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arumu\Desktop\Spring\SNA\Dataset\"/>
    </mc:Choice>
  </mc:AlternateContent>
  <bookViews>
    <workbookView xWindow="0" yWindow="0" windowWidth="11640" windowHeight="7050" firstSheet="1" activeTab="1"/>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 name="Twitter Search Ntwrk Top Items" sheetId="8" r:id="rId8"/>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62913"/>
</workbook>
</file>

<file path=xl/calcChain.xml><?xml version="1.0" encoding="utf-8"?>
<calcChain xmlns="http://schemas.openxmlformats.org/spreadsheetml/2006/main">
  <c r="BE3" i="1" l="1"/>
  <c r="BE4" i="1"/>
  <c r="BE5" i="1"/>
  <c r="BE6" i="1"/>
  <c r="BE7" i="1"/>
  <c r="BE8" i="1"/>
  <c r="BE9" i="1"/>
  <c r="BE10" i="1"/>
  <c r="BE11" i="1"/>
  <c r="BE12" i="1"/>
  <c r="BE13" i="1"/>
  <c r="BE14" i="1"/>
  <c r="BE15" i="1"/>
  <c r="BE16" i="1"/>
  <c r="BE17" i="1"/>
  <c r="BE18" i="1"/>
  <c r="BE19" i="1"/>
  <c r="BE20" i="1"/>
  <c r="BE21" i="1"/>
  <c r="BE22" i="1"/>
  <c r="BE23" i="1"/>
  <c r="BE24" i="1"/>
  <c r="BE25" i="1"/>
  <c r="BE26" i="1"/>
  <c r="BE27" i="1"/>
  <c r="BE28" i="1"/>
  <c r="BE29" i="1"/>
  <c r="BE30" i="1"/>
  <c r="BE31" i="1"/>
  <c r="BE32" i="1"/>
  <c r="BE33" i="1"/>
  <c r="BE34" i="1"/>
  <c r="BE35" i="1"/>
  <c r="BE36" i="1"/>
  <c r="BE37" i="1"/>
  <c r="BE38" i="1"/>
  <c r="BE39" i="1"/>
  <c r="BE40" i="1"/>
  <c r="BE41" i="1"/>
  <c r="BE42" i="1"/>
  <c r="BE43" i="1"/>
  <c r="BE44" i="1"/>
  <c r="BE45" i="1"/>
  <c r="BE46" i="1"/>
  <c r="BE47" i="1"/>
  <c r="BE48" i="1"/>
  <c r="BE49" i="1"/>
  <c r="BE50" i="1"/>
  <c r="BE51" i="1"/>
  <c r="BE52" i="1"/>
  <c r="BE53" i="1"/>
  <c r="BE54" i="1"/>
  <c r="BE55" i="1"/>
  <c r="BE56" i="1"/>
  <c r="BE57" i="1"/>
  <c r="BE58" i="1"/>
  <c r="BE59" i="1"/>
  <c r="BE60" i="1"/>
  <c r="BE61" i="1"/>
  <c r="BE62" i="1"/>
  <c r="BE63" i="1"/>
  <c r="BE64" i="1"/>
  <c r="BE65" i="1"/>
  <c r="BE66" i="1"/>
  <c r="BE67" i="1"/>
  <c r="BE68" i="1"/>
  <c r="BE69" i="1"/>
  <c r="BE70" i="1"/>
  <c r="BE71" i="1"/>
  <c r="BE72" i="1"/>
  <c r="BE73" i="1"/>
  <c r="BE74" i="1"/>
  <c r="BE75" i="1"/>
  <c r="BE76" i="1"/>
  <c r="BE77" i="1"/>
  <c r="BE78" i="1"/>
  <c r="BE79" i="1"/>
  <c r="BE80" i="1"/>
  <c r="BE81" i="1"/>
  <c r="BE82" i="1"/>
  <c r="BE83" i="1"/>
  <c r="BE84" i="1"/>
  <c r="BE85" i="1"/>
  <c r="BE86" i="1"/>
  <c r="BE87" i="1"/>
  <c r="BE88" i="1"/>
  <c r="BE89" i="1"/>
  <c r="BE90" i="1"/>
  <c r="BE91" i="1"/>
  <c r="BE92" i="1"/>
  <c r="BE93" i="1"/>
  <c r="BE94" i="1"/>
  <c r="BE95" i="1"/>
  <c r="BE96" i="1"/>
  <c r="BE97" i="1"/>
  <c r="BE98" i="1"/>
  <c r="BE99" i="1"/>
  <c r="BE100" i="1"/>
  <c r="BE101" i="1"/>
  <c r="BE102" i="1"/>
  <c r="BE103" i="1"/>
  <c r="BE104" i="1"/>
  <c r="BE105" i="1"/>
  <c r="BE106" i="1"/>
  <c r="BE107" i="1"/>
  <c r="BE108" i="1"/>
  <c r="BE109" i="1"/>
  <c r="BE110" i="1"/>
  <c r="BE111" i="1"/>
  <c r="BE112" i="1"/>
  <c r="BE113" i="1"/>
  <c r="BE114" i="1"/>
  <c r="BE115" i="1"/>
  <c r="BE116" i="1"/>
  <c r="BE117" i="1"/>
  <c r="BE118" i="1"/>
  <c r="BE119" i="1"/>
  <c r="BE120" i="1"/>
  <c r="BE121" i="1"/>
  <c r="BE122" i="1"/>
  <c r="BE123" i="1"/>
  <c r="BE124" i="1"/>
  <c r="BE125" i="1"/>
  <c r="BE126" i="1"/>
  <c r="BE127" i="1"/>
  <c r="BE128" i="1"/>
  <c r="BE129" i="1"/>
  <c r="BE130" i="1"/>
  <c r="BE131" i="1"/>
  <c r="BE132" i="1"/>
  <c r="BE133" i="1"/>
  <c r="BE134" i="1"/>
  <c r="BE135" i="1"/>
  <c r="BE136" i="1"/>
  <c r="BE137" i="1"/>
  <c r="BE138" i="1"/>
  <c r="BE139" i="1"/>
  <c r="BE140" i="1"/>
  <c r="BE141" i="1"/>
  <c r="BE142" i="1"/>
  <c r="BE143" i="1"/>
  <c r="BE144" i="1"/>
  <c r="BE145" i="1"/>
  <c r="BE146" i="1"/>
  <c r="BE147" i="1"/>
  <c r="BE148" i="1"/>
  <c r="BE149" i="1"/>
  <c r="BE150" i="1"/>
  <c r="BE151" i="1"/>
  <c r="BE152" i="1"/>
  <c r="BE153" i="1"/>
  <c r="BE154" i="1"/>
  <c r="BE155" i="1"/>
  <c r="BE156" i="1"/>
  <c r="BE157" i="1"/>
  <c r="BE158" i="1"/>
  <c r="BE159" i="1"/>
  <c r="BE160" i="1"/>
  <c r="BE161" i="1"/>
  <c r="BE162" i="1"/>
  <c r="BE163" i="1"/>
  <c r="BE164" i="1"/>
  <c r="BE165" i="1"/>
  <c r="BE166" i="1"/>
  <c r="BE167" i="1"/>
  <c r="BE168" i="1"/>
  <c r="BE169" i="1"/>
  <c r="BE170" i="1"/>
  <c r="BE171" i="1"/>
  <c r="BE172" i="1"/>
  <c r="BE173" i="1"/>
  <c r="BE174" i="1"/>
  <c r="BE175" i="1"/>
  <c r="BE176" i="1"/>
  <c r="BE177" i="1"/>
  <c r="BE178" i="1"/>
  <c r="BE179" i="1"/>
  <c r="BE180" i="1"/>
  <c r="BE181" i="1"/>
  <c r="BE182" i="1"/>
  <c r="BE183" i="1"/>
  <c r="BE184" i="1"/>
  <c r="BE185" i="1"/>
  <c r="BE186" i="1"/>
  <c r="BE187" i="1"/>
  <c r="BE188" i="1"/>
  <c r="BE189" i="1"/>
  <c r="BE190" i="1"/>
  <c r="BE191" i="1"/>
  <c r="BE192" i="1"/>
  <c r="BE193" i="1"/>
  <c r="BE194" i="1"/>
  <c r="BE195" i="1"/>
  <c r="BE196" i="1"/>
  <c r="BE197" i="1"/>
  <c r="BE198" i="1"/>
  <c r="BE199" i="1"/>
  <c r="BE200" i="1"/>
  <c r="BE201" i="1"/>
  <c r="BE202" i="1"/>
  <c r="BE203" i="1"/>
  <c r="BE204" i="1"/>
  <c r="BE205" i="1"/>
  <c r="BE206" i="1"/>
  <c r="BE207" i="1"/>
  <c r="BE208" i="1"/>
  <c r="BE209" i="1"/>
  <c r="BE210" i="1"/>
  <c r="BE211" i="1"/>
  <c r="BE212" i="1"/>
  <c r="BE213" i="1"/>
  <c r="BE214" i="1"/>
  <c r="BE215" i="1"/>
  <c r="BE216" i="1"/>
  <c r="BE217" i="1"/>
  <c r="BE218" i="1"/>
  <c r="BE219" i="1"/>
  <c r="BE220" i="1"/>
  <c r="BE221" i="1"/>
  <c r="BE222" i="1"/>
  <c r="BE223" i="1"/>
  <c r="BE224" i="1"/>
  <c r="BE225" i="1"/>
  <c r="BE226" i="1"/>
  <c r="BE227" i="1"/>
  <c r="BE228" i="1"/>
  <c r="BE229" i="1"/>
  <c r="BE230" i="1"/>
  <c r="BE231" i="1"/>
  <c r="BE232" i="1"/>
  <c r="BE233" i="1"/>
  <c r="BE234" i="1"/>
  <c r="BE235" i="1"/>
  <c r="BE236" i="1"/>
  <c r="BE237" i="1"/>
  <c r="BE238" i="1"/>
  <c r="BE239" i="1"/>
  <c r="BE240" i="1"/>
  <c r="BE241" i="1"/>
  <c r="BE242" i="1"/>
  <c r="BE243" i="1"/>
  <c r="BE244" i="1"/>
  <c r="BE245" i="1"/>
  <c r="BE246" i="1"/>
  <c r="BE247" i="1"/>
  <c r="BE248" i="1"/>
  <c r="BE249" i="1"/>
  <c r="BE250" i="1"/>
  <c r="BE251" i="1"/>
  <c r="BE252" i="1"/>
  <c r="BE253" i="1"/>
  <c r="BE254" i="1"/>
  <c r="BE255" i="1"/>
  <c r="BE256" i="1"/>
  <c r="BE257" i="1"/>
  <c r="BE258" i="1"/>
  <c r="BE259" i="1"/>
  <c r="BE260" i="1"/>
  <c r="BE261" i="1"/>
  <c r="BE262" i="1"/>
  <c r="BE263" i="1"/>
  <c r="BE264" i="1"/>
  <c r="BE265" i="1"/>
  <c r="BE266" i="1"/>
  <c r="BE267" i="1"/>
  <c r="BE268" i="1"/>
  <c r="BE269" i="1"/>
  <c r="BE270" i="1"/>
  <c r="BE271" i="1"/>
  <c r="BE272" i="1"/>
  <c r="BE273" i="1"/>
  <c r="BE274" i="1"/>
  <c r="BE275" i="1"/>
  <c r="BE276" i="1"/>
  <c r="BE277" i="1"/>
  <c r="BE278" i="1"/>
  <c r="BE279" i="1"/>
  <c r="BE280" i="1"/>
  <c r="BE281" i="1"/>
  <c r="BE282" i="1"/>
  <c r="BE283" i="1"/>
  <c r="BE284" i="1"/>
  <c r="BE285" i="1"/>
  <c r="BE286" i="1"/>
  <c r="BE287" i="1"/>
  <c r="BE288" i="1"/>
  <c r="BE289" i="1"/>
  <c r="BE290" i="1"/>
  <c r="BE291" i="1"/>
  <c r="BE292" i="1"/>
  <c r="BE293" i="1"/>
  <c r="BE294" i="1"/>
  <c r="BE295" i="1"/>
  <c r="BE296" i="1"/>
  <c r="BE297" i="1"/>
  <c r="BE298" i="1"/>
  <c r="BE299" i="1"/>
  <c r="BE300" i="1"/>
  <c r="BE301" i="1"/>
  <c r="BE302" i="1"/>
  <c r="BE303" i="1"/>
  <c r="BE304" i="1"/>
  <c r="BE305" i="1"/>
  <c r="BE306" i="1"/>
  <c r="BE307" i="1"/>
  <c r="BE308" i="1"/>
  <c r="BE309" i="1"/>
  <c r="BE310" i="1"/>
  <c r="BE311" i="1"/>
  <c r="BE312" i="1"/>
  <c r="BE313" i="1"/>
  <c r="BE314" i="1"/>
  <c r="BE315" i="1"/>
  <c r="BE316" i="1"/>
  <c r="BE317" i="1"/>
  <c r="BE318" i="1"/>
  <c r="BE319" i="1"/>
  <c r="BE320" i="1"/>
  <c r="BE321" i="1"/>
  <c r="BE322" i="1"/>
  <c r="BE323" i="1"/>
  <c r="BE324" i="1"/>
  <c r="BE325" i="1"/>
  <c r="BE326" i="1"/>
  <c r="BE327" i="1"/>
  <c r="BE328" i="1"/>
  <c r="BE329" i="1"/>
  <c r="BE330" i="1"/>
  <c r="BE331" i="1"/>
  <c r="BE332" i="1"/>
  <c r="BE333" i="1"/>
  <c r="BE334" i="1"/>
  <c r="BE335" i="1"/>
  <c r="BE336" i="1"/>
  <c r="BE337" i="1"/>
  <c r="BE338" i="1"/>
  <c r="BE339" i="1"/>
  <c r="BE340" i="1"/>
  <c r="BE341" i="1"/>
  <c r="BE342" i="1"/>
  <c r="BE343" i="1"/>
  <c r="BE344" i="1"/>
  <c r="BE345" i="1"/>
  <c r="BE346" i="1"/>
  <c r="BE347" i="1"/>
  <c r="BE348" i="1"/>
  <c r="BE349" i="1"/>
  <c r="BE350" i="1"/>
  <c r="BE351" i="1"/>
  <c r="BE352" i="1"/>
  <c r="BE353" i="1"/>
  <c r="BE354" i="1"/>
  <c r="BE355" i="1"/>
  <c r="BE356" i="1"/>
  <c r="BE357" i="1"/>
  <c r="BE358" i="1"/>
  <c r="BE359" i="1"/>
  <c r="BE360" i="1"/>
  <c r="BE361" i="1"/>
  <c r="BE362" i="1"/>
  <c r="BE363" i="1"/>
  <c r="BE364" i="1"/>
  <c r="BE365" i="1"/>
  <c r="BE366" i="1"/>
  <c r="BE367" i="1"/>
  <c r="BE368" i="1"/>
  <c r="BE369" i="1"/>
  <c r="BE370" i="1"/>
  <c r="BE371" i="1"/>
  <c r="BE372" i="1"/>
  <c r="BE373" i="1"/>
  <c r="BE374" i="1"/>
  <c r="BE375" i="1"/>
  <c r="BE376" i="1"/>
  <c r="BE377" i="1"/>
  <c r="BE378" i="1"/>
  <c r="BE379" i="1"/>
  <c r="BE380" i="1"/>
  <c r="BE381" i="1"/>
  <c r="BE382" i="1"/>
  <c r="BE383" i="1"/>
  <c r="BE384" i="1"/>
  <c r="BE385" i="1"/>
  <c r="BE386" i="1"/>
  <c r="BE387" i="1"/>
  <c r="BE388" i="1"/>
  <c r="BE389" i="1"/>
  <c r="BE390" i="1"/>
  <c r="BE391" i="1"/>
  <c r="BE392" i="1"/>
  <c r="BE393" i="1"/>
  <c r="BE394" i="1"/>
  <c r="BE395" i="1"/>
  <c r="BE396" i="1"/>
  <c r="BE397" i="1"/>
  <c r="BE398" i="1"/>
  <c r="BE399" i="1"/>
  <c r="BE400" i="1"/>
  <c r="BE401" i="1"/>
  <c r="BE402" i="1"/>
  <c r="BE403" i="1"/>
  <c r="BE404" i="1"/>
  <c r="BE405" i="1"/>
  <c r="BE406" i="1"/>
  <c r="BE407" i="1"/>
  <c r="BE408" i="1"/>
  <c r="BE409" i="1"/>
  <c r="BE410" i="1"/>
  <c r="BE411" i="1"/>
  <c r="BE412" i="1"/>
  <c r="BE413" i="1"/>
  <c r="BE414" i="1"/>
  <c r="BE415" i="1"/>
  <c r="BE416" i="1"/>
  <c r="BE417" i="1"/>
  <c r="BE418" i="1"/>
  <c r="BE419" i="1"/>
  <c r="BE420" i="1"/>
  <c r="BE421" i="1"/>
  <c r="BE422" i="1"/>
  <c r="BE423" i="1"/>
  <c r="BE424" i="1"/>
  <c r="BE425" i="1"/>
  <c r="BE426" i="1"/>
  <c r="BE427" i="1"/>
  <c r="BE428" i="1"/>
  <c r="BE429" i="1"/>
  <c r="BE430" i="1"/>
  <c r="BE431" i="1"/>
  <c r="BE432" i="1"/>
  <c r="BE433" i="1"/>
  <c r="BE434" i="1"/>
  <c r="BE435" i="1"/>
  <c r="BE436" i="1"/>
  <c r="BE437" i="1"/>
  <c r="BE438" i="1"/>
  <c r="BE439" i="1"/>
  <c r="BE440" i="1"/>
  <c r="BE441" i="1"/>
  <c r="BE442" i="1"/>
  <c r="BE443" i="1"/>
  <c r="BE444" i="1"/>
  <c r="BE445" i="1"/>
  <c r="BE446" i="1"/>
  <c r="BE447" i="1"/>
  <c r="BE448" i="1"/>
  <c r="BE449" i="1"/>
  <c r="BE450" i="1"/>
  <c r="BE451" i="1"/>
  <c r="BE452" i="1"/>
  <c r="BE453" i="1"/>
  <c r="BE454" i="1"/>
  <c r="BE455" i="1"/>
  <c r="BE456" i="1"/>
  <c r="BE457" i="1"/>
  <c r="BE458" i="1"/>
  <c r="BE459" i="1"/>
  <c r="BE460" i="1"/>
  <c r="BE461" i="1"/>
  <c r="BE462" i="1"/>
  <c r="BE463" i="1"/>
  <c r="BE464" i="1"/>
  <c r="BE465" i="1"/>
  <c r="BE466" i="1"/>
  <c r="BE467" i="1"/>
  <c r="BE468" i="1"/>
  <c r="BE469" i="1"/>
  <c r="BE470" i="1"/>
  <c r="BE471" i="1"/>
  <c r="BE472" i="1"/>
  <c r="BE473" i="1"/>
  <c r="BE474" i="1"/>
  <c r="BE475" i="1"/>
  <c r="BE476" i="1"/>
  <c r="BE477" i="1"/>
  <c r="BE478" i="1"/>
  <c r="BE479" i="1"/>
  <c r="BE480" i="1"/>
  <c r="BE481" i="1"/>
  <c r="BE482" i="1"/>
  <c r="BE483" i="1"/>
  <c r="BE484" i="1"/>
  <c r="BE485" i="1"/>
  <c r="BE486" i="1"/>
  <c r="BE487" i="1"/>
  <c r="BE488" i="1"/>
  <c r="BE489" i="1"/>
  <c r="BE490" i="1"/>
  <c r="BE491" i="1"/>
  <c r="BE492" i="1"/>
  <c r="BE493" i="1"/>
  <c r="BE494" i="1"/>
  <c r="BE495" i="1"/>
  <c r="BE496" i="1"/>
  <c r="BE497" i="1"/>
  <c r="BE498" i="1"/>
  <c r="BE499" i="1"/>
  <c r="BE500" i="1"/>
  <c r="BE501" i="1"/>
  <c r="BE502" i="1"/>
  <c r="BE503" i="1"/>
  <c r="BE504" i="1"/>
  <c r="BE505" i="1"/>
  <c r="BE506" i="1"/>
  <c r="BE507" i="1"/>
  <c r="BE508" i="1"/>
  <c r="BE509" i="1"/>
  <c r="BE510" i="1"/>
  <c r="BE511" i="1"/>
  <c r="BE512" i="1"/>
  <c r="BE513" i="1"/>
  <c r="BE514" i="1"/>
  <c r="BE515" i="1"/>
  <c r="BE516" i="1"/>
  <c r="BE517" i="1"/>
  <c r="BE518" i="1"/>
  <c r="BE519" i="1"/>
  <c r="BE520" i="1"/>
  <c r="BE521" i="1"/>
  <c r="BE522" i="1"/>
  <c r="BE523" i="1"/>
  <c r="BE524" i="1"/>
  <c r="BE525" i="1"/>
  <c r="BE526" i="1"/>
  <c r="BE527" i="1"/>
  <c r="BE528" i="1"/>
  <c r="BE529" i="1"/>
  <c r="BE530" i="1"/>
  <c r="BE531" i="1"/>
  <c r="BE532" i="1"/>
  <c r="BE533" i="1"/>
  <c r="BE534" i="1"/>
  <c r="BE535" i="1"/>
  <c r="BE536" i="1"/>
  <c r="BE537" i="1"/>
  <c r="BE538" i="1"/>
  <c r="BE539" i="1"/>
  <c r="BE540" i="1"/>
  <c r="BE541" i="1"/>
  <c r="BE542" i="1"/>
  <c r="BE543" i="1"/>
  <c r="BE544" i="1"/>
  <c r="BE545" i="1"/>
  <c r="BE546" i="1"/>
  <c r="BE547" i="1"/>
  <c r="BE548" i="1"/>
  <c r="BE549" i="1"/>
  <c r="BE550" i="1"/>
  <c r="BE551" i="1"/>
  <c r="BE552" i="1"/>
  <c r="BE553" i="1"/>
  <c r="BE554" i="1"/>
  <c r="BE555" i="1"/>
  <c r="BE556" i="1"/>
  <c r="BE557" i="1"/>
  <c r="BE558" i="1"/>
  <c r="BE559" i="1"/>
  <c r="BE560" i="1"/>
  <c r="BE561" i="1"/>
  <c r="BE562" i="1"/>
  <c r="BE563" i="1"/>
  <c r="BE564" i="1"/>
  <c r="BE565" i="1"/>
  <c r="BE566" i="1"/>
  <c r="BE567" i="1"/>
  <c r="BE568" i="1"/>
  <c r="BE569" i="1"/>
  <c r="BE570" i="1"/>
  <c r="BE571" i="1"/>
  <c r="BE572" i="1"/>
  <c r="BE573" i="1"/>
  <c r="BE574" i="1"/>
  <c r="BE575" i="1"/>
  <c r="BE576" i="1"/>
  <c r="BE577" i="1"/>
  <c r="BE578" i="1"/>
  <c r="BE579" i="1"/>
  <c r="BE580" i="1"/>
  <c r="BE581" i="1"/>
  <c r="BE582" i="1"/>
  <c r="BE583" i="1"/>
  <c r="BE584" i="1"/>
  <c r="BE585" i="1"/>
  <c r="BE586" i="1"/>
  <c r="BE587" i="1"/>
  <c r="BE588" i="1"/>
  <c r="BE589" i="1"/>
  <c r="BE590" i="1"/>
  <c r="BE591" i="1"/>
  <c r="BE592" i="1"/>
  <c r="BE593" i="1"/>
  <c r="BE594" i="1"/>
  <c r="BE595" i="1"/>
  <c r="BE596" i="1"/>
  <c r="BE597" i="1"/>
  <c r="BE598" i="1"/>
  <c r="BE599" i="1"/>
  <c r="BE600" i="1"/>
  <c r="BE601" i="1"/>
  <c r="BE602" i="1"/>
  <c r="BE603" i="1"/>
  <c r="BE604" i="1"/>
  <c r="BE605" i="1"/>
  <c r="BE606" i="1"/>
  <c r="BE607" i="1"/>
  <c r="BE608" i="1"/>
  <c r="BE609" i="1"/>
  <c r="BE610" i="1"/>
  <c r="BE611" i="1"/>
  <c r="BE612" i="1"/>
  <c r="BE613" i="1"/>
  <c r="BE614" i="1"/>
  <c r="BE615" i="1"/>
  <c r="BE616" i="1"/>
  <c r="BE617" i="1"/>
  <c r="BE618" i="1"/>
  <c r="BE619" i="1"/>
  <c r="BE620" i="1"/>
  <c r="BE621" i="1"/>
  <c r="BE622" i="1"/>
  <c r="BE623" i="1"/>
  <c r="BE624" i="1"/>
  <c r="BE625" i="1"/>
  <c r="BE626" i="1"/>
  <c r="BE627" i="1"/>
  <c r="BE628" i="1"/>
  <c r="BE629" i="1"/>
  <c r="BE630" i="1"/>
  <c r="BE631" i="1"/>
  <c r="BE632" i="1"/>
  <c r="BE633" i="1"/>
  <c r="BE634" i="1"/>
  <c r="BE635" i="1"/>
  <c r="BE636" i="1"/>
  <c r="BE637" i="1"/>
  <c r="BE638" i="1"/>
  <c r="BE639" i="1"/>
  <c r="BE640" i="1"/>
  <c r="BE641" i="1"/>
  <c r="BE642" i="1"/>
  <c r="BE643" i="1"/>
  <c r="BE644" i="1"/>
  <c r="BE645" i="1"/>
  <c r="BE646" i="1"/>
  <c r="BE647" i="1"/>
  <c r="BE648" i="1"/>
  <c r="BE649" i="1"/>
  <c r="BE650" i="1"/>
  <c r="BE651" i="1"/>
  <c r="BE652" i="1"/>
  <c r="BE653" i="1"/>
  <c r="BE654" i="1"/>
  <c r="BE655" i="1"/>
  <c r="BE656" i="1"/>
  <c r="BE657" i="1"/>
  <c r="BE658" i="1"/>
  <c r="BE659" i="1"/>
  <c r="BE660" i="1"/>
  <c r="BE661" i="1"/>
  <c r="BE662" i="1"/>
  <c r="BE663" i="1"/>
  <c r="BE664" i="1"/>
  <c r="BE665" i="1"/>
  <c r="BE666" i="1"/>
  <c r="BE667" i="1"/>
  <c r="BE668" i="1"/>
  <c r="BE669" i="1"/>
  <c r="BE670" i="1"/>
  <c r="BE671" i="1"/>
  <c r="BE672" i="1"/>
  <c r="BE673" i="1"/>
  <c r="BE674" i="1"/>
  <c r="BE675" i="1"/>
  <c r="BE676" i="1"/>
  <c r="BE677" i="1"/>
  <c r="BE678" i="1"/>
  <c r="BE679" i="1"/>
  <c r="BE680" i="1"/>
  <c r="BE681" i="1"/>
  <c r="BE682" i="1"/>
  <c r="BE683" i="1"/>
  <c r="BE684" i="1"/>
  <c r="BE685" i="1"/>
  <c r="BE686" i="1"/>
  <c r="BE687" i="1"/>
  <c r="BE688" i="1"/>
  <c r="BE689" i="1"/>
  <c r="BE690" i="1"/>
  <c r="BE691" i="1"/>
  <c r="BE692" i="1"/>
  <c r="BE693" i="1"/>
  <c r="BE694" i="1"/>
  <c r="BE695" i="1"/>
  <c r="BE696" i="1"/>
  <c r="BE697" i="1"/>
  <c r="BE698" i="1"/>
  <c r="BE699" i="1"/>
  <c r="BE700" i="1"/>
  <c r="BE701" i="1"/>
  <c r="BE702" i="1"/>
  <c r="BE703" i="1"/>
  <c r="BE704" i="1"/>
  <c r="BE705" i="1"/>
  <c r="BE706" i="1"/>
  <c r="BE707" i="1"/>
  <c r="BE708" i="1"/>
  <c r="BE709" i="1"/>
  <c r="BE710" i="1"/>
  <c r="BE711" i="1"/>
  <c r="BE712" i="1"/>
  <c r="BE713" i="1"/>
  <c r="BE714" i="1"/>
  <c r="BE715" i="1"/>
  <c r="BE716" i="1"/>
  <c r="BE717" i="1"/>
  <c r="BE718" i="1"/>
  <c r="BE719" i="1"/>
  <c r="BE720" i="1"/>
  <c r="BE721" i="1"/>
  <c r="BE722" i="1"/>
  <c r="BE723" i="1"/>
  <c r="BE724" i="1"/>
  <c r="BE725" i="1"/>
  <c r="BE726" i="1"/>
  <c r="BE727" i="1"/>
  <c r="BE728" i="1"/>
  <c r="BE729" i="1"/>
  <c r="BE730" i="1"/>
  <c r="BE731" i="1"/>
  <c r="BE732" i="1"/>
  <c r="BE733" i="1"/>
  <c r="BE734" i="1"/>
  <c r="BE735" i="1"/>
  <c r="BE736" i="1"/>
  <c r="BE737" i="1"/>
  <c r="BE738" i="1"/>
  <c r="BE739" i="1"/>
  <c r="BE740" i="1"/>
  <c r="BE741" i="1"/>
  <c r="BE742" i="1"/>
  <c r="BE743" i="1"/>
  <c r="BE744" i="1"/>
  <c r="BE745" i="1"/>
  <c r="BE746" i="1"/>
  <c r="BE747" i="1"/>
  <c r="BE748" i="1"/>
  <c r="BE749" i="1"/>
  <c r="BE750" i="1"/>
  <c r="BE751" i="1"/>
  <c r="BE752" i="1"/>
  <c r="BE753" i="1"/>
  <c r="BE754" i="1"/>
  <c r="BE755" i="1"/>
  <c r="BE756" i="1"/>
  <c r="BE757" i="1"/>
  <c r="BE758" i="1"/>
  <c r="BE759" i="1"/>
  <c r="BE760" i="1"/>
  <c r="BE761" i="1"/>
  <c r="BE762" i="1"/>
  <c r="BE763" i="1"/>
  <c r="BE764" i="1"/>
  <c r="BE765" i="1"/>
  <c r="BE766" i="1"/>
  <c r="BE767" i="1"/>
  <c r="BE768" i="1"/>
  <c r="BE769" i="1"/>
  <c r="BE770" i="1"/>
  <c r="BE771" i="1"/>
  <c r="BE772" i="1"/>
  <c r="BE773" i="1"/>
  <c r="BE774" i="1"/>
  <c r="BE775" i="1"/>
  <c r="BE776" i="1"/>
  <c r="BE777" i="1"/>
  <c r="BE778" i="1"/>
  <c r="BE779" i="1"/>
  <c r="BE780" i="1"/>
  <c r="BE781" i="1"/>
  <c r="BE782" i="1"/>
  <c r="BE783" i="1"/>
  <c r="BE784" i="1"/>
  <c r="BE785" i="1"/>
  <c r="BE786" i="1"/>
  <c r="BE787" i="1"/>
  <c r="BE788" i="1"/>
  <c r="BE789" i="1"/>
  <c r="BE790" i="1"/>
  <c r="BE791" i="1"/>
  <c r="BE792" i="1"/>
  <c r="BE793" i="1"/>
  <c r="BE794" i="1"/>
  <c r="BE795" i="1"/>
  <c r="BE796" i="1"/>
  <c r="BE797" i="1"/>
  <c r="BE798" i="1"/>
  <c r="BE799" i="1"/>
  <c r="BE800" i="1"/>
  <c r="BE801" i="1"/>
  <c r="BE802" i="1"/>
  <c r="BE803" i="1"/>
  <c r="BE804" i="1"/>
  <c r="BE805" i="1"/>
  <c r="BE806" i="1"/>
  <c r="BE807" i="1"/>
  <c r="BE808" i="1"/>
  <c r="BE809" i="1"/>
  <c r="BE810" i="1"/>
  <c r="BE811" i="1"/>
  <c r="BE812" i="1"/>
  <c r="BE813" i="1"/>
  <c r="BE814" i="1"/>
  <c r="BE815" i="1"/>
  <c r="BE816" i="1"/>
  <c r="BE817" i="1"/>
  <c r="BE818" i="1"/>
  <c r="BE819" i="1"/>
  <c r="BE820" i="1"/>
  <c r="BE821" i="1"/>
  <c r="BE822" i="1"/>
  <c r="BE823" i="1"/>
  <c r="BE824" i="1"/>
  <c r="BE825" i="1"/>
  <c r="BE826" i="1"/>
  <c r="BE827" i="1"/>
  <c r="BE828" i="1"/>
  <c r="BE829" i="1"/>
  <c r="BE830" i="1"/>
  <c r="BE831" i="1"/>
  <c r="BE832" i="1"/>
  <c r="BE833" i="1"/>
  <c r="BE834" i="1"/>
  <c r="BE835" i="1"/>
  <c r="BE836" i="1"/>
  <c r="BE837" i="1"/>
  <c r="BE838" i="1"/>
  <c r="BE839" i="1"/>
  <c r="BE840" i="1"/>
  <c r="BE841" i="1"/>
  <c r="BE842" i="1"/>
  <c r="BE843" i="1"/>
  <c r="BE844" i="1"/>
  <c r="BE845" i="1"/>
  <c r="BE846" i="1"/>
  <c r="BE847" i="1"/>
  <c r="BE848" i="1"/>
  <c r="BE849" i="1"/>
  <c r="BE850" i="1"/>
  <c r="BE851" i="1"/>
  <c r="BE852" i="1"/>
  <c r="BE853" i="1"/>
  <c r="BE854" i="1"/>
  <c r="BE855" i="1"/>
  <c r="BE856" i="1"/>
  <c r="BE857" i="1"/>
  <c r="BE858" i="1"/>
  <c r="BE859" i="1"/>
  <c r="BE860" i="1"/>
  <c r="BE861" i="1"/>
  <c r="BE862" i="1"/>
  <c r="BE863" i="1"/>
  <c r="BE864" i="1"/>
  <c r="BE865" i="1"/>
  <c r="BE866" i="1"/>
  <c r="BE867" i="1"/>
  <c r="BE868" i="1"/>
  <c r="BE869" i="1"/>
  <c r="BE870" i="1"/>
  <c r="BE871" i="1"/>
  <c r="BE872" i="1"/>
  <c r="BE873" i="1"/>
  <c r="BE874" i="1"/>
  <c r="BE875" i="1"/>
  <c r="BE876" i="1"/>
  <c r="BE877" i="1"/>
  <c r="BE878" i="1"/>
  <c r="BE879" i="1"/>
  <c r="BE880" i="1"/>
  <c r="BE881" i="1"/>
  <c r="BE882" i="1"/>
  <c r="BE883" i="1"/>
  <c r="BE884" i="1"/>
  <c r="BE885" i="1"/>
  <c r="BE886" i="1"/>
  <c r="BE887" i="1"/>
  <c r="BE888" i="1"/>
  <c r="BE889" i="1"/>
  <c r="BE890" i="1"/>
  <c r="BE891" i="1"/>
  <c r="BE892" i="1"/>
  <c r="BE893" i="1"/>
  <c r="BE894" i="1"/>
  <c r="BE895" i="1"/>
  <c r="BE896" i="1"/>
  <c r="BE897" i="1"/>
  <c r="BE898" i="1"/>
  <c r="BE899" i="1"/>
  <c r="BE900" i="1"/>
  <c r="BE901" i="1"/>
  <c r="BE902" i="1"/>
  <c r="BE903" i="1"/>
  <c r="BE904" i="1"/>
  <c r="BE905" i="1"/>
  <c r="BE906" i="1"/>
  <c r="BE907" i="1"/>
  <c r="BE908" i="1"/>
  <c r="BE909" i="1"/>
  <c r="BE910" i="1"/>
  <c r="BE911" i="1"/>
  <c r="BE912" i="1"/>
  <c r="BE913" i="1"/>
  <c r="BE914" i="1"/>
  <c r="BE915" i="1"/>
  <c r="BE916" i="1"/>
  <c r="BE917" i="1"/>
  <c r="BE918" i="1"/>
  <c r="BE919" i="1"/>
  <c r="BE920" i="1"/>
  <c r="BE921" i="1"/>
  <c r="BE922" i="1"/>
  <c r="BE923" i="1"/>
  <c r="BE924" i="1"/>
  <c r="BE925" i="1"/>
  <c r="BE926" i="1"/>
  <c r="BE927" i="1"/>
  <c r="BE928" i="1"/>
  <c r="BE929" i="1"/>
  <c r="BE930" i="1"/>
  <c r="BE931" i="1"/>
  <c r="BE932" i="1"/>
  <c r="BE933" i="1"/>
  <c r="BE934" i="1"/>
  <c r="BE935" i="1"/>
  <c r="BE936" i="1"/>
  <c r="BE937" i="1"/>
  <c r="BE938" i="1"/>
  <c r="BE939" i="1"/>
  <c r="BE940" i="1"/>
  <c r="BE941" i="1"/>
  <c r="BE942" i="1"/>
  <c r="BE943" i="1"/>
  <c r="BE944" i="1"/>
  <c r="BE945" i="1"/>
  <c r="BE946" i="1"/>
  <c r="BE947" i="1"/>
  <c r="BE948" i="1"/>
  <c r="BE949" i="1"/>
  <c r="BE950" i="1"/>
  <c r="BE951" i="1"/>
  <c r="BE952" i="1"/>
  <c r="BE953" i="1"/>
  <c r="BE954" i="1"/>
  <c r="BE955" i="1"/>
  <c r="BE956" i="1"/>
  <c r="BE957" i="1"/>
  <c r="BE958" i="1"/>
  <c r="BE959" i="1"/>
  <c r="BE960" i="1"/>
  <c r="BE961" i="1"/>
  <c r="BE962" i="1"/>
  <c r="BE963" i="1"/>
  <c r="BD3" i="1"/>
  <c r="BD4" i="1"/>
  <c r="BD5" i="1"/>
  <c r="BD6" i="1"/>
  <c r="BD7" i="1"/>
  <c r="BD8" i="1"/>
  <c r="BD9" i="1"/>
  <c r="BD10" i="1"/>
  <c r="BD11" i="1"/>
  <c r="BD12" i="1"/>
  <c r="BD13" i="1"/>
  <c r="BD14" i="1"/>
  <c r="BD15" i="1"/>
  <c r="BD16" i="1"/>
  <c r="BD17" i="1"/>
  <c r="BD18" i="1"/>
  <c r="BD19" i="1"/>
  <c r="BD20"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2" i="1"/>
  <c r="BD123" i="1"/>
  <c r="BD124" i="1"/>
  <c r="BD125" i="1"/>
  <c r="BD126" i="1"/>
  <c r="BD127" i="1"/>
  <c r="BD128" i="1"/>
  <c r="BD129"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3" i="1"/>
  <c r="BD154" i="1"/>
  <c r="BD155" i="1"/>
  <c r="BD156" i="1"/>
  <c r="BD157" i="1"/>
  <c r="BD158" i="1"/>
  <c r="BD159" i="1"/>
  <c r="BD160" i="1"/>
  <c r="BD161" i="1"/>
  <c r="BD162" i="1"/>
  <c r="BD163" i="1"/>
  <c r="BD164" i="1"/>
  <c r="BD165" i="1"/>
  <c r="BD166" i="1"/>
  <c r="BD167" i="1"/>
  <c r="BD168" i="1"/>
  <c r="BD169" i="1"/>
  <c r="BD170" i="1"/>
  <c r="BD171" i="1"/>
  <c r="BD172" i="1"/>
  <c r="BD173" i="1"/>
  <c r="BD174" i="1"/>
  <c r="BD175" i="1"/>
  <c r="BD176" i="1"/>
  <c r="BD177" i="1"/>
  <c r="BD178" i="1"/>
  <c r="BD179" i="1"/>
  <c r="BD180" i="1"/>
  <c r="BD181" i="1"/>
  <c r="BD182" i="1"/>
  <c r="BD183" i="1"/>
  <c r="BD184" i="1"/>
  <c r="BD185" i="1"/>
  <c r="BD186" i="1"/>
  <c r="BD187" i="1"/>
  <c r="BD188" i="1"/>
  <c r="BD189" i="1"/>
  <c r="BD190" i="1"/>
  <c r="BD191" i="1"/>
  <c r="BD192" i="1"/>
  <c r="BD193" i="1"/>
  <c r="BD194" i="1"/>
  <c r="BD195" i="1"/>
  <c r="BD196" i="1"/>
  <c r="BD197" i="1"/>
  <c r="BD198" i="1"/>
  <c r="BD199" i="1"/>
  <c r="BD200" i="1"/>
  <c r="BD201" i="1"/>
  <c r="BD202" i="1"/>
  <c r="BD203" i="1"/>
  <c r="BD204" i="1"/>
  <c r="BD205" i="1"/>
  <c r="BD206" i="1"/>
  <c r="BD207" i="1"/>
  <c r="BD208" i="1"/>
  <c r="BD209" i="1"/>
  <c r="BD210" i="1"/>
  <c r="BD211" i="1"/>
  <c r="BD212" i="1"/>
  <c r="BD213" i="1"/>
  <c r="BD214" i="1"/>
  <c r="BD215" i="1"/>
  <c r="BD216" i="1"/>
  <c r="BD217" i="1"/>
  <c r="BD218" i="1"/>
  <c r="BD219" i="1"/>
  <c r="BD220" i="1"/>
  <c r="BD221" i="1"/>
  <c r="BD222" i="1"/>
  <c r="BD223" i="1"/>
  <c r="BD224" i="1"/>
  <c r="BD225" i="1"/>
  <c r="BD226" i="1"/>
  <c r="BD227" i="1"/>
  <c r="BD228" i="1"/>
  <c r="BD229" i="1"/>
  <c r="BD230" i="1"/>
  <c r="BD231" i="1"/>
  <c r="BD232" i="1"/>
  <c r="BD233" i="1"/>
  <c r="BD234" i="1"/>
  <c r="BD235" i="1"/>
  <c r="BD236" i="1"/>
  <c r="BD237" i="1"/>
  <c r="BD238" i="1"/>
  <c r="BD239" i="1"/>
  <c r="BD240" i="1"/>
  <c r="BD241" i="1"/>
  <c r="BD242" i="1"/>
  <c r="BD243" i="1"/>
  <c r="BD244" i="1"/>
  <c r="BD245" i="1"/>
  <c r="BD246" i="1"/>
  <c r="BD247" i="1"/>
  <c r="BD248" i="1"/>
  <c r="BD249" i="1"/>
  <c r="BD250" i="1"/>
  <c r="BD251" i="1"/>
  <c r="BD252" i="1"/>
  <c r="BD253" i="1"/>
  <c r="BD254" i="1"/>
  <c r="BD255" i="1"/>
  <c r="BD256" i="1"/>
  <c r="BD257" i="1"/>
  <c r="BD258" i="1"/>
  <c r="BD259" i="1"/>
  <c r="BD260" i="1"/>
  <c r="BD261" i="1"/>
  <c r="BD262" i="1"/>
  <c r="BD263" i="1"/>
  <c r="BD264" i="1"/>
  <c r="BD265" i="1"/>
  <c r="BD266" i="1"/>
  <c r="BD267" i="1"/>
  <c r="BD268" i="1"/>
  <c r="BD269" i="1"/>
  <c r="BD270" i="1"/>
  <c r="BD271" i="1"/>
  <c r="BD272" i="1"/>
  <c r="BD273" i="1"/>
  <c r="BD274" i="1"/>
  <c r="BD275" i="1"/>
  <c r="BD276" i="1"/>
  <c r="BD277" i="1"/>
  <c r="BD278" i="1"/>
  <c r="BD279" i="1"/>
  <c r="BD280" i="1"/>
  <c r="BD281" i="1"/>
  <c r="BD282" i="1"/>
  <c r="BD283" i="1"/>
  <c r="BD284" i="1"/>
  <c r="BD285" i="1"/>
  <c r="BD286" i="1"/>
  <c r="BD287" i="1"/>
  <c r="BD288" i="1"/>
  <c r="BD289" i="1"/>
  <c r="BD290" i="1"/>
  <c r="BD291" i="1"/>
  <c r="BD292" i="1"/>
  <c r="BD293" i="1"/>
  <c r="BD294" i="1"/>
  <c r="BD295" i="1"/>
  <c r="BD296" i="1"/>
  <c r="BD297" i="1"/>
  <c r="BD298" i="1"/>
  <c r="BD299" i="1"/>
  <c r="BD300" i="1"/>
  <c r="BD301" i="1"/>
  <c r="BD302" i="1"/>
  <c r="BD303" i="1"/>
  <c r="BD304" i="1"/>
  <c r="BD305" i="1"/>
  <c r="BD306" i="1"/>
  <c r="BD307" i="1"/>
  <c r="BD308" i="1"/>
  <c r="BD309" i="1"/>
  <c r="BD310" i="1"/>
  <c r="BD311" i="1"/>
  <c r="BD312" i="1"/>
  <c r="BD313" i="1"/>
  <c r="BD314" i="1"/>
  <c r="BD315" i="1"/>
  <c r="BD316" i="1"/>
  <c r="BD317" i="1"/>
  <c r="BD318" i="1"/>
  <c r="BD319" i="1"/>
  <c r="BD320" i="1"/>
  <c r="BD321" i="1"/>
  <c r="BD322" i="1"/>
  <c r="BD323" i="1"/>
  <c r="BD324" i="1"/>
  <c r="BD325" i="1"/>
  <c r="BD326" i="1"/>
  <c r="BD327" i="1"/>
  <c r="BD328" i="1"/>
  <c r="BD329" i="1"/>
  <c r="BD330" i="1"/>
  <c r="BD331" i="1"/>
  <c r="BD332" i="1"/>
  <c r="BD333" i="1"/>
  <c r="BD334" i="1"/>
  <c r="BD335" i="1"/>
  <c r="BD336" i="1"/>
  <c r="BD337" i="1"/>
  <c r="BD338" i="1"/>
  <c r="BD339" i="1"/>
  <c r="BD340" i="1"/>
  <c r="BD341" i="1"/>
  <c r="BD342" i="1"/>
  <c r="BD343" i="1"/>
  <c r="BD344" i="1"/>
  <c r="BD345" i="1"/>
  <c r="BD346" i="1"/>
  <c r="BD347" i="1"/>
  <c r="BD348" i="1"/>
  <c r="BD349" i="1"/>
  <c r="BD350" i="1"/>
  <c r="BD351" i="1"/>
  <c r="BD352" i="1"/>
  <c r="BD353" i="1"/>
  <c r="BD354" i="1"/>
  <c r="BD355" i="1"/>
  <c r="BD356" i="1"/>
  <c r="BD357" i="1"/>
  <c r="BD358" i="1"/>
  <c r="BD359" i="1"/>
  <c r="BD360" i="1"/>
  <c r="BD361" i="1"/>
  <c r="BD362" i="1"/>
  <c r="BD363" i="1"/>
  <c r="BD364" i="1"/>
  <c r="BD365" i="1"/>
  <c r="BD366" i="1"/>
  <c r="BD367" i="1"/>
  <c r="BD368" i="1"/>
  <c r="BD369" i="1"/>
  <c r="BD370" i="1"/>
  <c r="BD371" i="1"/>
  <c r="BD372" i="1"/>
  <c r="BD373" i="1"/>
  <c r="BD374" i="1"/>
  <c r="BD375" i="1"/>
  <c r="BD376" i="1"/>
  <c r="BD377" i="1"/>
  <c r="BD378" i="1"/>
  <c r="BD379" i="1"/>
  <c r="BD380" i="1"/>
  <c r="BD381" i="1"/>
  <c r="BD382" i="1"/>
  <c r="BD383" i="1"/>
  <c r="BD384" i="1"/>
  <c r="BD385" i="1"/>
  <c r="BD386" i="1"/>
  <c r="BD387" i="1"/>
  <c r="BD388" i="1"/>
  <c r="BD389" i="1"/>
  <c r="BD390" i="1"/>
  <c r="BD391" i="1"/>
  <c r="BD392" i="1"/>
  <c r="BD393" i="1"/>
  <c r="BD394" i="1"/>
  <c r="BD395" i="1"/>
  <c r="BD396" i="1"/>
  <c r="BD397" i="1"/>
  <c r="BD398" i="1"/>
  <c r="BD399" i="1"/>
  <c r="BD400" i="1"/>
  <c r="BD401" i="1"/>
  <c r="BD402" i="1"/>
  <c r="BD403" i="1"/>
  <c r="BD404" i="1"/>
  <c r="BD405" i="1"/>
  <c r="BD406" i="1"/>
  <c r="BD407" i="1"/>
  <c r="BD408" i="1"/>
  <c r="BD409" i="1"/>
  <c r="BD410" i="1"/>
  <c r="BD411" i="1"/>
  <c r="BD412" i="1"/>
  <c r="BD413" i="1"/>
  <c r="BD414" i="1"/>
  <c r="BD415" i="1"/>
  <c r="BD416" i="1"/>
  <c r="BD417" i="1"/>
  <c r="BD418" i="1"/>
  <c r="BD419" i="1"/>
  <c r="BD420" i="1"/>
  <c r="BD421" i="1"/>
  <c r="BD422" i="1"/>
  <c r="BD423" i="1"/>
  <c r="BD424" i="1"/>
  <c r="BD425" i="1"/>
  <c r="BD426" i="1"/>
  <c r="BD427" i="1"/>
  <c r="BD428" i="1"/>
  <c r="BD429" i="1"/>
  <c r="BD430" i="1"/>
  <c r="BD431" i="1"/>
  <c r="BD432" i="1"/>
  <c r="BD433" i="1"/>
  <c r="BD434" i="1"/>
  <c r="BD435" i="1"/>
  <c r="BD436" i="1"/>
  <c r="BD437" i="1"/>
  <c r="BD438" i="1"/>
  <c r="BD439" i="1"/>
  <c r="BD440" i="1"/>
  <c r="BD441" i="1"/>
  <c r="BD442" i="1"/>
  <c r="BD443" i="1"/>
  <c r="BD444" i="1"/>
  <c r="BD445" i="1"/>
  <c r="BD446" i="1"/>
  <c r="BD447" i="1"/>
  <c r="BD448" i="1"/>
  <c r="BD449" i="1"/>
  <c r="BD450" i="1"/>
  <c r="BD451" i="1"/>
  <c r="BD452" i="1"/>
  <c r="BD453" i="1"/>
  <c r="BD454" i="1"/>
  <c r="BD455" i="1"/>
  <c r="BD456" i="1"/>
  <c r="BD457" i="1"/>
  <c r="BD458" i="1"/>
  <c r="BD459" i="1"/>
  <c r="BD460" i="1"/>
  <c r="BD461" i="1"/>
  <c r="BD462" i="1"/>
  <c r="BD463" i="1"/>
  <c r="BD464" i="1"/>
  <c r="BD465" i="1"/>
  <c r="BD466" i="1"/>
  <c r="BD467" i="1"/>
  <c r="BD468" i="1"/>
  <c r="BD469" i="1"/>
  <c r="BD470" i="1"/>
  <c r="BD471" i="1"/>
  <c r="BD472" i="1"/>
  <c r="BD473" i="1"/>
  <c r="BD474" i="1"/>
  <c r="BD475" i="1"/>
  <c r="BD476" i="1"/>
  <c r="BD477" i="1"/>
  <c r="BD478" i="1"/>
  <c r="BD479" i="1"/>
  <c r="BD480" i="1"/>
  <c r="BD481" i="1"/>
  <c r="BD482" i="1"/>
  <c r="BD483" i="1"/>
  <c r="BD484" i="1"/>
  <c r="BD485" i="1"/>
  <c r="BD486" i="1"/>
  <c r="BD487" i="1"/>
  <c r="BD488" i="1"/>
  <c r="BD489" i="1"/>
  <c r="BD490" i="1"/>
  <c r="BD491" i="1"/>
  <c r="BD492" i="1"/>
  <c r="BD493" i="1"/>
  <c r="BD494" i="1"/>
  <c r="BD495" i="1"/>
  <c r="BD496" i="1"/>
  <c r="BD497" i="1"/>
  <c r="BD498" i="1"/>
  <c r="BD499" i="1"/>
  <c r="BD500" i="1"/>
  <c r="BD501" i="1"/>
  <c r="BD502" i="1"/>
  <c r="BD503" i="1"/>
  <c r="BD504" i="1"/>
  <c r="BD505" i="1"/>
  <c r="BD506" i="1"/>
  <c r="BD507" i="1"/>
  <c r="BD508" i="1"/>
  <c r="BD509" i="1"/>
  <c r="BD510" i="1"/>
  <c r="BD511" i="1"/>
  <c r="BD512" i="1"/>
  <c r="BD513" i="1"/>
  <c r="BD514" i="1"/>
  <c r="BD515" i="1"/>
  <c r="BD516" i="1"/>
  <c r="BD517" i="1"/>
  <c r="BD518" i="1"/>
  <c r="BD519" i="1"/>
  <c r="BD520" i="1"/>
  <c r="BD521" i="1"/>
  <c r="BD522" i="1"/>
  <c r="BD523" i="1"/>
  <c r="BD524" i="1"/>
  <c r="BD525" i="1"/>
  <c r="BD526" i="1"/>
  <c r="BD527" i="1"/>
  <c r="BD528" i="1"/>
  <c r="BD529" i="1"/>
  <c r="BD530" i="1"/>
  <c r="BD531" i="1"/>
  <c r="BD532" i="1"/>
  <c r="BD533" i="1"/>
  <c r="BD534" i="1"/>
  <c r="BD535" i="1"/>
  <c r="BD536" i="1"/>
  <c r="BD537" i="1"/>
  <c r="BD538" i="1"/>
  <c r="BD539" i="1"/>
  <c r="BD540" i="1"/>
  <c r="BD541" i="1"/>
  <c r="BD542" i="1"/>
  <c r="BD543" i="1"/>
  <c r="BD544" i="1"/>
  <c r="BD545" i="1"/>
  <c r="BD546" i="1"/>
  <c r="BD547" i="1"/>
  <c r="BD548" i="1"/>
  <c r="BD549" i="1"/>
  <c r="BD550" i="1"/>
  <c r="BD551" i="1"/>
  <c r="BD552" i="1"/>
  <c r="BD553" i="1"/>
  <c r="BD554" i="1"/>
  <c r="BD555" i="1"/>
  <c r="BD556" i="1"/>
  <c r="BD557" i="1"/>
  <c r="BD558" i="1"/>
  <c r="BD559" i="1"/>
  <c r="BD560" i="1"/>
  <c r="BD561" i="1"/>
  <c r="BD562" i="1"/>
  <c r="BD563" i="1"/>
  <c r="BD564" i="1"/>
  <c r="BD565" i="1"/>
  <c r="BD566" i="1"/>
  <c r="BD567" i="1"/>
  <c r="BD568" i="1"/>
  <c r="BD569" i="1"/>
  <c r="BD570" i="1"/>
  <c r="BD571" i="1"/>
  <c r="BD572" i="1"/>
  <c r="BD573" i="1"/>
  <c r="BD574" i="1"/>
  <c r="BD575" i="1"/>
  <c r="BD576" i="1"/>
  <c r="BD577" i="1"/>
  <c r="BD578" i="1"/>
  <c r="BD579" i="1"/>
  <c r="BD580" i="1"/>
  <c r="BD581" i="1"/>
  <c r="BD582" i="1"/>
  <c r="BD583" i="1"/>
  <c r="BD584" i="1"/>
  <c r="BD585" i="1"/>
  <c r="BD586" i="1"/>
  <c r="BD587" i="1"/>
  <c r="BD588" i="1"/>
  <c r="BD589" i="1"/>
  <c r="BD590" i="1"/>
  <c r="BD591" i="1"/>
  <c r="BD592" i="1"/>
  <c r="BD593" i="1"/>
  <c r="BD594" i="1"/>
  <c r="BD595" i="1"/>
  <c r="BD596" i="1"/>
  <c r="BD597" i="1"/>
  <c r="BD598" i="1"/>
  <c r="BD599" i="1"/>
  <c r="BD600" i="1"/>
  <c r="BD601" i="1"/>
  <c r="BD602" i="1"/>
  <c r="BD603" i="1"/>
  <c r="BD604" i="1"/>
  <c r="BD605" i="1"/>
  <c r="BD606" i="1"/>
  <c r="BD607" i="1"/>
  <c r="BD608" i="1"/>
  <c r="BD609" i="1"/>
  <c r="BD610" i="1"/>
  <c r="BD611" i="1"/>
  <c r="BD612" i="1"/>
  <c r="BD613" i="1"/>
  <c r="BD614" i="1"/>
  <c r="BD615" i="1"/>
  <c r="BD616" i="1"/>
  <c r="BD617" i="1"/>
  <c r="BD618" i="1"/>
  <c r="BD619" i="1"/>
  <c r="BD620" i="1"/>
  <c r="BD621" i="1"/>
  <c r="BD622" i="1"/>
  <c r="BD623" i="1"/>
  <c r="BD624" i="1"/>
  <c r="BD625" i="1"/>
  <c r="BD626" i="1"/>
  <c r="BD627" i="1"/>
  <c r="BD628" i="1"/>
  <c r="BD629" i="1"/>
  <c r="BD630" i="1"/>
  <c r="BD631" i="1"/>
  <c r="BD632" i="1"/>
  <c r="BD633" i="1"/>
  <c r="BD634" i="1"/>
  <c r="BD635" i="1"/>
  <c r="BD636" i="1"/>
  <c r="BD637" i="1"/>
  <c r="BD638" i="1"/>
  <c r="BD639" i="1"/>
  <c r="BD640" i="1"/>
  <c r="BD641" i="1"/>
  <c r="BD642" i="1"/>
  <c r="BD643" i="1"/>
  <c r="BD644" i="1"/>
  <c r="BD645" i="1"/>
  <c r="BD646" i="1"/>
  <c r="BD647" i="1"/>
  <c r="BD648" i="1"/>
  <c r="BD649" i="1"/>
  <c r="BD650" i="1"/>
  <c r="BD651" i="1"/>
  <c r="BD652" i="1"/>
  <c r="BD653" i="1"/>
  <c r="BD654" i="1"/>
  <c r="BD655" i="1"/>
  <c r="BD656" i="1"/>
  <c r="BD657" i="1"/>
  <c r="BD658" i="1"/>
  <c r="BD659" i="1"/>
  <c r="BD660" i="1"/>
  <c r="BD661" i="1"/>
  <c r="BD662" i="1"/>
  <c r="BD663" i="1"/>
  <c r="BD664" i="1"/>
  <c r="BD665" i="1"/>
  <c r="BD666" i="1"/>
  <c r="BD667" i="1"/>
  <c r="BD668" i="1"/>
  <c r="BD669" i="1"/>
  <c r="BD670" i="1"/>
  <c r="BD671" i="1"/>
  <c r="BD672" i="1"/>
  <c r="BD673" i="1"/>
  <c r="BD674" i="1"/>
  <c r="BD675" i="1"/>
  <c r="BD676" i="1"/>
  <c r="BD677" i="1"/>
  <c r="BD678" i="1"/>
  <c r="BD679" i="1"/>
  <c r="BD680" i="1"/>
  <c r="BD681" i="1"/>
  <c r="BD682" i="1"/>
  <c r="BD683" i="1"/>
  <c r="BD684" i="1"/>
  <c r="BD685" i="1"/>
  <c r="BD686" i="1"/>
  <c r="BD687" i="1"/>
  <c r="BD688" i="1"/>
  <c r="BD689" i="1"/>
  <c r="BD690" i="1"/>
  <c r="BD691" i="1"/>
  <c r="BD692" i="1"/>
  <c r="BD693" i="1"/>
  <c r="BD694" i="1"/>
  <c r="BD695" i="1"/>
  <c r="BD696" i="1"/>
  <c r="BD697" i="1"/>
  <c r="BD698" i="1"/>
  <c r="BD699" i="1"/>
  <c r="BD700" i="1"/>
  <c r="BD701" i="1"/>
  <c r="BD702" i="1"/>
  <c r="BD703" i="1"/>
  <c r="BD704" i="1"/>
  <c r="BD705" i="1"/>
  <c r="BD706" i="1"/>
  <c r="BD707" i="1"/>
  <c r="BD708" i="1"/>
  <c r="BD709" i="1"/>
  <c r="BD710" i="1"/>
  <c r="BD711" i="1"/>
  <c r="BD712" i="1"/>
  <c r="BD713" i="1"/>
  <c r="BD714" i="1"/>
  <c r="BD715" i="1"/>
  <c r="BD716" i="1"/>
  <c r="BD717" i="1"/>
  <c r="BD718" i="1"/>
  <c r="BD719" i="1"/>
  <c r="BD720" i="1"/>
  <c r="BD721" i="1"/>
  <c r="BD722" i="1"/>
  <c r="BD723" i="1"/>
  <c r="BD724" i="1"/>
  <c r="BD725" i="1"/>
  <c r="BD726" i="1"/>
  <c r="BD727" i="1"/>
  <c r="BD728" i="1"/>
  <c r="BD729" i="1"/>
  <c r="BD730" i="1"/>
  <c r="BD731" i="1"/>
  <c r="BD732" i="1"/>
  <c r="BD733" i="1"/>
  <c r="BD734" i="1"/>
  <c r="BD735" i="1"/>
  <c r="BD736" i="1"/>
  <c r="BD737" i="1"/>
  <c r="BD738" i="1"/>
  <c r="BD739" i="1"/>
  <c r="BD740" i="1"/>
  <c r="BD741" i="1"/>
  <c r="BD742" i="1"/>
  <c r="BD743" i="1"/>
  <c r="BD744" i="1"/>
  <c r="BD745" i="1"/>
  <c r="BD746" i="1"/>
  <c r="BD747" i="1"/>
  <c r="BD748" i="1"/>
  <c r="BD749" i="1"/>
  <c r="BD750" i="1"/>
  <c r="BD751" i="1"/>
  <c r="BD752" i="1"/>
  <c r="BD753" i="1"/>
  <c r="BD754" i="1"/>
  <c r="BD755" i="1"/>
  <c r="BD756" i="1"/>
  <c r="BD757" i="1"/>
  <c r="BD758" i="1"/>
  <c r="BD759" i="1"/>
  <c r="BD760" i="1"/>
  <c r="BD761" i="1"/>
  <c r="BD762" i="1"/>
  <c r="BD763" i="1"/>
  <c r="BD764" i="1"/>
  <c r="BD765" i="1"/>
  <c r="BD766" i="1"/>
  <c r="BD767" i="1"/>
  <c r="BD768" i="1"/>
  <c r="BD769" i="1"/>
  <c r="BD770" i="1"/>
  <c r="BD771" i="1"/>
  <c r="BD772" i="1"/>
  <c r="BD773" i="1"/>
  <c r="BD774" i="1"/>
  <c r="BD775" i="1"/>
  <c r="BD776" i="1"/>
  <c r="BD777" i="1"/>
  <c r="BD778" i="1"/>
  <c r="BD779" i="1"/>
  <c r="BD780" i="1"/>
  <c r="BD781" i="1"/>
  <c r="BD782" i="1"/>
  <c r="BD783" i="1"/>
  <c r="BD784" i="1"/>
  <c r="BD785" i="1"/>
  <c r="BD786" i="1"/>
  <c r="BD787" i="1"/>
  <c r="BD788" i="1"/>
  <c r="BD789" i="1"/>
  <c r="BD790" i="1"/>
  <c r="BD791" i="1"/>
  <c r="BD792" i="1"/>
  <c r="BD793" i="1"/>
  <c r="BD794" i="1"/>
  <c r="BD795" i="1"/>
  <c r="BD796" i="1"/>
  <c r="BD797" i="1"/>
  <c r="BD798" i="1"/>
  <c r="BD799" i="1"/>
  <c r="BD800" i="1"/>
  <c r="BD801" i="1"/>
  <c r="BD802" i="1"/>
  <c r="BD803" i="1"/>
  <c r="BD804" i="1"/>
  <c r="BD805" i="1"/>
  <c r="BD806" i="1"/>
  <c r="BD807" i="1"/>
  <c r="BD808" i="1"/>
  <c r="BD809" i="1"/>
  <c r="BD810" i="1"/>
  <c r="BD811" i="1"/>
  <c r="BD812" i="1"/>
  <c r="BD813" i="1"/>
  <c r="BD814" i="1"/>
  <c r="BD815" i="1"/>
  <c r="BD816" i="1"/>
  <c r="BD817" i="1"/>
  <c r="BD818" i="1"/>
  <c r="BD819" i="1"/>
  <c r="BD820" i="1"/>
  <c r="BD821" i="1"/>
  <c r="BD822" i="1"/>
  <c r="BD823" i="1"/>
  <c r="BD824" i="1"/>
  <c r="BD825" i="1"/>
  <c r="BD826" i="1"/>
  <c r="BD827" i="1"/>
  <c r="BD828" i="1"/>
  <c r="BD829" i="1"/>
  <c r="BD830" i="1"/>
  <c r="BD831" i="1"/>
  <c r="BD832" i="1"/>
  <c r="BD833" i="1"/>
  <c r="BD834" i="1"/>
  <c r="BD835" i="1"/>
  <c r="BD836" i="1"/>
  <c r="BD837" i="1"/>
  <c r="BD838" i="1"/>
  <c r="BD839" i="1"/>
  <c r="BD840" i="1"/>
  <c r="BD841" i="1"/>
  <c r="BD842" i="1"/>
  <c r="BD843" i="1"/>
  <c r="BD844" i="1"/>
  <c r="BD845" i="1"/>
  <c r="BD846" i="1"/>
  <c r="BD847" i="1"/>
  <c r="BD848" i="1"/>
  <c r="BD849" i="1"/>
  <c r="BD850" i="1"/>
  <c r="BD851" i="1"/>
  <c r="BD852" i="1"/>
  <c r="BD853" i="1"/>
  <c r="BD854" i="1"/>
  <c r="BD855" i="1"/>
  <c r="BD856" i="1"/>
  <c r="BD857" i="1"/>
  <c r="BD858" i="1"/>
  <c r="BD859" i="1"/>
  <c r="BD860" i="1"/>
  <c r="BD861" i="1"/>
  <c r="BD862" i="1"/>
  <c r="BD863" i="1"/>
  <c r="BD864" i="1"/>
  <c r="BD865" i="1"/>
  <c r="BD866" i="1"/>
  <c r="BD867" i="1"/>
  <c r="BD868" i="1"/>
  <c r="BD869" i="1"/>
  <c r="BD870" i="1"/>
  <c r="BD871" i="1"/>
  <c r="BD872" i="1"/>
  <c r="BD873" i="1"/>
  <c r="BD874" i="1"/>
  <c r="BD875" i="1"/>
  <c r="BD876" i="1"/>
  <c r="BD877" i="1"/>
  <c r="BD878" i="1"/>
  <c r="BD879" i="1"/>
  <c r="BD880" i="1"/>
  <c r="BD881" i="1"/>
  <c r="BD882" i="1"/>
  <c r="BD883" i="1"/>
  <c r="BD884" i="1"/>
  <c r="BD885" i="1"/>
  <c r="BD886" i="1"/>
  <c r="BD887" i="1"/>
  <c r="BD888" i="1"/>
  <c r="BD889" i="1"/>
  <c r="BD890" i="1"/>
  <c r="BD891" i="1"/>
  <c r="BD892" i="1"/>
  <c r="BD893" i="1"/>
  <c r="BD894" i="1"/>
  <c r="BD895" i="1"/>
  <c r="BD896" i="1"/>
  <c r="BD897" i="1"/>
  <c r="BD898" i="1"/>
  <c r="BD899" i="1"/>
  <c r="BD900" i="1"/>
  <c r="BD901" i="1"/>
  <c r="BD902" i="1"/>
  <c r="BD903" i="1"/>
  <c r="BD904" i="1"/>
  <c r="BD905" i="1"/>
  <c r="BD906" i="1"/>
  <c r="BD907" i="1"/>
  <c r="BD908" i="1"/>
  <c r="BD909" i="1"/>
  <c r="BD910" i="1"/>
  <c r="BD911" i="1"/>
  <c r="BD912" i="1"/>
  <c r="BD913" i="1"/>
  <c r="BD914" i="1"/>
  <c r="BD915" i="1"/>
  <c r="BD916" i="1"/>
  <c r="BD917" i="1"/>
  <c r="BD918" i="1"/>
  <c r="BD919" i="1"/>
  <c r="BD920" i="1"/>
  <c r="BD921" i="1"/>
  <c r="BD922" i="1"/>
  <c r="BD923" i="1"/>
  <c r="BD924" i="1"/>
  <c r="BD925" i="1"/>
  <c r="BD926" i="1"/>
  <c r="BD927" i="1"/>
  <c r="BD928" i="1"/>
  <c r="BD929" i="1"/>
  <c r="BD930" i="1"/>
  <c r="BD931" i="1"/>
  <c r="BD932" i="1"/>
  <c r="BD933" i="1"/>
  <c r="BD934" i="1"/>
  <c r="BD935" i="1"/>
  <c r="BD936" i="1"/>
  <c r="BD937" i="1"/>
  <c r="BD938" i="1"/>
  <c r="BD939" i="1"/>
  <c r="BD940" i="1"/>
  <c r="BD941" i="1"/>
  <c r="BD942" i="1"/>
  <c r="BD943" i="1"/>
  <c r="BD944" i="1"/>
  <c r="BD945" i="1"/>
  <c r="BD946" i="1"/>
  <c r="BD947" i="1"/>
  <c r="BD948" i="1"/>
  <c r="BD949" i="1"/>
  <c r="BD950" i="1"/>
  <c r="BD951" i="1"/>
  <c r="BD952" i="1"/>
  <c r="BD953" i="1"/>
  <c r="BD954" i="1"/>
  <c r="BD955" i="1"/>
  <c r="BD956" i="1"/>
  <c r="BD957" i="1"/>
  <c r="BD958" i="1"/>
  <c r="BD959" i="1"/>
  <c r="BD960" i="1"/>
  <c r="BD961" i="1"/>
  <c r="BD962" i="1"/>
  <c r="BD963" i="1"/>
  <c r="BJ3" i="3"/>
  <c r="BJ4" i="3"/>
  <c r="BJ440" i="3"/>
  <c r="BJ7" i="3"/>
  <c r="BJ8" i="3"/>
  <c r="BJ442" i="3"/>
  <c r="BJ441" i="3"/>
  <c r="BJ446" i="3"/>
  <c r="BJ11" i="3"/>
  <c r="BJ20" i="3"/>
  <c r="BJ443" i="3"/>
  <c r="BJ444" i="3"/>
  <c r="BJ447" i="3"/>
  <c r="BJ448" i="3"/>
  <c r="BJ5" i="3"/>
  <c r="BJ6" i="3"/>
  <c r="BJ9" i="3"/>
  <c r="BJ10" i="3"/>
  <c r="BJ21" i="3"/>
  <c r="BJ445" i="3"/>
  <c r="BJ22" i="3"/>
  <c r="BJ449" i="3"/>
  <c r="BJ13" i="3"/>
  <c r="BJ12" i="3"/>
  <c r="BJ14" i="3"/>
  <c r="BJ23" i="3"/>
  <c r="BJ24" i="3"/>
  <c r="BJ25" i="3"/>
  <c r="BJ16" i="3"/>
  <c r="BJ17" i="3"/>
  <c r="BJ18" i="3"/>
  <c r="BJ15" i="3"/>
  <c r="BJ19" i="3"/>
  <c r="BJ30" i="3"/>
  <c r="BJ31" i="3"/>
  <c r="BJ32" i="3"/>
  <c r="BJ33" i="3"/>
  <c r="BJ34" i="3"/>
  <c r="BJ35" i="3"/>
  <c r="BJ36" i="3"/>
  <c r="BJ37" i="3"/>
  <c r="BJ38" i="3"/>
  <c r="BJ39" i="3"/>
  <c r="BJ40" i="3"/>
  <c r="BJ41" i="3"/>
  <c r="BJ42" i="3"/>
  <c r="BJ43" i="3"/>
  <c r="BJ44" i="3"/>
  <c r="BJ92" i="3"/>
  <c r="BJ45" i="3"/>
  <c r="BJ46" i="3"/>
  <c r="BJ47" i="3"/>
  <c r="BJ48" i="3"/>
  <c r="BJ49" i="3"/>
  <c r="BJ50" i="3"/>
  <c r="BJ51" i="3"/>
  <c r="BJ27" i="3"/>
  <c r="BJ52" i="3"/>
  <c r="BJ53" i="3"/>
  <c r="BJ54" i="3"/>
  <c r="BJ93" i="3"/>
  <c r="BJ94" i="3"/>
  <c r="BJ95" i="3"/>
  <c r="BJ55" i="3"/>
  <c r="BJ56" i="3"/>
  <c r="BJ57" i="3"/>
  <c r="BJ58" i="3"/>
  <c r="BJ59" i="3"/>
  <c r="BJ60" i="3"/>
  <c r="BJ96" i="3"/>
  <c r="BJ61" i="3"/>
  <c r="BJ62" i="3"/>
  <c r="BJ63" i="3"/>
  <c r="BJ28" i="3"/>
  <c r="BJ64" i="3"/>
  <c r="BJ65" i="3"/>
  <c r="BJ66" i="3"/>
  <c r="BJ67" i="3"/>
  <c r="BJ68" i="3"/>
  <c r="BJ69" i="3"/>
  <c r="BJ97" i="3"/>
  <c r="BJ70" i="3"/>
  <c r="BJ71" i="3"/>
  <c r="BJ98" i="3"/>
  <c r="BJ29" i="3"/>
  <c r="BJ72" i="3"/>
  <c r="BJ73" i="3"/>
  <c r="BJ74" i="3"/>
  <c r="BJ99" i="3"/>
  <c r="BJ75" i="3"/>
  <c r="BJ76" i="3"/>
  <c r="BJ77" i="3"/>
  <c r="BJ78" i="3"/>
  <c r="BJ79" i="3"/>
  <c r="BJ100" i="3"/>
  <c r="BJ101" i="3"/>
  <c r="BJ80" i="3"/>
  <c r="BJ81" i="3"/>
  <c r="BJ82" i="3"/>
  <c r="BJ83" i="3"/>
  <c r="BJ84" i="3"/>
  <c r="BJ85" i="3"/>
  <c r="BJ86" i="3"/>
  <c r="BJ87" i="3"/>
  <c r="BJ88" i="3"/>
  <c r="BJ89" i="3"/>
  <c r="BJ90" i="3"/>
  <c r="BJ102" i="3"/>
  <c r="BJ91" i="3"/>
  <c r="BJ103" i="3"/>
  <c r="BJ104" i="3"/>
  <c r="BJ105" i="3"/>
  <c r="BJ106" i="3"/>
  <c r="BJ26" i="3"/>
  <c r="BJ450" i="3"/>
  <c r="BJ451" i="3"/>
  <c r="BJ452" i="3"/>
  <c r="BJ111" i="3"/>
  <c r="BJ453" i="3"/>
  <c r="BJ454" i="3"/>
  <c r="BJ455" i="3"/>
  <c r="BJ456" i="3"/>
  <c r="BJ112" i="3"/>
  <c r="BJ457" i="3"/>
  <c r="BJ458" i="3"/>
  <c r="BJ459" i="3"/>
  <c r="BJ460" i="3"/>
  <c r="BJ461" i="3"/>
  <c r="BJ113" i="3"/>
  <c r="BJ114" i="3"/>
  <c r="BJ462" i="3"/>
  <c r="BJ463" i="3"/>
  <c r="BJ464" i="3"/>
  <c r="BJ465" i="3"/>
  <c r="BJ466" i="3"/>
  <c r="BJ467" i="3"/>
  <c r="BJ468" i="3"/>
  <c r="BJ469" i="3"/>
  <c r="BJ470" i="3"/>
  <c r="BJ471" i="3"/>
  <c r="BJ472" i="3"/>
  <c r="BJ473" i="3"/>
  <c r="BJ474" i="3"/>
  <c r="BJ475" i="3"/>
  <c r="BJ476" i="3"/>
  <c r="BJ477" i="3"/>
  <c r="BJ478" i="3"/>
  <c r="BJ479" i="3"/>
  <c r="BJ480" i="3"/>
  <c r="BJ481" i="3"/>
  <c r="BJ482" i="3"/>
  <c r="BJ115" i="3"/>
  <c r="BJ116" i="3"/>
  <c r="BJ483" i="3"/>
  <c r="BJ484" i="3"/>
  <c r="BJ485" i="3"/>
  <c r="BJ486" i="3"/>
  <c r="BJ487" i="3"/>
  <c r="BJ488" i="3"/>
  <c r="BJ117" i="3"/>
  <c r="BJ489" i="3"/>
  <c r="BJ490" i="3"/>
  <c r="BJ491" i="3"/>
  <c r="BJ492" i="3"/>
  <c r="BJ493" i="3"/>
  <c r="BJ494" i="3"/>
  <c r="BJ495" i="3"/>
  <c r="BJ496" i="3"/>
  <c r="BJ497" i="3"/>
  <c r="BJ498" i="3"/>
  <c r="BJ499" i="3"/>
  <c r="BJ500" i="3"/>
  <c r="BJ501" i="3"/>
  <c r="BJ502" i="3"/>
  <c r="BJ503" i="3"/>
  <c r="BJ504" i="3"/>
  <c r="BJ505" i="3"/>
  <c r="BJ506" i="3"/>
  <c r="BJ507" i="3"/>
  <c r="BJ508" i="3"/>
  <c r="BJ509" i="3"/>
  <c r="BJ510" i="3"/>
  <c r="BJ511" i="3"/>
  <c r="BJ512" i="3"/>
  <c r="BJ513" i="3"/>
  <c r="BJ514" i="3"/>
  <c r="BJ515" i="3"/>
  <c r="BJ516" i="3"/>
  <c r="BJ517" i="3"/>
  <c r="BJ518" i="3"/>
  <c r="BJ519" i="3"/>
  <c r="BJ520" i="3"/>
  <c r="BJ521" i="3"/>
  <c r="BJ522" i="3"/>
  <c r="BJ523" i="3"/>
  <c r="BJ524" i="3"/>
  <c r="BJ525" i="3"/>
  <c r="BJ526" i="3"/>
  <c r="BJ527" i="3"/>
  <c r="BJ528" i="3"/>
  <c r="BJ529" i="3"/>
  <c r="BJ530" i="3"/>
  <c r="BJ531" i="3"/>
  <c r="BJ532" i="3"/>
  <c r="BJ533" i="3"/>
  <c r="BJ534" i="3"/>
  <c r="BJ535" i="3"/>
  <c r="BJ536" i="3"/>
  <c r="BJ537" i="3"/>
  <c r="BJ538" i="3"/>
  <c r="BJ539" i="3"/>
  <c r="BJ540" i="3"/>
  <c r="BJ118" i="3"/>
  <c r="BJ541" i="3"/>
  <c r="BJ542" i="3"/>
  <c r="BJ543" i="3"/>
  <c r="BJ544" i="3"/>
  <c r="BJ119" i="3"/>
  <c r="BJ545" i="3"/>
  <c r="BJ546" i="3"/>
  <c r="BJ547" i="3"/>
  <c r="BJ120" i="3"/>
  <c r="BJ121" i="3"/>
  <c r="BJ548" i="3"/>
  <c r="BJ549" i="3"/>
  <c r="BJ550" i="3"/>
  <c r="BJ551" i="3"/>
  <c r="BJ122" i="3"/>
  <c r="BJ552" i="3"/>
  <c r="BJ553" i="3"/>
  <c r="BJ123" i="3"/>
  <c r="BJ554" i="3"/>
  <c r="BJ555" i="3"/>
  <c r="BJ556" i="3"/>
  <c r="BJ557" i="3"/>
  <c r="BJ558" i="3"/>
  <c r="BJ559" i="3"/>
  <c r="BJ560" i="3"/>
  <c r="BJ561" i="3"/>
  <c r="BJ124" i="3"/>
  <c r="BJ562" i="3"/>
  <c r="BJ563" i="3"/>
  <c r="BJ125" i="3"/>
  <c r="BJ564" i="3"/>
  <c r="BJ126" i="3"/>
  <c r="BJ565" i="3"/>
  <c r="BJ127" i="3"/>
  <c r="BJ566" i="3"/>
  <c r="BJ567" i="3"/>
  <c r="BJ568" i="3"/>
  <c r="BJ128" i="3"/>
  <c r="BJ129" i="3"/>
  <c r="BJ569" i="3"/>
  <c r="BJ570" i="3"/>
  <c r="BJ571" i="3"/>
  <c r="BJ572" i="3"/>
  <c r="BJ573" i="3"/>
  <c r="BJ574" i="3"/>
  <c r="BJ575" i="3"/>
  <c r="BJ576" i="3"/>
  <c r="BJ577" i="3"/>
  <c r="BJ578" i="3"/>
  <c r="BJ579" i="3"/>
  <c r="BJ580" i="3"/>
  <c r="BJ581" i="3"/>
  <c r="BJ130" i="3"/>
  <c r="BJ131" i="3"/>
  <c r="BJ582" i="3"/>
  <c r="BJ583" i="3"/>
  <c r="BJ584" i="3"/>
  <c r="BJ585" i="3"/>
  <c r="BJ586" i="3"/>
  <c r="BJ587" i="3"/>
  <c r="BJ588" i="3"/>
  <c r="BJ589" i="3"/>
  <c r="BJ590" i="3"/>
  <c r="BJ591" i="3"/>
  <c r="BJ592" i="3"/>
  <c r="BJ593" i="3"/>
  <c r="BJ594" i="3"/>
  <c r="BJ595" i="3"/>
  <c r="BJ596" i="3"/>
  <c r="BJ597" i="3"/>
  <c r="BJ598" i="3"/>
  <c r="BJ599" i="3"/>
  <c r="BJ600" i="3"/>
  <c r="BJ601" i="3"/>
  <c r="BJ602" i="3"/>
  <c r="BJ132" i="3"/>
  <c r="BJ133" i="3"/>
  <c r="BJ603" i="3"/>
  <c r="BJ604" i="3"/>
  <c r="BJ134" i="3"/>
  <c r="BJ135" i="3"/>
  <c r="BJ136" i="3"/>
  <c r="BJ137" i="3"/>
  <c r="BJ138" i="3"/>
  <c r="BJ139" i="3"/>
  <c r="BJ140" i="3"/>
  <c r="BJ141" i="3"/>
  <c r="BJ142" i="3"/>
  <c r="BJ143" i="3"/>
  <c r="BJ144" i="3"/>
  <c r="BJ145" i="3"/>
  <c r="BJ146" i="3"/>
  <c r="BJ147" i="3"/>
  <c r="BJ148" i="3"/>
  <c r="BJ149" i="3"/>
  <c r="BJ150" i="3"/>
  <c r="BJ151" i="3"/>
  <c r="BJ152" i="3"/>
  <c r="BJ153" i="3"/>
  <c r="BJ154" i="3"/>
  <c r="BJ155" i="3"/>
  <c r="BJ156" i="3"/>
  <c r="BJ157" i="3"/>
  <c r="BJ158" i="3"/>
  <c r="BJ159" i="3"/>
  <c r="BJ160" i="3"/>
  <c r="BJ161" i="3"/>
  <c r="BJ162" i="3"/>
  <c r="BJ163" i="3"/>
  <c r="BJ164" i="3"/>
  <c r="BJ165" i="3"/>
  <c r="BJ166" i="3"/>
  <c r="BJ167" i="3"/>
  <c r="BJ168" i="3"/>
  <c r="BJ169" i="3"/>
  <c r="BJ170" i="3"/>
  <c r="BJ171" i="3"/>
  <c r="BJ172" i="3"/>
  <c r="BJ173" i="3"/>
  <c r="BJ174" i="3"/>
  <c r="BJ175" i="3"/>
  <c r="BJ176" i="3"/>
  <c r="BJ177" i="3"/>
  <c r="BJ178" i="3"/>
  <c r="BJ179" i="3"/>
  <c r="BJ180" i="3"/>
  <c r="BJ181" i="3"/>
  <c r="BJ182" i="3"/>
  <c r="BJ183" i="3"/>
  <c r="BJ184" i="3"/>
  <c r="BJ185" i="3"/>
  <c r="BJ186" i="3"/>
  <c r="BJ187" i="3"/>
  <c r="BJ188" i="3"/>
  <c r="BJ189" i="3"/>
  <c r="BJ190" i="3"/>
  <c r="BJ191" i="3"/>
  <c r="BJ192" i="3"/>
  <c r="BJ193" i="3"/>
  <c r="BJ194" i="3"/>
  <c r="BJ195" i="3"/>
  <c r="BJ196" i="3"/>
  <c r="BJ197" i="3"/>
  <c r="BJ198" i="3"/>
  <c r="BJ199" i="3"/>
  <c r="BJ200" i="3"/>
  <c r="BJ201" i="3"/>
  <c r="BJ202" i="3"/>
  <c r="BJ605" i="3"/>
  <c r="BJ203" i="3"/>
  <c r="BJ204" i="3"/>
  <c r="BJ205" i="3"/>
  <c r="BJ206" i="3"/>
  <c r="BJ606" i="3"/>
  <c r="BJ207" i="3"/>
  <c r="BJ208" i="3"/>
  <c r="BJ209" i="3"/>
  <c r="BJ210" i="3"/>
  <c r="BJ211" i="3"/>
  <c r="BJ212" i="3"/>
  <c r="BJ213" i="3"/>
  <c r="BJ214" i="3"/>
  <c r="BJ215" i="3"/>
  <c r="BJ216" i="3"/>
  <c r="BJ217" i="3"/>
  <c r="BJ218" i="3"/>
  <c r="BJ219" i="3"/>
  <c r="BJ220" i="3"/>
  <c r="BJ221" i="3"/>
  <c r="BJ222" i="3"/>
  <c r="BJ223" i="3"/>
  <c r="BJ224" i="3"/>
  <c r="BJ225" i="3"/>
  <c r="BJ226" i="3"/>
  <c r="BJ227" i="3"/>
  <c r="BJ228" i="3"/>
  <c r="BJ229" i="3"/>
  <c r="BJ230" i="3"/>
  <c r="BJ231" i="3"/>
  <c r="BJ232" i="3"/>
  <c r="BJ233" i="3"/>
  <c r="BJ234" i="3"/>
  <c r="BJ235" i="3"/>
  <c r="BJ236" i="3"/>
  <c r="BJ237" i="3"/>
  <c r="BJ238" i="3"/>
  <c r="BJ239" i="3"/>
  <c r="BJ240" i="3"/>
  <c r="BJ241" i="3"/>
  <c r="BJ242" i="3"/>
  <c r="BJ243" i="3"/>
  <c r="BJ244" i="3"/>
  <c r="BJ245" i="3"/>
  <c r="BJ246" i="3"/>
  <c r="BJ247" i="3"/>
  <c r="BJ248" i="3"/>
  <c r="BJ249" i="3"/>
  <c r="BJ250" i="3"/>
  <c r="BJ251" i="3"/>
  <c r="BJ252" i="3"/>
  <c r="BJ253" i="3"/>
  <c r="BJ254" i="3"/>
  <c r="BJ255" i="3"/>
  <c r="BJ256" i="3"/>
  <c r="BJ257" i="3"/>
  <c r="BJ258" i="3"/>
  <c r="BJ259" i="3"/>
  <c r="BJ260" i="3"/>
  <c r="BJ261" i="3"/>
  <c r="BJ262" i="3"/>
  <c r="BJ263" i="3"/>
  <c r="BJ264" i="3"/>
  <c r="BJ265" i="3"/>
  <c r="BJ266" i="3"/>
  <c r="BJ267" i="3"/>
  <c r="BJ268" i="3"/>
  <c r="BJ269" i="3"/>
  <c r="BJ270" i="3"/>
  <c r="BJ271" i="3"/>
  <c r="BJ272" i="3"/>
  <c r="BJ273" i="3"/>
  <c r="BJ274" i="3"/>
  <c r="BJ275" i="3"/>
  <c r="BJ276" i="3"/>
  <c r="BJ277" i="3"/>
  <c r="BJ278" i="3"/>
  <c r="BJ279" i="3"/>
  <c r="BJ280" i="3"/>
  <c r="BJ281" i="3"/>
  <c r="BJ282" i="3"/>
  <c r="BJ283" i="3"/>
  <c r="BJ284" i="3"/>
  <c r="BJ607" i="3"/>
  <c r="BJ608" i="3"/>
  <c r="BJ609" i="3"/>
  <c r="BJ610" i="3"/>
  <c r="BJ285" i="3"/>
  <c r="BJ611" i="3"/>
  <c r="BJ286" i="3"/>
  <c r="BJ287" i="3"/>
  <c r="BJ288" i="3"/>
  <c r="BJ289" i="3"/>
  <c r="BJ290" i="3"/>
  <c r="BJ291" i="3"/>
  <c r="BJ292" i="3"/>
  <c r="BJ612" i="3"/>
  <c r="BJ293" i="3"/>
  <c r="BJ294" i="3"/>
  <c r="BJ295" i="3"/>
  <c r="BJ296" i="3"/>
  <c r="BJ297" i="3"/>
  <c r="BJ298" i="3"/>
  <c r="BJ299" i="3"/>
  <c r="BJ300" i="3"/>
  <c r="BJ301" i="3"/>
  <c r="BJ613" i="3"/>
  <c r="BJ302" i="3"/>
  <c r="BJ107" i="3"/>
  <c r="BJ614" i="3"/>
  <c r="BJ615" i="3"/>
  <c r="BJ303" i="3"/>
  <c r="BJ304" i="3"/>
  <c r="BJ305" i="3"/>
  <c r="BJ306" i="3"/>
  <c r="BJ307" i="3"/>
  <c r="BJ308" i="3"/>
  <c r="BJ309" i="3"/>
  <c r="BJ310" i="3"/>
  <c r="BJ311" i="3"/>
  <c r="BJ312" i="3"/>
  <c r="BJ313" i="3"/>
  <c r="BJ314" i="3"/>
  <c r="BJ315" i="3"/>
  <c r="BJ316" i="3"/>
  <c r="BJ108" i="3"/>
  <c r="BJ317" i="3"/>
  <c r="BJ109" i="3"/>
  <c r="BJ616" i="3"/>
  <c r="BJ318" i="3"/>
  <c r="BJ319" i="3"/>
  <c r="BJ320" i="3"/>
  <c r="BJ321" i="3"/>
  <c r="BJ322" i="3"/>
  <c r="BJ323" i="3"/>
  <c r="BJ324" i="3"/>
  <c r="BJ325" i="3"/>
  <c r="BJ326" i="3"/>
  <c r="BJ327" i="3"/>
  <c r="BJ328" i="3"/>
  <c r="BJ329" i="3"/>
  <c r="BJ330" i="3"/>
  <c r="BJ331" i="3"/>
  <c r="BJ332" i="3"/>
  <c r="BJ333" i="3"/>
  <c r="BJ334" i="3"/>
  <c r="BJ335" i="3"/>
  <c r="BJ336" i="3"/>
  <c r="BJ337" i="3"/>
  <c r="BJ338" i="3"/>
  <c r="BJ339" i="3"/>
  <c r="BJ340" i="3"/>
  <c r="BJ341" i="3"/>
  <c r="BJ342" i="3"/>
  <c r="BJ343" i="3"/>
  <c r="BJ344" i="3"/>
  <c r="BJ345" i="3"/>
  <c r="BJ346" i="3"/>
  <c r="BJ347" i="3"/>
  <c r="BJ348" i="3"/>
  <c r="BJ349" i="3"/>
  <c r="BJ350" i="3"/>
  <c r="BJ351" i="3"/>
  <c r="BJ352" i="3"/>
  <c r="BJ617" i="3"/>
  <c r="BJ353" i="3"/>
  <c r="BJ354" i="3"/>
  <c r="BJ355" i="3"/>
  <c r="BJ356" i="3"/>
  <c r="BJ357" i="3"/>
  <c r="BJ358" i="3"/>
  <c r="BJ359" i="3"/>
  <c r="BJ360" i="3"/>
  <c r="BJ361" i="3"/>
  <c r="BJ362" i="3"/>
  <c r="BJ363" i="3"/>
  <c r="BJ364" i="3"/>
  <c r="BJ365" i="3"/>
  <c r="BJ366" i="3"/>
  <c r="BJ367" i="3"/>
  <c r="BJ368" i="3"/>
  <c r="BJ369" i="3"/>
  <c r="BJ618" i="3"/>
  <c r="BJ370" i="3"/>
  <c r="BJ371" i="3"/>
  <c r="BJ372" i="3"/>
  <c r="BJ373" i="3"/>
  <c r="BJ374" i="3"/>
  <c r="BJ375" i="3"/>
  <c r="BJ376" i="3"/>
  <c r="BJ377" i="3"/>
  <c r="BJ378" i="3"/>
  <c r="BJ379" i="3"/>
  <c r="BJ380" i="3"/>
  <c r="BJ381" i="3"/>
  <c r="BJ382" i="3"/>
  <c r="BJ383" i="3"/>
  <c r="BJ384" i="3"/>
  <c r="BJ385" i="3"/>
  <c r="BJ386" i="3"/>
  <c r="BJ387" i="3"/>
  <c r="BJ388" i="3"/>
  <c r="BJ619" i="3"/>
  <c r="BJ389" i="3"/>
  <c r="BJ390" i="3"/>
  <c r="BJ391" i="3"/>
  <c r="BJ392" i="3"/>
  <c r="BJ393" i="3"/>
  <c r="BJ394" i="3"/>
  <c r="BJ395" i="3"/>
  <c r="BJ396" i="3"/>
  <c r="BJ397" i="3"/>
  <c r="BJ398" i="3"/>
  <c r="BJ399" i="3"/>
  <c r="BJ400" i="3"/>
  <c r="BJ401" i="3"/>
  <c r="BJ402" i="3"/>
  <c r="BJ403" i="3"/>
  <c r="BJ404" i="3"/>
  <c r="BJ620" i="3"/>
  <c r="BJ621" i="3"/>
  <c r="BJ405" i="3"/>
  <c r="BJ622" i="3"/>
  <c r="BJ406" i="3"/>
  <c r="BJ407" i="3"/>
  <c r="BJ408" i="3"/>
  <c r="BJ409" i="3"/>
  <c r="BJ410" i="3"/>
  <c r="BJ411" i="3"/>
  <c r="BJ623" i="3"/>
  <c r="BJ412" i="3"/>
  <c r="BJ413" i="3"/>
  <c r="BJ110" i="3"/>
  <c r="BJ414" i="3"/>
  <c r="BJ415" i="3"/>
  <c r="BJ416" i="3"/>
  <c r="BJ417" i="3"/>
  <c r="BJ624" i="3"/>
  <c r="BJ418" i="3"/>
  <c r="BJ419" i="3"/>
  <c r="BJ420" i="3"/>
  <c r="BJ421" i="3"/>
  <c r="BJ422" i="3"/>
  <c r="BJ423" i="3"/>
  <c r="BJ424" i="3"/>
  <c r="BJ425" i="3"/>
  <c r="BJ426" i="3"/>
  <c r="BJ427" i="3"/>
  <c r="BJ428" i="3"/>
  <c r="BJ429" i="3"/>
  <c r="BJ430" i="3"/>
  <c r="BJ431" i="3"/>
  <c r="BJ432" i="3"/>
  <c r="BJ433" i="3"/>
  <c r="BJ434" i="3"/>
  <c r="BJ435" i="3"/>
  <c r="BJ436" i="3"/>
  <c r="BJ437" i="3"/>
  <c r="BJ438" i="3"/>
  <c r="BJ439" i="3"/>
  <c r="BA191" i="1"/>
  <c r="BA192" i="1"/>
  <c r="BA193" i="1"/>
  <c r="BA194" i="1"/>
  <c r="BA195" i="1"/>
  <c r="BA196" i="1"/>
  <c r="BA197" i="1"/>
  <c r="BA198" i="1"/>
  <c r="BA199" i="1"/>
  <c r="BA200" i="1"/>
  <c r="BA201" i="1"/>
  <c r="BA202" i="1"/>
  <c r="BA203" i="1"/>
  <c r="BA204" i="1"/>
  <c r="BA205" i="1"/>
  <c r="BA206" i="1"/>
  <c r="BA207" i="1"/>
  <c r="BA208" i="1"/>
  <c r="BA209" i="1"/>
  <c r="BA210" i="1"/>
  <c r="BA211" i="1"/>
  <c r="BA212" i="1"/>
  <c r="BA213" i="1"/>
  <c r="BA214" i="1"/>
  <c r="BA215" i="1"/>
  <c r="BA216" i="1"/>
  <c r="BA217" i="1"/>
  <c r="BA218" i="1"/>
  <c r="BA219" i="1"/>
  <c r="BA220" i="1"/>
  <c r="BA221" i="1"/>
  <c r="BA222" i="1"/>
  <c r="BA223" i="1"/>
  <c r="BA224" i="1"/>
  <c r="BA225" i="1"/>
  <c r="BA226" i="1"/>
  <c r="BA227" i="1"/>
  <c r="BA228" i="1"/>
  <c r="BA229" i="1"/>
  <c r="BA230" i="1"/>
  <c r="BA231" i="1"/>
  <c r="BA232" i="1"/>
  <c r="BA233" i="1"/>
  <c r="BA234" i="1"/>
  <c r="BA235" i="1"/>
  <c r="BA236" i="1"/>
  <c r="BA237" i="1"/>
  <c r="BA238" i="1"/>
  <c r="BA239" i="1"/>
  <c r="BA240" i="1"/>
  <c r="BA241" i="1"/>
  <c r="BA242" i="1"/>
  <c r="BA243" i="1"/>
  <c r="BA244" i="1"/>
  <c r="BA245" i="1"/>
  <c r="BA246" i="1"/>
  <c r="BA247" i="1"/>
  <c r="BA248" i="1"/>
  <c r="BA249" i="1"/>
  <c r="BA250" i="1"/>
  <c r="BA251" i="1"/>
  <c r="BA252" i="1"/>
  <c r="BA253" i="1"/>
  <c r="BA254" i="1"/>
  <c r="BA255" i="1"/>
  <c r="BA256" i="1"/>
  <c r="BA257" i="1"/>
  <c r="BA258" i="1"/>
  <c r="BA259" i="1"/>
  <c r="BA260" i="1"/>
  <c r="BA261" i="1"/>
  <c r="BA262" i="1"/>
  <c r="BA263" i="1"/>
  <c r="BA264" i="1"/>
  <c r="BA265" i="1"/>
  <c r="BA266" i="1"/>
  <c r="BA267" i="1"/>
  <c r="BA268" i="1"/>
  <c r="BA269" i="1"/>
  <c r="BA270" i="1"/>
  <c r="BA271" i="1"/>
  <c r="BA272" i="1"/>
  <c r="BA273" i="1"/>
  <c r="BA274" i="1"/>
  <c r="BA275" i="1"/>
  <c r="BA276" i="1"/>
  <c r="BA277" i="1"/>
  <c r="BA278" i="1"/>
  <c r="BA279" i="1"/>
  <c r="BA280" i="1"/>
  <c r="BA281" i="1"/>
  <c r="BA282" i="1"/>
  <c r="BA283" i="1"/>
  <c r="BA284" i="1"/>
  <c r="BA285" i="1"/>
  <c r="BA286" i="1"/>
  <c r="BA287" i="1"/>
  <c r="BA288" i="1"/>
  <c r="BA289" i="1"/>
  <c r="BA290" i="1"/>
  <c r="BA291" i="1"/>
  <c r="BA292" i="1"/>
  <c r="BA293" i="1"/>
  <c r="BA294" i="1"/>
  <c r="BA295" i="1"/>
  <c r="BA296" i="1"/>
  <c r="BA297" i="1"/>
  <c r="BA298" i="1"/>
  <c r="BA299" i="1"/>
  <c r="BA300" i="1"/>
  <c r="BA301" i="1"/>
  <c r="BA302" i="1"/>
  <c r="BA303" i="1"/>
  <c r="BA304" i="1"/>
  <c r="BA305" i="1"/>
  <c r="BA306" i="1"/>
  <c r="BA307" i="1"/>
  <c r="BA308" i="1"/>
  <c r="BA309" i="1"/>
  <c r="BA310" i="1"/>
  <c r="BA311" i="1"/>
  <c r="BA312" i="1"/>
  <c r="BA313" i="1"/>
  <c r="BA314" i="1"/>
  <c r="BA315" i="1"/>
  <c r="BA316" i="1"/>
  <c r="BA317" i="1"/>
  <c r="BA318" i="1"/>
  <c r="BA319" i="1"/>
  <c r="BA320" i="1"/>
  <c r="BA321" i="1"/>
  <c r="BA322" i="1"/>
  <c r="BA323" i="1"/>
  <c r="BA324" i="1"/>
  <c r="BA325" i="1"/>
  <c r="BA326" i="1"/>
  <c r="BA327" i="1"/>
  <c r="BA328" i="1"/>
  <c r="BA329" i="1"/>
  <c r="BA330" i="1"/>
  <c r="BA331" i="1"/>
  <c r="BA332" i="1"/>
  <c r="BA333" i="1"/>
  <c r="BA334" i="1"/>
  <c r="BA335" i="1"/>
  <c r="BA336" i="1"/>
  <c r="BA337" i="1"/>
  <c r="BA338" i="1"/>
  <c r="BA339" i="1"/>
  <c r="BA340" i="1"/>
  <c r="BA341" i="1"/>
  <c r="BA342" i="1"/>
  <c r="BA343" i="1"/>
  <c r="BA344" i="1"/>
  <c r="BA345" i="1"/>
  <c r="BA346" i="1"/>
  <c r="BA347" i="1"/>
  <c r="BA348" i="1"/>
  <c r="BA349" i="1"/>
  <c r="BA350" i="1"/>
  <c r="BA351" i="1"/>
  <c r="BA352" i="1"/>
  <c r="BA353" i="1"/>
  <c r="BA354" i="1"/>
  <c r="BA355" i="1"/>
  <c r="BA356" i="1"/>
  <c r="BA357" i="1"/>
  <c r="BA358" i="1"/>
  <c r="BA359" i="1"/>
  <c r="BA360" i="1"/>
  <c r="BA361" i="1"/>
  <c r="BA362" i="1"/>
  <c r="BA363" i="1"/>
  <c r="BA364" i="1"/>
  <c r="BA365" i="1"/>
  <c r="BA366" i="1"/>
  <c r="BA367" i="1"/>
  <c r="BA368" i="1"/>
  <c r="BA369" i="1"/>
  <c r="BA370" i="1"/>
  <c r="BA371" i="1"/>
  <c r="BA372" i="1"/>
  <c r="BA373" i="1"/>
  <c r="BA374" i="1"/>
  <c r="BA375" i="1"/>
  <c r="BA376" i="1"/>
  <c r="BA377" i="1"/>
  <c r="BA378" i="1"/>
  <c r="BA379" i="1"/>
  <c r="BA380" i="1"/>
  <c r="BA381" i="1"/>
  <c r="BA382" i="1"/>
  <c r="BA383" i="1"/>
  <c r="BA384" i="1"/>
  <c r="BA385" i="1"/>
  <c r="BA386" i="1"/>
  <c r="BA387" i="1"/>
  <c r="BA388" i="1"/>
  <c r="BA389" i="1"/>
  <c r="BA390" i="1"/>
  <c r="BA391" i="1"/>
  <c r="BA392" i="1"/>
  <c r="BA393" i="1"/>
  <c r="BA394" i="1"/>
  <c r="BA395" i="1"/>
  <c r="BA396" i="1"/>
  <c r="BA397" i="1"/>
  <c r="BA398" i="1"/>
  <c r="BA399" i="1"/>
  <c r="BA400" i="1"/>
  <c r="BA401" i="1"/>
  <c r="BA402" i="1"/>
  <c r="BA403" i="1"/>
  <c r="BA404" i="1"/>
  <c r="BA405" i="1"/>
  <c r="BA406" i="1"/>
  <c r="BA407" i="1"/>
  <c r="BA408" i="1"/>
  <c r="BA409" i="1"/>
  <c r="BA410" i="1"/>
  <c r="BA411" i="1"/>
  <c r="BA412" i="1"/>
  <c r="BA413" i="1"/>
  <c r="BA414" i="1"/>
  <c r="BA415" i="1"/>
  <c r="BA416" i="1"/>
  <c r="BA417" i="1"/>
  <c r="BA418" i="1"/>
  <c r="BA419" i="1"/>
  <c r="BA420" i="1"/>
  <c r="BA421" i="1"/>
  <c r="BA422" i="1"/>
  <c r="BA423" i="1"/>
  <c r="BA424" i="1"/>
  <c r="BA425" i="1"/>
  <c r="BA426" i="1"/>
  <c r="BA427" i="1"/>
  <c r="BA428" i="1"/>
  <c r="BA429" i="1"/>
  <c r="BA430" i="1"/>
  <c r="BA431" i="1"/>
  <c r="BA432" i="1"/>
  <c r="BA433" i="1"/>
  <c r="BA434" i="1"/>
  <c r="BA435" i="1"/>
  <c r="BA436" i="1"/>
  <c r="BA437" i="1"/>
  <c r="BA438" i="1"/>
  <c r="BA439" i="1"/>
  <c r="BA440" i="1"/>
  <c r="BA441" i="1"/>
  <c r="BA442" i="1"/>
  <c r="BA443" i="1"/>
  <c r="BA444" i="1"/>
  <c r="BA445" i="1"/>
  <c r="BA446" i="1"/>
  <c r="BA447" i="1"/>
  <c r="BA448" i="1"/>
  <c r="BA449" i="1"/>
  <c r="BA450" i="1"/>
  <c r="BA451" i="1"/>
  <c r="BA452" i="1"/>
  <c r="BA453" i="1"/>
  <c r="BA454" i="1"/>
  <c r="BA455" i="1"/>
  <c r="BA456" i="1"/>
  <c r="BA457" i="1"/>
  <c r="BA458" i="1"/>
  <c r="BA459" i="1"/>
  <c r="BA460" i="1"/>
  <c r="BA461" i="1"/>
  <c r="BA462" i="1"/>
  <c r="BA463" i="1"/>
  <c r="BA464" i="1"/>
  <c r="BA465" i="1"/>
  <c r="BA466" i="1"/>
  <c r="BA467" i="1"/>
  <c r="BA468" i="1"/>
  <c r="BA469" i="1"/>
  <c r="BA470" i="1"/>
  <c r="BA471" i="1"/>
  <c r="BA472" i="1"/>
  <c r="BA473" i="1"/>
  <c r="BA474" i="1"/>
  <c r="BA475" i="1"/>
  <c r="BA476" i="1"/>
  <c r="BA477" i="1"/>
  <c r="BA478" i="1"/>
  <c r="BA479" i="1"/>
  <c r="BA480" i="1"/>
  <c r="BA481" i="1"/>
  <c r="BA482" i="1"/>
  <c r="BA483" i="1"/>
  <c r="BA484" i="1"/>
  <c r="BA485" i="1"/>
  <c r="BA486" i="1"/>
  <c r="BA487" i="1"/>
  <c r="BA488" i="1"/>
  <c r="BA489" i="1"/>
  <c r="BA490" i="1"/>
  <c r="BA491" i="1"/>
  <c r="BA492" i="1"/>
  <c r="BA493" i="1"/>
  <c r="BA494" i="1"/>
  <c r="BA495" i="1"/>
  <c r="BA496" i="1"/>
  <c r="BA497" i="1"/>
  <c r="BA498" i="1"/>
  <c r="BA499" i="1"/>
  <c r="BA500" i="1"/>
  <c r="BA501" i="1"/>
  <c r="BA502" i="1"/>
  <c r="BA503" i="1"/>
  <c r="BA504" i="1"/>
  <c r="BA505" i="1"/>
  <c r="BA506" i="1"/>
  <c r="BA507" i="1"/>
  <c r="BA508" i="1"/>
  <c r="BA509" i="1"/>
  <c r="BA510" i="1"/>
  <c r="BA511" i="1"/>
  <c r="BA512" i="1"/>
  <c r="BA513" i="1"/>
  <c r="BA514" i="1"/>
  <c r="BA515" i="1"/>
  <c r="BA516" i="1"/>
  <c r="BA517" i="1"/>
  <c r="BA518" i="1"/>
  <c r="BA519" i="1"/>
  <c r="BA520" i="1"/>
  <c r="BA521" i="1"/>
  <c r="BA522" i="1"/>
  <c r="BA523" i="1"/>
  <c r="BA524" i="1"/>
  <c r="BA525" i="1"/>
  <c r="BA526" i="1"/>
  <c r="BA527" i="1"/>
  <c r="BA528" i="1"/>
  <c r="BA529" i="1"/>
  <c r="BA530" i="1"/>
  <c r="BA531" i="1"/>
  <c r="BA532" i="1"/>
  <c r="BA533" i="1"/>
  <c r="BA534" i="1"/>
  <c r="BA535" i="1"/>
  <c r="BA536" i="1"/>
  <c r="BA537" i="1"/>
  <c r="BA538" i="1"/>
  <c r="BA539" i="1"/>
  <c r="BA540" i="1"/>
  <c r="BA541" i="1"/>
  <c r="BA542" i="1"/>
  <c r="BA543" i="1"/>
  <c r="BA544" i="1"/>
  <c r="BA545" i="1"/>
  <c r="BA546" i="1"/>
  <c r="BA547" i="1"/>
  <c r="BA548" i="1"/>
  <c r="BA549" i="1"/>
  <c r="BA550" i="1"/>
  <c r="BA551" i="1"/>
  <c r="BA552" i="1"/>
  <c r="BA553" i="1"/>
  <c r="BA554" i="1"/>
  <c r="BA555" i="1"/>
  <c r="BA556" i="1"/>
  <c r="BA557" i="1"/>
  <c r="BA558" i="1"/>
  <c r="BA559" i="1"/>
  <c r="BA560" i="1"/>
  <c r="BA561" i="1"/>
  <c r="BA562" i="1"/>
  <c r="BA563" i="1"/>
  <c r="BA564" i="1"/>
  <c r="BA565" i="1"/>
  <c r="BA566" i="1"/>
  <c r="BA567" i="1"/>
  <c r="BA568" i="1"/>
  <c r="BA569" i="1"/>
  <c r="BA570" i="1"/>
  <c r="BA571" i="1"/>
  <c r="BA572" i="1"/>
  <c r="BA573" i="1"/>
  <c r="BA574" i="1"/>
  <c r="BA575" i="1"/>
  <c r="BA576" i="1"/>
  <c r="BA577" i="1"/>
  <c r="BA578" i="1"/>
  <c r="BA579" i="1"/>
  <c r="BA580" i="1"/>
  <c r="BA581" i="1"/>
  <c r="BA582" i="1"/>
  <c r="BA583" i="1"/>
  <c r="BA584" i="1"/>
  <c r="BA585" i="1"/>
  <c r="BA586" i="1"/>
  <c r="BA587" i="1"/>
  <c r="BA588" i="1"/>
  <c r="BA589" i="1"/>
  <c r="BA590" i="1"/>
  <c r="BA591" i="1"/>
  <c r="BA592" i="1"/>
  <c r="BA593" i="1"/>
  <c r="BA594" i="1"/>
  <c r="BA595" i="1"/>
  <c r="BA596" i="1"/>
  <c r="BA597" i="1"/>
  <c r="BA598" i="1"/>
  <c r="BA599" i="1"/>
  <c r="BA600" i="1"/>
  <c r="BA601" i="1"/>
  <c r="BA602" i="1"/>
  <c r="BA603" i="1"/>
  <c r="BA604" i="1"/>
  <c r="BA605" i="1"/>
  <c r="BA606" i="1"/>
  <c r="BA607" i="1"/>
  <c r="BA608" i="1"/>
  <c r="BA609" i="1"/>
  <c r="BA610" i="1"/>
  <c r="BA611" i="1"/>
  <c r="BA612" i="1"/>
  <c r="BA613" i="1"/>
  <c r="BA614" i="1"/>
  <c r="BA615" i="1"/>
  <c r="BA616" i="1"/>
  <c r="BA617" i="1"/>
  <c r="BA618" i="1"/>
  <c r="BA619" i="1"/>
  <c r="BA620" i="1"/>
  <c r="BA621" i="1"/>
  <c r="BA622" i="1"/>
  <c r="BA623" i="1"/>
  <c r="BA624" i="1"/>
  <c r="BA625" i="1"/>
  <c r="BA626" i="1"/>
  <c r="BA627" i="1"/>
  <c r="BA628" i="1"/>
  <c r="BA629" i="1"/>
  <c r="BA630" i="1"/>
  <c r="BA631" i="1"/>
  <c r="BA632" i="1"/>
  <c r="BA633" i="1"/>
  <c r="BA634" i="1"/>
  <c r="BA635" i="1"/>
  <c r="BA636" i="1"/>
  <c r="BA637" i="1"/>
  <c r="BA638" i="1"/>
  <c r="BA639" i="1"/>
  <c r="BA640" i="1"/>
  <c r="BA641" i="1"/>
  <c r="BA642" i="1"/>
  <c r="BA643" i="1"/>
  <c r="BA644" i="1"/>
  <c r="BA645" i="1"/>
  <c r="BA646" i="1"/>
  <c r="BA647" i="1"/>
  <c r="BA648" i="1"/>
  <c r="BA649" i="1"/>
  <c r="BA650" i="1"/>
  <c r="BA651" i="1"/>
  <c r="BA652" i="1"/>
  <c r="BA653" i="1"/>
  <c r="BA654" i="1"/>
  <c r="BA655" i="1"/>
  <c r="BA656" i="1"/>
  <c r="BA657" i="1"/>
  <c r="BA658" i="1"/>
  <c r="BA659" i="1"/>
  <c r="BA660" i="1"/>
  <c r="BA661" i="1"/>
  <c r="BA662" i="1"/>
  <c r="BA663" i="1"/>
  <c r="BA664" i="1"/>
  <c r="BA665" i="1"/>
  <c r="BA666" i="1"/>
  <c r="BA667" i="1"/>
  <c r="BA668" i="1"/>
  <c r="BA669" i="1"/>
  <c r="BA670" i="1"/>
  <c r="BA671" i="1"/>
  <c r="BA672" i="1"/>
  <c r="BA673" i="1"/>
  <c r="BA674" i="1"/>
  <c r="BA675" i="1"/>
  <c r="BA676" i="1"/>
  <c r="BA677" i="1"/>
  <c r="BA678" i="1"/>
  <c r="BA679" i="1"/>
  <c r="BA680" i="1"/>
  <c r="BA681" i="1"/>
  <c r="BA682" i="1"/>
  <c r="BA683" i="1"/>
  <c r="BA684" i="1"/>
  <c r="BA685" i="1"/>
  <c r="BA686" i="1"/>
  <c r="BA687" i="1"/>
  <c r="BA688" i="1"/>
  <c r="BA689" i="1"/>
  <c r="BA690" i="1"/>
  <c r="BA691" i="1"/>
  <c r="BA692" i="1"/>
  <c r="BA693" i="1"/>
  <c r="BA694" i="1"/>
  <c r="BA695" i="1"/>
  <c r="BA696" i="1"/>
  <c r="BA697" i="1"/>
  <c r="BA698" i="1"/>
  <c r="BA699" i="1"/>
  <c r="BA700" i="1"/>
  <c r="BA701" i="1"/>
  <c r="BA702" i="1"/>
  <c r="BA703" i="1"/>
  <c r="BA704" i="1"/>
  <c r="BA705" i="1"/>
  <c r="BA706" i="1"/>
  <c r="BA707" i="1"/>
  <c r="BA708" i="1"/>
  <c r="BA709" i="1"/>
  <c r="BA710" i="1"/>
  <c r="BA711" i="1"/>
  <c r="BA712" i="1"/>
  <c r="BA713" i="1"/>
  <c r="BA714" i="1"/>
  <c r="BA715" i="1"/>
  <c r="BA716" i="1"/>
  <c r="BA717" i="1"/>
  <c r="BA718" i="1"/>
  <c r="BA719" i="1"/>
  <c r="BA720" i="1"/>
  <c r="BA721" i="1"/>
  <c r="BA722" i="1"/>
  <c r="BA723" i="1"/>
  <c r="BA724" i="1"/>
  <c r="BA725" i="1"/>
  <c r="BA726" i="1"/>
  <c r="BA727" i="1"/>
  <c r="BA728" i="1"/>
  <c r="BA729" i="1"/>
  <c r="BA730" i="1"/>
  <c r="BA731" i="1"/>
  <c r="BA732" i="1"/>
  <c r="BA733" i="1"/>
  <c r="BA734" i="1"/>
  <c r="BA735" i="1"/>
  <c r="BA736" i="1"/>
  <c r="BA737" i="1"/>
  <c r="BA738" i="1"/>
  <c r="BA739" i="1"/>
  <c r="BA740" i="1"/>
  <c r="BA741" i="1"/>
  <c r="BA742" i="1"/>
  <c r="BA743" i="1"/>
  <c r="BA744" i="1"/>
  <c r="BA745" i="1"/>
  <c r="BA746" i="1"/>
  <c r="BA747" i="1"/>
  <c r="BA748" i="1"/>
  <c r="BA749" i="1"/>
  <c r="BA750" i="1"/>
  <c r="BA751" i="1"/>
  <c r="BA752" i="1"/>
  <c r="BA753" i="1"/>
  <c r="BA754" i="1"/>
  <c r="BA755" i="1"/>
  <c r="BA756" i="1"/>
  <c r="BA757" i="1"/>
  <c r="BA758" i="1"/>
  <c r="BA759" i="1"/>
  <c r="BA760" i="1"/>
  <c r="BA761" i="1"/>
  <c r="BA762" i="1"/>
  <c r="BA763" i="1"/>
  <c r="BA764" i="1"/>
  <c r="BA765" i="1"/>
  <c r="BA766" i="1"/>
  <c r="BA767" i="1"/>
  <c r="BA768" i="1"/>
  <c r="BA769" i="1"/>
  <c r="BA770" i="1"/>
  <c r="BA771" i="1"/>
  <c r="BA772" i="1"/>
  <c r="BA773" i="1"/>
  <c r="BA774" i="1"/>
  <c r="BA775" i="1"/>
  <c r="BA776" i="1"/>
  <c r="BA777" i="1"/>
  <c r="BA778" i="1"/>
  <c r="BA779" i="1"/>
  <c r="BA780" i="1"/>
  <c r="BA781" i="1"/>
  <c r="BA782" i="1"/>
  <c r="BA783" i="1"/>
  <c r="BA784" i="1"/>
  <c r="BA785" i="1"/>
  <c r="BA786" i="1"/>
  <c r="BA787" i="1"/>
  <c r="BA788" i="1"/>
  <c r="BA789" i="1"/>
  <c r="BA790" i="1"/>
  <c r="BA791" i="1"/>
  <c r="BA792" i="1"/>
  <c r="BA793" i="1"/>
  <c r="BA794" i="1"/>
  <c r="BA795" i="1"/>
  <c r="BA796" i="1"/>
  <c r="BA797" i="1"/>
  <c r="BA798" i="1"/>
  <c r="BA799" i="1"/>
  <c r="BA800" i="1"/>
  <c r="BA801" i="1"/>
  <c r="BA802" i="1"/>
  <c r="BA803" i="1"/>
  <c r="BA804" i="1"/>
  <c r="BA805" i="1"/>
  <c r="BA806" i="1"/>
  <c r="BA807" i="1"/>
  <c r="BA808" i="1"/>
  <c r="BA809" i="1"/>
  <c r="BA810" i="1"/>
  <c r="BA811" i="1"/>
  <c r="BA812" i="1"/>
  <c r="BA813" i="1"/>
  <c r="BA814" i="1"/>
  <c r="BA815" i="1"/>
  <c r="BA816" i="1"/>
  <c r="BA817" i="1"/>
  <c r="BA818" i="1"/>
  <c r="BA819" i="1"/>
  <c r="BA820" i="1"/>
  <c r="BA821" i="1"/>
  <c r="BA822" i="1"/>
  <c r="BA823" i="1"/>
  <c r="BA824" i="1"/>
  <c r="BA825" i="1"/>
  <c r="BA826" i="1"/>
  <c r="BA827" i="1"/>
  <c r="BA828" i="1"/>
  <c r="BA829" i="1"/>
  <c r="BA830" i="1"/>
  <c r="BA831" i="1"/>
  <c r="BA832" i="1"/>
  <c r="BA833" i="1"/>
  <c r="BA834" i="1"/>
  <c r="BA835" i="1"/>
  <c r="BA836" i="1"/>
  <c r="BA837" i="1"/>
  <c r="BA838" i="1"/>
  <c r="BA839" i="1"/>
  <c r="BA840" i="1"/>
  <c r="BA841" i="1"/>
  <c r="BA842" i="1"/>
  <c r="BA843" i="1"/>
  <c r="BA844" i="1"/>
  <c r="BA845" i="1"/>
  <c r="BA846" i="1"/>
  <c r="BA847" i="1"/>
  <c r="BA848" i="1"/>
  <c r="BA849" i="1"/>
  <c r="BA850" i="1"/>
  <c r="BA851" i="1"/>
  <c r="BA852" i="1"/>
  <c r="BA853" i="1"/>
  <c r="BA854" i="1"/>
  <c r="BA855" i="1"/>
  <c r="BA856" i="1"/>
  <c r="BA857" i="1"/>
  <c r="BA858" i="1"/>
  <c r="BA859" i="1"/>
  <c r="BA860" i="1"/>
  <c r="BA861" i="1"/>
  <c r="BA862" i="1"/>
  <c r="BA863" i="1"/>
  <c r="BA864" i="1"/>
  <c r="BA865" i="1"/>
  <c r="BA866" i="1"/>
  <c r="BA867" i="1"/>
  <c r="BA868" i="1"/>
  <c r="BA869" i="1"/>
  <c r="BA870" i="1"/>
  <c r="BA871" i="1"/>
  <c r="BA872" i="1"/>
  <c r="BA873" i="1"/>
  <c r="BA874" i="1"/>
  <c r="BA875" i="1"/>
  <c r="BA876" i="1"/>
  <c r="BA877" i="1"/>
  <c r="BA878" i="1"/>
  <c r="BA879" i="1"/>
  <c r="BA880" i="1"/>
  <c r="BA881" i="1"/>
  <c r="BA882" i="1"/>
  <c r="BA883" i="1"/>
  <c r="BA884" i="1"/>
  <c r="BA885" i="1"/>
  <c r="BA886" i="1"/>
  <c r="BA887" i="1"/>
  <c r="BA888" i="1"/>
  <c r="BA889" i="1"/>
  <c r="BA890" i="1"/>
  <c r="BA891" i="1"/>
  <c r="BA892" i="1"/>
  <c r="BA893" i="1"/>
  <c r="BA894" i="1"/>
  <c r="BA895" i="1"/>
  <c r="BA896" i="1"/>
  <c r="BA897" i="1"/>
  <c r="BA898" i="1"/>
  <c r="BA899" i="1"/>
  <c r="BA900" i="1"/>
  <c r="BA901" i="1"/>
  <c r="BA902" i="1"/>
  <c r="BA903" i="1"/>
  <c r="BA904" i="1"/>
  <c r="BA905" i="1"/>
  <c r="BA906" i="1"/>
  <c r="BA907" i="1"/>
  <c r="BA908" i="1"/>
  <c r="BA909" i="1"/>
  <c r="BA910" i="1"/>
  <c r="BA911" i="1"/>
  <c r="BA912" i="1"/>
  <c r="BA913" i="1"/>
  <c r="BA914" i="1"/>
  <c r="BA915" i="1"/>
  <c r="BA916" i="1"/>
  <c r="BA917" i="1"/>
  <c r="BA918" i="1"/>
  <c r="BA919" i="1"/>
  <c r="BA920" i="1"/>
  <c r="BA921" i="1"/>
  <c r="BA922" i="1"/>
  <c r="BA923" i="1"/>
  <c r="BA924" i="1"/>
  <c r="BA925" i="1"/>
  <c r="BA926" i="1"/>
  <c r="BA927" i="1"/>
  <c r="BA928" i="1"/>
  <c r="BA929" i="1"/>
  <c r="BA930" i="1"/>
  <c r="BA931" i="1"/>
  <c r="BA932" i="1"/>
  <c r="BA933" i="1"/>
  <c r="BA934" i="1"/>
  <c r="BA935" i="1"/>
  <c r="BA936" i="1"/>
  <c r="BA937" i="1"/>
  <c r="BA938" i="1"/>
  <c r="BA939" i="1"/>
  <c r="BA940" i="1"/>
  <c r="BA941" i="1"/>
  <c r="BA942" i="1"/>
  <c r="BA943" i="1"/>
  <c r="BA944" i="1"/>
  <c r="BA945" i="1"/>
  <c r="BA946" i="1"/>
  <c r="BA947" i="1"/>
  <c r="BA948" i="1"/>
  <c r="BA949" i="1"/>
  <c r="BA950" i="1"/>
  <c r="BA951" i="1"/>
  <c r="BA952" i="1"/>
  <c r="BA953" i="1"/>
  <c r="BA954" i="1"/>
  <c r="BA955" i="1"/>
  <c r="BA956" i="1"/>
  <c r="BA957" i="1"/>
  <c r="BA958" i="1"/>
  <c r="BA959" i="1"/>
  <c r="BA960" i="1"/>
  <c r="BA961" i="1"/>
  <c r="BA962" i="1"/>
  <c r="BA963" i="1"/>
  <c r="BA3" i="1"/>
  <c r="BA4" i="1"/>
  <c r="BA5" i="1"/>
  <c r="BA6" i="1"/>
  <c r="BA7" i="1"/>
  <c r="BA8" i="1"/>
  <c r="BA9" i="1"/>
  <c r="BA10" i="1"/>
  <c r="BA11" i="1"/>
  <c r="BA12" i="1"/>
  <c r="BA13" i="1"/>
  <c r="BA14" i="1"/>
  <c r="BA15" i="1"/>
  <c r="BA16" i="1"/>
  <c r="BA17" i="1"/>
  <c r="BA18" i="1"/>
  <c r="BA19" i="1"/>
  <c r="BA20" i="1"/>
  <c r="BA21" i="1"/>
  <c r="BA22" i="1"/>
  <c r="BA23" i="1"/>
  <c r="BA24" i="1"/>
  <c r="BA25" i="1"/>
  <c r="BA26" i="1"/>
  <c r="BA27" i="1"/>
  <c r="BA28" i="1"/>
  <c r="BA29" i="1"/>
  <c r="BA30" i="1"/>
  <c r="BA31" i="1"/>
  <c r="BA32" i="1"/>
  <c r="BA33" i="1"/>
  <c r="BA34" i="1"/>
  <c r="BA35" i="1"/>
  <c r="BA36" i="1"/>
  <c r="BA37" i="1"/>
  <c r="BA38" i="1"/>
  <c r="BA39" i="1"/>
  <c r="BA40" i="1"/>
  <c r="BA41" i="1"/>
  <c r="BA42" i="1"/>
  <c r="BA43" i="1"/>
  <c r="BA44" i="1"/>
  <c r="BA45" i="1"/>
  <c r="BA46" i="1"/>
  <c r="BA47" i="1"/>
  <c r="BA48" i="1"/>
  <c r="BA49" i="1"/>
  <c r="BA50" i="1"/>
  <c r="BA51" i="1"/>
  <c r="BA52" i="1"/>
  <c r="BA53" i="1"/>
  <c r="BA54" i="1"/>
  <c r="BA55" i="1"/>
  <c r="BA56" i="1"/>
  <c r="BA57" i="1"/>
  <c r="BA58" i="1"/>
  <c r="BA59" i="1"/>
  <c r="BA60" i="1"/>
  <c r="BA61" i="1"/>
  <c r="BA62" i="1"/>
  <c r="BA63" i="1"/>
  <c r="BA64" i="1"/>
  <c r="BA65" i="1"/>
  <c r="BA66" i="1"/>
  <c r="BA67" i="1"/>
  <c r="BA68" i="1"/>
  <c r="BA69" i="1"/>
  <c r="BA70" i="1"/>
  <c r="BA71" i="1"/>
  <c r="BA72" i="1"/>
  <c r="BA73" i="1"/>
  <c r="BA74" i="1"/>
  <c r="BA75" i="1"/>
  <c r="BA76" i="1"/>
  <c r="BA77" i="1"/>
  <c r="BA78" i="1"/>
  <c r="BA79" i="1"/>
  <c r="BA80" i="1"/>
  <c r="BA81" i="1"/>
  <c r="BA82" i="1"/>
  <c r="BA83" i="1"/>
  <c r="BA84" i="1"/>
  <c r="BA85" i="1"/>
  <c r="BA86" i="1"/>
  <c r="BA87" i="1"/>
  <c r="BA88" i="1"/>
  <c r="BA89" i="1"/>
  <c r="BA90" i="1"/>
  <c r="BA91" i="1"/>
  <c r="BA92" i="1"/>
  <c r="BA93" i="1"/>
  <c r="BA94" i="1"/>
  <c r="BA95" i="1"/>
  <c r="BA96" i="1"/>
  <c r="BA97" i="1"/>
  <c r="BA98" i="1"/>
  <c r="BA99" i="1"/>
  <c r="BA100" i="1"/>
  <c r="BA101" i="1"/>
  <c r="BA102" i="1"/>
  <c r="BA103" i="1"/>
  <c r="BA104" i="1"/>
  <c r="BA105" i="1"/>
  <c r="BA106" i="1"/>
  <c r="BA107" i="1"/>
  <c r="BA108" i="1"/>
  <c r="BA109" i="1"/>
  <c r="BA110" i="1"/>
  <c r="BA111" i="1"/>
  <c r="BA112" i="1"/>
  <c r="BA113" i="1"/>
  <c r="BA114" i="1"/>
  <c r="BA115" i="1"/>
  <c r="BA116" i="1"/>
  <c r="BA117" i="1"/>
  <c r="BA118" i="1"/>
  <c r="BA119" i="1"/>
  <c r="BA120" i="1"/>
  <c r="BA121" i="1"/>
  <c r="BA122" i="1"/>
  <c r="BA123" i="1"/>
  <c r="BA124" i="1"/>
  <c r="BA125" i="1"/>
  <c r="BA126" i="1"/>
  <c r="BA127" i="1"/>
  <c r="BA128" i="1"/>
  <c r="BA129" i="1"/>
  <c r="BA130" i="1"/>
  <c r="BA131" i="1"/>
  <c r="BA132" i="1"/>
  <c r="BA133" i="1"/>
  <c r="BA134" i="1"/>
  <c r="BA135" i="1"/>
  <c r="BA136" i="1"/>
  <c r="BA137" i="1"/>
  <c r="BA138" i="1"/>
  <c r="BA139" i="1"/>
  <c r="BA140" i="1"/>
  <c r="BA141" i="1"/>
  <c r="BA142" i="1"/>
  <c r="BA143" i="1"/>
  <c r="BA144" i="1"/>
  <c r="BA145" i="1"/>
  <c r="BA146" i="1"/>
  <c r="BA147" i="1"/>
  <c r="BA148" i="1"/>
  <c r="BA149" i="1"/>
  <c r="BA150" i="1"/>
  <c r="BA151" i="1"/>
  <c r="BA152" i="1"/>
  <c r="BA153" i="1"/>
  <c r="BA154" i="1"/>
  <c r="BA155" i="1"/>
  <c r="BA156" i="1"/>
  <c r="BA157" i="1"/>
  <c r="BA158" i="1"/>
  <c r="BA159" i="1"/>
  <c r="BA160" i="1"/>
  <c r="BA161" i="1"/>
  <c r="BA162" i="1"/>
  <c r="BA163" i="1"/>
  <c r="BA164" i="1"/>
  <c r="BA165" i="1"/>
  <c r="BA166" i="1"/>
  <c r="BA167" i="1"/>
  <c r="BA168" i="1"/>
  <c r="BA169" i="1"/>
  <c r="BA170" i="1"/>
  <c r="BA171" i="1"/>
  <c r="BA172" i="1"/>
  <c r="BA173" i="1"/>
  <c r="BA174" i="1"/>
  <c r="BA175" i="1"/>
  <c r="BA176" i="1"/>
  <c r="BA177" i="1"/>
  <c r="BA178" i="1"/>
  <c r="BA179" i="1"/>
  <c r="BA180" i="1"/>
  <c r="BA181" i="1"/>
  <c r="BA182" i="1"/>
  <c r="BA183" i="1"/>
  <c r="BA184" i="1"/>
  <c r="BA185" i="1"/>
  <c r="BA186" i="1"/>
  <c r="BA187" i="1"/>
  <c r="BA188" i="1"/>
  <c r="BA189" i="1"/>
  <c r="BA190" i="1"/>
  <c r="E34" i="7" l="1"/>
  <c r="G34" i="7"/>
  <c r="I34" i="7"/>
  <c r="K34" i="7"/>
  <c r="M34" i="7"/>
  <c r="O34" i="7"/>
  <c r="Q34" i="7"/>
  <c r="S34" i="7"/>
  <c r="U34" i="7"/>
  <c r="E35" i="7"/>
  <c r="G35" i="7"/>
  <c r="I35" i="7"/>
  <c r="K35" i="7"/>
  <c r="M35" i="7"/>
  <c r="O35" i="7"/>
  <c r="Q35" i="7"/>
  <c r="S35" i="7"/>
  <c r="U35" i="7"/>
  <c r="E36" i="7"/>
  <c r="G36" i="7"/>
  <c r="I36" i="7"/>
  <c r="K36" i="7"/>
  <c r="M36" i="7"/>
  <c r="O36" i="7"/>
  <c r="Q36" i="7"/>
  <c r="S36" i="7"/>
  <c r="U36" i="7"/>
  <c r="E37" i="7"/>
  <c r="G37" i="7"/>
  <c r="I37" i="7"/>
  <c r="K37" i="7"/>
  <c r="M37" i="7"/>
  <c r="O37" i="7"/>
  <c r="Q37" i="7"/>
  <c r="S37" i="7"/>
  <c r="U37" i="7"/>
  <c r="E29" i="7" l="1"/>
  <c r="G29" i="7"/>
  <c r="I29" i="7"/>
  <c r="K29" i="7"/>
  <c r="M29" i="7"/>
  <c r="O29" i="7"/>
  <c r="Q29" i="7"/>
  <c r="S29" i="7"/>
  <c r="U29" i="7"/>
  <c r="E30" i="7"/>
  <c r="G30" i="7"/>
  <c r="I30" i="7"/>
  <c r="K30" i="7"/>
  <c r="M30" i="7"/>
  <c r="O30" i="7"/>
  <c r="Q30" i="7"/>
  <c r="S30" i="7"/>
  <c r="U30" i="7"/>
  <c r="E31" i="7"/>
  <c r="G31" i="7"/>
  <c r="I31" i="7"/>
  <c r="K31" i="7"/>
  <c r="M31" i="7"/>
  <c r="O31" i="7"/>
  <c r="Q31" i="7"/>
  <c r="S31" i="7"/>
  <c r="U31" i="7"/>
  <c r="E32" i="7"/>
  <c r="G32" i="7"/>
  <c r="I32" i="7"/>
  <c r="K32" i="7"/>
  <c r="M32" i="7"/>
  <c r="O32" i="7"/>
  <c r="Q32" i="7"/>
  <c r="S32" i="7"/>
  <c r="U32" i="7"/>
  <c r="E33" i="7"/>
  <c r="G33" i="7"/>
  <c r="I33" i="7"/>
  <c r="K33" i="7"/>
  <c r="M33" i="7"/>
  <c r="O33" i="7"/>
  <c r="Q33" i="7"/>
  <c r="S33" i="7"/>
  <c r="U33" i="7"/>
  <c r="B142" i="7" l="1"/>
  <c r="B141" i="7"/>
  <c r="P57" i="7"/>
  <c r="Q57" i="7" s="1"/>
  <c r="P2" i="7"/>
  <c r="B139" i="7" s="1"/>
  <c r="B156" i="7"/>
  <c r="B155" i="7"/>
  <c r="R57" i="7"/>
  <c r="S57" i="7" s="1"/>
  <c r="R2" i="7"/>
  <c r="B153" i="7" s="1"/>
  <c r="B128" i="7"/>
  <c r="B127" i="7"/>
  <c r="N57" i="7"/>
  <c r="O57" i="7" s="1"/>
  <c r="N2" i="7"/>
  <c r="B125" i="7" s="1"/>
  <c r="B112" i="7"/>
  <c r="B114" i="7"/>
  <c r="B113" i="7"/>
  <c r="L57" i="7"/>
  <c r="M57" i="7" s="1"/>
  <c r="L2" i="7"/>
  <c r="B111" i="7" s="1"/>
  <c r="B100" i="7"/>
  <c r="B99" i="7"/>
  <c r="J57" i="7"/>
  <c r="K57" i="7" s="1"/>
  <c r="J2" i="7"/>
  <c r="B97" i="7" s="1"/>
  <c r="B86" i="7"/>
  <c r="B85" i="7"/>
  <c r="H57" i="7"/>
  <c r="I57" i="7" s="1"/>
  <c r="H2" i="7"/>
  <c r="B83" i="7" s="1"/>
  <c r="B72" i="7"/>
  <c r="B71" i="7"/>
  <c r="F57" i="7"/>
  <c r="G57" i="7" s="1"/>
  <c r="F2" i="7"/>
  <c r="B69" i="7" s="1"/>
  <c r="B56" i="7"/>
  <c r="B55" i="7"/>
  <c r="B58" i="7"/>
  <c r="B57" i="7"/>
  <c r="T57" i="7"/>
  <c r="T2" i="7"/>
  <c r="B126" i="7" l="1"/>
  <c r="B98" i="7"/>
  <c r="B154" i="7"/>
  <c r="B140" i="7"/>
  <c r="B84" i="7"/>
  <c r="B70" i="7"/>
  <c r="X2" i="7"/>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8" i="7" s="1"/>
  <c r="D57" i="7"/>
  <c r="E57" i="7" s="1"/>
  <c r="D2" i="7"/>
  <c r="U57" i="7"/>
  <c r="P40" i="7" l="1"/>
  <c r="Q39" i="7" s="1"/>
  <c r="Q27" i="7"/>
  <c r="Q3" i="7"/>
  <c r="Q2" i="7"/>
  <c r="R3" i="7"/>
  <c r="R4" i="7" s="1"/>
  <c r="S3" i="7" s="1"/>
  <c r="T3" i="7"/>
  <c r="L3" i="7"/>
  <c r="M2" i="7" s="1"/>
  <c r="N3" i="7"/>
  <c r="H3" i="7"/>
  <c r="J3" i="7"/>
  <c r="D3" i="7"/>
  <c r="D4" i="7" s="1"/>
  <c r="E3" i="7" s="1"/>
  <c r="F3" i="7"/>
  <c r="U2" i="7"/>
  <c r="P41" i="7" l="1"/>
  <c r="P42" i="7" s="1"/>
  <c r="P43" i="7" s="1"/>
  <c r="P44" i="7" s="1"/>
  <c r="P45" i="7" s="1"/>
  <c r="P46" i="7" s="1"/>
  <c r="P47" i="7" s="1"/>
  <c r="P48" i="7" s="1"/>
  <c r="P49" i="7" s="1"/>
  <c r="P50" i="7" s="1"/>
  <c r="P51" i="7" s="1"/>
  <c r="P52" i="7" s="1"/>
  <c r="P53" i="7" s="1"/>
  <c r="P54" i="7" s="1"/>
  <c r="P55" i="7" s="1"/>
  <c r="P56" i="7" s="1"/>
  <c r="Q38" i="7"/>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8" i="7" s="1"/>
  <c r="I2" i="7"/>
  <c r="J4" i="7"/>
  <c r="K2" i="7"/>
  <c r="H4" i="7"/>
  <c r="H5" i="7" s="1"/>
  <c r="E2" i="7"/>
  <c r="F4" i="7"/>
  <c r="G2" i="7"/>
  <c r="D5" i="7"/>
  <c r="E4" i="7" s="1"/>
  <c r="U3" i="7"/>
  <c r="L40" i="7" l="1"/>
  <c r="M39" i="7" s="1"/>
  <c r="M27" i="7"/>
  <c r="Q6" i="7"/>
  <c r="T5" i="7"/>
  <c r="M3" i="7"/>
  <c r="R6" i="7"/>
  <c r="S5" i="7" s="1"/>
  <c r="I3" i="7"/>
  <c r="N5" i="7"/>
  <c r="O3" i="7"/>
  <c r="M4" i="7"/>
  <c r="M5" i="7"/>
  <c r="M6" i="7"/>
  <c r="J5" i="7"/>
  <c r="K3" i="7"/>
  <c r="H6" i="7"/>
  <c r="I5" i="7" s="1"/>
  <c r="I4" i="7"/>
  <c r="F5" i="7"/>
  <c r="G3" i="7"/>
  <c r="D6" i="7"/>
  <c r="E5" i="7" s="1"/>
  <c r="U4" i="7"/>
  <c r="L41" i="7" l="1"/>
  <c r="L42" i="7" s="1"/>
  <c r="L43" i="7" s="1"/>
  <c r="L44" i="7" s="1"/>
  <c r="L45" i="7" s="1"/>
  <c r="L46" i="7" s="1"/>
  <c r="L47" i="7" s="1"/>
  <c r="L48" i="7" s="1"/>
  <c r="L49" i="7" s="1"/>
  <c r="L50" i="7" s="1"/>
  <c r="L51" i="7" s="1"/>
  <c r="L52" i="7" s="1"/>
  <c r="L53" i="7" s="1"/>
  <c r="L54" i="7" s="1"/>
  <c r="L55" i="7" s="1"/>
  <c r="L56" i="7" s="1"/>
  <c r="M38" i="7"/>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8" i="7"/>
  <c r="N26" i="7"/>
  <c r="O25" i="7" s="1"/>
  <c r="M28" i="7"/>
  <c r="J26" i="7"/>
  <c r="K25" i="7" s="1"/>
  <c r="H28" i="7"/>
  <c r="F26" i="7"/>
  <c r="G25" i="7" s="1"/>
  <c r="D28" i="7"/>
  <c r="U25" i="7"/>
  <c r="I26" i="7" l="1"/>
  <c r="I27" i="7"/>
  <c r="S26" i="7"/>
  <c r="S27" i="7"/>
  <c r="E26" i="7"/>
  <c r="E27" i="7"/>
  <c r="Q28" i="7"/>
  <c r="T28" i="7"/>
  <c r="U27" i="7" s="1"/>
  <c r="R40" i="7"/>
  <c r="S39" i="7" s="1"/>
  <c r="N28" i="7"/>
  <c r="M40" i="7"/>
  <c r="J28" i="7"/>
  <c r="H40" i="7"/>
  <c r="I39" i="7" s="1"/>
  <c r="F28" i="7"/>
  <c r="D40" i="7"/>
  <c r="E39" i="7" s="1"/>
  <c r="I28" i="7" l="1"/>
  <c r="I38" i="7"/>
  <c r="E28" i="7"/>
  <c r="E38" i="7"/>
  <c r="S28" i="7"/>
  <c r="S38" i="7"/>
  <c r="K26" i="7"/>
  <c r="K27" i="7"/>
  <c r="G26" i="7"/>
  <c r="G27" i="7"/>
  <c r="O26" i="7"/>
  <c r="O27" i="7"/>
  <c r="Q40" i="7"/>
  <c r="T40" i="7"/>
  <c r="R41" i="7"/>
  <c r="S40" i="7" s="1"/>
  <c r="N40" i="7"/>
  <c r="O39" i="7" s="1"/>
  <c r="M41" i="7"/>
  <c r="J40" i="7"/>
  <c r="K39" i="7" s="1"/>
  <c r="H41" i="7"/>
  <c r="I40" i="7" s="1"/>
  <c r="F40" i="7"/>
  <c r="G39" i="7" s="1"/>
  <c r="D41" i="7"/>
  <c r="E40" i="7" s="1"/>
  <c r="U26" i="7"/>
  <c r="U38" i="7" l="1"/>
  <c r="U39" i="7"/>
  <c r="K28" i="7"/>
  <c r="K38" i="7"/>
  <c r="G28" i="7"/>
  <c r="G38" i="7"/>
  <c r="O28" i="7"/>
  <c r="O38" i="7"/>
  <c r="Q41" i="7"/>
  <c r="T41" i="7"/>
  <c r="R42" i="7"/>
  <c r="N41" i="7"/>
  <c r="O40" i="7" s="1"/>
  <c r="M42" i="7"/>
  <c r="J41" i="7"/>
  <c r="K40" i="7" s="1"/>
  <c r="H42" i="7"/>
  <c r="I41" i="7" s="1"/>
  <c r="F41" i="7"/>
  <c r="G40" i="7" s="1"/>
  <c r="D42" i="7"/>
  <c r="E41" i="7" s="1"/>
  <c r="U28" i="7"/>
  <c r="U40" i="7"/>
  <c r="Q42" i="7" l="1"/>
  <c r="T42" i="7"/>
  <c r="R43" i="7"/>
  <c r="S42" i="7" s="1"/>
  <c r="S41" i="7"/>
  <c r="N42" i="7"/>
  <c r="O41" i="7" s="1"/>
  <c r="M43" i="7"/>
  <c r="J42" i="7"/>
  <c r="K41" i="7" s="1"/>
  <c r="H43" i="7"/>
  <c r="I42" i="7" s="1"/>
  <c r="F42" i="7"/>
  <c r="G41" i="7" s="1"/>
  <c r="D43" i="7"/>
  <c r="E42" i="7" s="1"/>
  <c r="U41" i="7"/>
  <c r="Q43" i="7" l="1"/>
  <c r="T43" i="7"/>
  <c r="R44" i="7"/>
  <c r="S43" i="7" s="1"/>
  <c r="N43" i="7"/>
  <c r="O42" i="7" s="1"/>
  <c r="M44" i="7"/>
  <c r="J43" i="7"/>
  <c r="K42" i="7" s="1"/>
  <c r="H44" i="7"/>
  <c r="I43" i="7" s="1"/>
  <c r="F43" i="7"/>
  <c r="G42" i="7" s="1"/>
  <c r="D44" i="7"/>
  <c r="E43" i="7" s="1"/>
  <c r="U42" i="7"/>
  <c r="Q44" i="7" l="1"/>
  <c r="T44" i="7"/>
  <c r="R45" i="7"/>
  <c r="N44" i="7"/>
  <c r="O43" i="7" s="1"/>
  <c r="M45" i="7"/>
  <c r="J44" i="7"/>
  <c r="K43" i="7" s="1"/>
  <c r="H45" i="7"/>
  <c r="I44" i="7" s="1"/>
  <c r="F44" i="7"/>
  <c r="G43" i="7" s="1"/>
  <c r="D45" i="7"/>
  <c r="E44" i="7" s="1"/>
  <c r="U43" i="7"/>
  <c r="Q45" i="7" l="1"/>
  <c r="T45" i="7"/>
  <c r="R46" i="7"/>
  <c r="S45" i="7" s="1"/>
  <c r="S44" i="7"/>
  <c r="N45" i="7"/>
  <c r="O44" i="7" s="1"/>
  <c r="M46" i="7"/>
  <c r="J45" i="7"/>
  <c r="K44" i="7" s="1"/>
  <c r="H46" i="7"/>
  <c r="I45" i="7" s="1"/>
  <c r="F45" i="7"/>
  <c r="G44" i="7" s="1"/>
  <c r="D46" i="7"/>
  <c r="E45" i="7" s="1"/>
  <c r="U44" i="7"/>
  <c r="Q46" i="7" l="1"/>
  <c r="T46" i="7"/>
  <c r="R47" i="7"/>
  <c r="S46" i="7" s="1"/>
  <c r="N46" i="7"/>
  <c r="O45" i="7" s="1"/>
  <c r="M47" i="7"/>
  <c r="J46" i="7"/>
  <c r="K45" i="7" s="1"/>
  <c r="H47" i="7"/>
  <c r="I46" i="7" s="1"/>
  <c r="F46" i="7"/>
  <c r="G45" i="7" s="1"/>
  <c r="D47" i="7"/>
  <c r="E46" i="7" s="1"/>
  <c r="U45" i="7"/>
  <c r="Q47" i="7" l="1"/>
  <c r="T47" i="7"/>
  <c r="R48" i="7"/>
  <c r="S47" i="7" s="1"/>
  <c r="N47" i="7"/>
  <c r="O46" i="7" s="1"/>
  <c r="M48" i="7"/>
  <c r="J47" i="7"/>
  <c r="K46" i="7" s="1"/>
  <c r="H48" i="7"/>
  <c r="I47" i="7" s="1"/>
  <c r="F47" i="7"/>
  <c r="G46" i="7" s="1"/>
  <c r="D48" i="7"/>
  <c r="E47" i="7" s="1"/>
  <c r="U46" i="7"/>
  <c r="Q48" i="7" l="1"/>
  <c r="T48" i="7"/>
  <c r="R49" i="7"/>
  <c r="S48" i="7" s="1"/>
  <c r="N48" i="7"/>
  <c r="O47" i="7" s="1"/>
  <c r="M49" i="7"/>
  <c r="J48" i="7"/>
  <c r="K47" i="7" s="1"/>
  <c r="H49" i="7"/>
  <c r="I48" i="7" s="1"/>
  <c r="F48" i="7"/>
  <c r="G47" i="7" s="1"/>
  <c r="D49" i="7"/>
  <c r="E48" i="7" s="1"/>
  <c r="U47" i="7"/>
  <c r="Q49" i="7" l="1"/>
  <c r="T49" i="7"/>
  <c r="R50" i="7"/>
  <c r="S49" i="7" s="1"/>
  <c r="N49" i="7"/>
  <c r="O48" i="7" s="1"/>
  <c r="M50" i="7"/>
  <c r="J49" i="7"/>
  <c r="K48" i="7" s="1"/>
  <c r="H50" i="7"/>
  <c r="I49" i="7" s="1"/>
  <c r="F49" i="7"/>
  <c r="G48" i="7" s="1"/>
  <c r="D50" i="7"/>
  <c r="E49" i="7" s="1"/>
  <c r="U48" i="7"/>
  <c r="Q50" i="7" l="1"/>
  <c r="T50" i="7"/>
  <c r="R51" i="7"/>
  <c r="S50" i="7" s="1"/>
  <c r="N50" i="7"/>
  <c r="O49" i="7" s="1"/>
  <c r="M51" i="7"/>
  <c r="J50" i="7"/>
  <c r="K49" i="7" s="1"/>
  <c r="H51" i="7"/>
  <c r="I50" i="7" s="1"/>
  <c r="F50" i="7"/>
  <c r="G49" i="7" s="1"/>
  <c r="D51" i="7"/>
  <c r="E50" i="7" s="1"/>
  <c r="U49" i="7"/>
  <c r="Q51" i="7" l="1"/>
  <c r="T51" i="7"/>
  <c r="R52" i="7"/>
  <c r="S51" i="7" s="1"/>
  <c r="N51" i="7"/>
  <c r="O50" i="7" s="1"/>
  <c r="M52" i="7"/>
  <c r="J51" i="7"/>
  <c r="K50" i="7" s="1"/>
  <c r="H52" i="7"/>
  <c r="I51" i="7" s="1"/>
  <c r="F51" i="7"/>
  <c r="G50" i="7" s="1"/>
  <c r="D52" i="7"/>
  <c r="E51" i="7" s="1"/>
  <c r="U50" i="7"/>
  <c r="Q52" i="7" l="1"/>
  <c r="T52" i="7"/>
  <c r="R53" i="7"/>
  <c r="S52" i="7" s="1"/>
  <c r="N52" i="7"/>
  <c r="O51" i="7" s="1"/>
  <c r="M53" i="7"/>
  <c r="J52" i="7"/>
  <c r="K51" i="7" s="1"/>
  <c r="H53" i="7"/>
  <c r="I52" i="7" s="1"/>
  <c r="F52" i="7"/>
  <c r="G51" i="7" s="1"/>
  <c r="D53" i="7"/>
  <c r="E52" i="7" s="1"/>
  <c r="U51" i="7"/>
  <c r="Q53" i="7" l="1"/>
  <c r="T53" i="7"/>
  <c r="R54" i="7"/>
  <c r="S53" i="7" s="1"/>
  <c r="N53" i="7"/>
  <c r="O52" i="7" s="1"/>
  <c r="M54" i="7"/>
  <c r="J53" i="7"/>
  <c r="K52" i="7" s="1"/>
  <c r="H54" i="7"/>
  <c r="I53" i="7" s="1"/>
  <c r="F53" i="7"/>
  <c r="G52" i="7" s="1"/>
  <c r="D54" i="7"/>
  <c r="E53" i="7" s="1"/>
  <c r="U52" i="7"/>
  <c r="Q56" i="7" l="1"/>
  <c r="Q54" i="7"/>
  <c r="T54" i="7"/>
  <c r="R55" i="7"/>
  <c r="S54" i="7" s="1"/>
  <c r="N54" i="7"/>
  <c r="O53" i="7" s="1"/>
  <c r="M55" i="7"/>
  <c r="M56" i="7"/>
  <c r="J54" i="7"/>
  <c r="K53" i="7" s="1"/>
  <c r="H55" i="7"/>
  <c r="I54" i="7" s="1"/>
  <c r="F54" i="7"/>
  <c r="G53" i="7" s="1"/>
  <c r="D55" i="7"/>
  <c r="E54" i="7" s="1"/>
  <c r="U53" i="7"/>
  <c r="Q55" i="7" l="1"/>
  <c r="T55" i="7"/>
  <c r="R56" i="7"/>
  <c r="S56" i="7" s="1"/>
  <c r="N55" i="7"/>
  <c r="O54" i="7" s="1"/>
  <c r="J55" i="7"/>
  <c r="K54" i="7" s="1"/>
  <c r="H56" i="7"/>
  <c r="I56" i="7" s="1"/>
  <c r="F55" i="7"/>
  <c r="G54" i="7" s="1"/>
  <c r="D56" i="7"/>
  <c r="E56" i="7" s="1"/>
  <c r="U54" i="7"/>
  <c r="S55" i="7" l="1"/>
  <c r="T56" i="7"/>
  <c r="N56" i="7"/>
  <c r="O56" i="7" s="1"/>
  <c r="J56" i="7"/>
  <c r="K56" i="7" s="1"/>
  <c r="I55" i="7"/>
  <c r="F56" i="7"/>
  <c r="G56" i="7" s="1"/>
  <c r="E55" i="7"/>
  <c r="U56" i="7"/>
  <c r="O55" i="7" l="1"/>
  <c r="K55" i="7"/>
  <c r="G55" i="7"/>
  <c r="U55"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<sst xmlns="http://schemas.openxmlformats.org/spreadsheetml/2006/main" count="27888" uniqueCount="6745">
  <si>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</si>
  <si>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</si>
  <si>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</si>
  <si>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</si>
  <si>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</si>
  <si>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</si>
  <si>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</si>
  <si>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</si>
  <si>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</si>
  <si>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</si>
  <si>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</si>
  <si>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</si>
  <si>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</si>
  <si>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</si>
  <si>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</si>
  <si>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</si>
  <si>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</si>
  <si>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</si>
  <si>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</si>
  <si>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</si>
  <si>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</si>
  <si>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</si>
  <si>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</si>
  <si>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</si>
  <si>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</si>
  <si>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</si>
  <si>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</si>
  <si>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</si>
  <si>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</si>
  <si>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</si>
  <si>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</si>
  <si>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</si>
  <si>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</si>
  <si>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</si>
  <si>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</si>
  <si>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</si>
  <si>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</si>
  <si>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</si>
  <si>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</si>
  <si>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</si>
  <si>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</si>
  <si>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</si>
  <si>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</si>
  <si>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</si>
  <si>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</si>
  <si>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</si>
  <si>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</si>
  <si>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</si>
  <si>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</si>
  <si>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</si>
  <si>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</si>
  <si>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</si>
  <si>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</si>
  <si>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</si>
  <si>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</si>
  <si>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</si>
  <si>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</si>
  <si>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</si>
  <si>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</si>
  <si>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</si>
  <si>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</si>
  <si>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</si>
  <si>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</si>
  <si>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</si>
  <si>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</si>
  <si>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</si>
  <si>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</si>
  <si>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</si>
  <si>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</si>
  <si>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</si>
  <si>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</si>
  <si>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</si>
  <si>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</si>
  <si>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</si>
  <si>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</si>
  <si>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</si>
  <si>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</si>
  <si>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</si>
  <si>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</si>
  <si>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</si>
  <si>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</si>
  <si>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</si>
  <si>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</si>
  <si>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</si>
  <si>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</si>
  <si>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</si>
  <si>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</si>
  <si>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</si>
  <si>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</si>
  <si>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</si>
  <si>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</si>
  <si>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</si>
  <si>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</si>
  <si>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</si>
  <si>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</si>
  <si>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</si>
  <si>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</si>
  <si>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</si>
  <si>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</si>
  <si>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</si>
  <si>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</si>
  <si>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</si>
  <si>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</si>
  <si>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</si>
  <si>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</si>
  <si>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</si>
  <si>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</si>
  <si>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</si>
  <si>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</si>
  <si>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</si>
  <si>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</si>
  <si>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</si>
  <si>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</si>
  <si>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</si>
  <si>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</si>
  <si>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</si>
  <si>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</si>
  <si>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</si>
  <si>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</si>
  <si>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</si>
  <si>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</si>
  <si>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</si>
  <si>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</si>
  <si>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</si>
  <si>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</si>
  <si>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</si>
  <si>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</si>
  <si>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</si>
  <si>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</si>
  <si>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</si>
  <si>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</si>
  <si>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</si>
  <si>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</si>
  <si>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</si>
  <si>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</si>
  <si>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</si>
  <si>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</si>
  <si>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</si>
  <si>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</si>
  <si>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</si>
  <si>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</si>
  <si>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</si>
  <si>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</si>
  <si>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</si>
  <si>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</si>
  <si>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</si>
  <si>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</si>
  <si>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</si>
  <si>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</si>
  <si>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</si>
  <si>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</si>
  <si>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</si>
  <si>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</si>
  <si>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</si>
  <si>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</si>
  <si>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</si>
  <si>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</si>
  <si>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</si>
  <si>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</si>
  <si>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</si>
  <si>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</si>
  <si>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</si>
  <si>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</si>
  <si>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</si>
  <si>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</si>
  <si>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</si>
  <si>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</si>
  <si>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</si>
  <si>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</si>
  <si>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</si>
  <si>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</si>
  <si>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</si>
  <si>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</si>
  <si>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</si>
  <si>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</si>
  <si>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</si>
  <si>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</si>
  <si>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</si>
  <si>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</si>
  <si>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</si>
  <si>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</si>
  <si>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</si>
  <si>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</si>
  <si>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Media in Tweet</t>
  </si>
  <si>
    <t>Tweet Image File</t>
  </si>
  <si>
    <t>Tweet Date (UTC)</t>
  </si>
  <si>
    <t>Twitter Page for Tweet</t>
  </si>
  <si>
    <t>Latitude</t>
  </si>
  <si>
    <t>Longitude</t>
  </si>
  <si>
    <t>Imported ID</t>
  </si>
  <si>
    <t>In-Reply-To Tweet ID</t>
  </si>
  <si>
    <t>Favorited</t>
  </si>
  <si>
    <t>Favorite Count</t>
  </si>
  <si>
    <t>In-Reply-To User ID</t>
  </si>
  <si>
    <t>Is Quote Status</t>
  </si>
  <si>
    <t>Language</t>
  </si>
  <si>
    <t>Possibly Sensitive</t>
  </si>
  <si>
    <t>Quoted Status ID</t>
  </si>
  <si>
    <t>Retweeted</t>
  </si>
  <si>
    <t>Retweet Count</t>
  </si>
  <si>
    <t>Retweet ID</t>
  </si>
  <si>
    <t>Source</t>
  </si>
  <si>
    <t>Truncated</t>
  </si>
  <si>
    <t>Unified Twitter ID</t>
  </si>
  <si>
    <t>Imported Tweet Type</t>
  </si>
  <si>
    <t>Added By Extended Analysis</t>
  </si>
  <si>
    <t>Corrected By Extended Analysis</t>
  </si>
  <si>
    <t>Place Bounding Box</t>
  </si>
  <si>
    <t>Place Country</t>
  </si>
  <si>
    <t>Place Country Code</t>
  </si>
  <si>
    <t>Place Full Name</t>
  </si>
  <si>
    <t>Place ID</t>
  </si>
  <si>
    <t>Place Name</t>
  </si>
  <si>
    <t>Place Type</t>
  </si>
  <si>
    <t>Place URL</t>
  </si>
  <si>
    <t>soumensingh14</t>
  </si>
  <si>
    <t>hemantg435</t>
  </si>
  <si>
    <t>heyshabnam</t>
  </si>
  <si>
    <t>prashantheltep3</t>
  </si>
  <si>
    <t>__keshavb</t>
  </si>
  <si>
    <t>kuldeepgauswami</t>
  </si>
  <si>
    <t>nps007kumar</t>
  </si>
  <si>
    <t>soumensingh20</t>
  </si>
  <si>
    <t>rohitmo74702125</t>
  </si>
  <si>
    <t>kartikeyporwal8</t>
  </si>
  <si>
    <t>chasmish_girl</t>
  </si>
  <si>
    <t>aniyuvi</t>
  </si>
  <si>
    <t>gomathimanickam</t>
  </si>
  <si>
    <t>danistha1</t>
  </si>
  <si>
    <t>mr_samaresh</t>
  </si>
  <si>
    <t>sharma123jo</t>
  </si>
  <si>
    <t>ashok50sharma6</t>
  </si>
  <si>
    <t>karnik_jairaj</t>
  </si>
  <si>
    <t>prashan30116444</t>
  </si>
  <si>
    <t>divya18_</t>
  </si>
  <si>
    <t>doctorrsays</t>
  </si>
  <si>
    <t>imjatinvk</t>
  </si>
  <si>
    <t>dtomar982</t>
  </si>
  <si>
    <t>msdian63</t>
  </si>
  <si>
    <t>bagrat15</t>
  </si>
  <si>
    <t>frankie2703</t>
  </si>
  <si>
    <t>sajid46661340</t>
  </si>
  <si>
    <t>imsatnam_</t>
  </si>
  <si>
    <t>mjasf17</t>
  </si>
  <si>
    <t>vijayfansworld0</t>
  </si>
  <si>
    <t>nitinsh_97_</t>
  </si>
  <si>
    <t>mynameissneha</t>
  </si>
  <si>
    <t>srkssoul</t>
  </si>
  <si>
    <t>ajaythesrkfan</t>
  </si>
  <si>
    <t>iamtara_srk</t>
  </si>
  <si>
    <t>rajsrk38585274</t>
  </si>
  <si>
    <t>amitkrdash</t>
  </si>
  <si>
    <t>aniketwmoney</t>
  </si>
  <si>
    <t>dearsanket_b</t>
  </si>
  <si>
    <t>ufacesrkian</t>
  </si>
  <si>
    <t>fansrk555</t>
  </si>
  <si>
    <t>akhil26670686</t>
  </si>
  <si>
    <t>ssrana07rana</t>
  </si>
  <si>
    <t>ikra4srk</t>
  </si>
  <si>
    <t>twiiit_sam</t>
  </si>
  <si>
    <t>tashandstar</t>
  </si>
  <si>
    <t>beintehaanishq</t>
  </si>
  <si>
    <t>iam_riteish</t>
  </si>
  <si>
    <t>sadi1432</t>
  </si>
  <si>
    <t>akramsrk</t>
  </si>
  <si>
    <t>sunny9051</t>
  </si>
  <si>
    <t>apnashahrukh</t>
  </si>
  <si>
    <t>real_srkian</t>
  </si>
  <si>
    <t>huzaifaraaz</t>
  </si>
  <si>
    <t>imsatbir</t>
  </si>
  <si>
    <t>rajheartking</t>
  </si>
  <si>
    <t>aviipatel3</t>
  </si>
  <si>
    <t>i_vivek2209</t>
  </si>
  <si>
    <t>bhaitard</t>
  </si>
  <si>
    <t>i_hardikshah_</t>
  </si>
  <si>
    <t>tanmay_2010</t>
  </si>
  <si>
    <t>contestnews_in</t>
  </si>
  <si>
    <t>govindchand2</t>
  </si>
  <si>
    <t>contestnews2</t>
  </si>
  <si>
    <t>robin__bishnoi</t>
  </si>
  <si>
    <t>srkstanu</t>
  </si>
  <si>
    <t>sbmanoj1</t>
  </si>
  <si>
    <t>loyal_devanshu</t>
  </si>
  <si>
    <t>suranachirag24</t>
  </si>
  <si>
    <t>soodabhinav08</t>
  </si>
  <si>
    <t>snehaabhisood</t>
  </si>
  <si>
    <t>jaddujhappi</t>
  </si>
  <si>
    <t>kp_85</t>
  </si>
  <si>
    <t>ap61192</t>
  </si>
  <si>
    <t>anilkkurmi</t>
  </si>
  <si>
    <t>rnagpal1995</t>
  </si>
  <si>
    <t>sanjayp33862979</t>
  </si>
  <si>
    <t>harirock789</t>
  </si>
  <si>
    <t>leg_peace</t>
  </si>
  <si>
    <t>baapray</t>
  </si>
  <si>
    <t>rahulbt98</t>
  </si>
  <si>
    <t>vrajkp99</t>
  </si>
  <si>
    <t>dot_singh</t>
  </si>
  <si>
    <t>akazukin73</t>
  </si>
  <si>
    <t>srprabath2</t>
  </si>
  <si>
    <t>vnykumar_7</t>
  </si>
  <si>
    <t>rg2118</t>
  </si>
  <si>
    <t>kaur_crazy</t>
  </si>
  <si>
    <t>v1jju</t>
  </si>
  <si>
    <t>naveenthisizz</t>
  </si>
  <si>
    <t>ruchin_1996</t>
  </si>
  <si>
    <t>udaipurtimes</t>
  </si>
  <si>
    <t>shwetakk16</t>
  </si>
  <si>
    <t>garimarathi_</t>
  </si>
  <si>
    <t>abhishek_rawat5</t>
  </si>
  <si>
    <t>mik0000786</t>
  </si>
  <si>
    <t>shahidswarrior_</t>
  </si>
  <si>
    <t>iam_dharmesh</t>
  </si>
  <si>
    <t>shanaticniko</t>
  </si>
  <si>
    <t>sarathkevinjoy</t>
  </si>
  <si>
    <t>pintusadhukhn</t>
  </si>
  <si>
    <t>rahul_narwar</t>
  </si>
  <si>
    <t>abhikarmakar_i</t>
  </si>
  <si>
    <t>shoaib2095</t>
  </si>
  <si>
    <t>sensible_mona</t>
  </si>
  <si>
    <t>chahatdeep_s</t>
  </si>
  <si>
    <t>shibamdutta2000</t>
  </si>
  <si>
    <t>biswajit_k1991</t>
  </si>
  <si>
    <t>manishmaan14</t>
  </si>
  <si>
    <t>iamchetanpandit</t>
  </si>
  <si>
    <t>crazymeenu_</t>
  </si>
  <si>
    <t>salman3126</t>
  </si>
  <si>
    <t>hamidshaikh4321</t>
  </si>
  <si>
    <t>littletanmoy</t>
  </si>
  <si>
    <t>bindas_pari</t>
  </si>
  <si>
    <t>aditikaps</t>
  </si>
  <si>
    <t>abhirupmaji</t>
  </si>
  <si>
    <t>alishaikh3126</t>
  </si>
  <si>
    <t>prnonly4u</t>
  </si>
  <si>
    <t>s21nawab</t>
  </si>
  <si>
    <t>priyalpoddar</t>
  </si>
  <si>
    <t>krishna101282</t>
  </si>
  <si>
    <t>iamshahidfan</t>
  </si>
  <si>
    <t>m0vieh0lic</t>
  </si>
  <si>
    <t>saraf_silky</t>
  </si>
  <si>
    <t>iamkruzz</t>
  </si>
  <si>
    <t>me_ritabrata</t>
  </si>
  <si>
    <t>ryansush</t>
  </si>
  <si>
    <t>saififiroz</t>
  </si>
  <si>
    <t>romeoramu123</t>
  </si>
  <si>
    <t>bhavinm08714568</t>
  </si>
  <si>
    <t>impcmaniacruhi</t>
  </si>
  <si>
    <t>vanshadlakha</t>
  </si>
  <si>
    <t>serediucvioleta</t>
  </si>
  <si>
    <t>varadpathak007</t>
  </si>
  <si>
    <t>pankaj_nd20</t>
  </si>
  <si>
    <t>pritambakshi501</t>
  </si>
  <si>
    <t>imdharam1210</t>
  </si>
  <si>
    <t>anilsha10764573</t>
  </si>
  <si>
    <t>akash_anant30</t>
  </si>
  <si>
    <t>iam_greatali</t>
  </si>
  <si>
    <t>queenfashi</t>
  </si>
  <si>
    <t>jsjb9</t>
  </si>
  <si>
    <t>purana500</t>
  </si>
  <si>
    <t>sourabh8522</t>
  </si>
  <si>
    <t>sugandhadixit85</t>
  </si>
  <si>
    <t>imvijaysingh84</t>
  </si>
  <si>
    <t>iamankushsingla</t>
  </si>
  <si>
    <t>ashish_nomore</t>
  </si>
  <si>
    <t>iamraj456</t>
  </si>
  <si>
    <t>babitkaushal</t>
  </si>
  <si>
    <t>kalyankar_vinay</t>
  </si>
  <si>
    <t>mohamma15218593</t>
  </si>
  <si>
    <t>akashk95</t>
  </si>
  <si>
    <t>ayush_banka1</t>
  </si>
  <si>
    <t>dutt_sankar</t>
  </si>
  <si>
    <t>arvindjadwa</t>
  </si>
  <si>
    <t>karningshiv</t>
  </si>
  <si>
    <t>cutytamanna</t>
  </si>
  <si>
    <t>yuvrajs27272138</t>
  </si>
  <si>
    <t>saketnair123</t>
  </si>
  <si>
    <t>bleed_sports</t>
  </si>
  <si>
    <t>ashmahajan</t>
  </si>
  <si>
    <t>asifraza1000</t>
  </si>
  <si>
    <t>innobystander</t>
  </si>
  <si>
    <t>cricket365</t>
  </si>
  <si>
    <t>vodafonein</t>
  </si>
  <si>
    <t>kaashuk</t>
  </si>
  <si>
    <t>sonofgodbizzle</t>
  </si>
  <si>
    <t>imro45</t>
  </si>
  <si>
    <t>nitishranaoffi1</t>
  </si>
  <si>
    <t>kieronpollard55</t>
  </si>
  <si>
    <t>ipl</t>
  </si>
  <si>
    <t>imvkohli</t>
  </si>
  <si>
    <t>gautamgambhir</t>
  </si>
  <si>
    <t>cricketaakash</t>
  </si>
  <si>
    <t>takshak_speaks</t>
  </si>
  <si>
    <t>iplt20_india</t>
  </si>
  <si>
    <t>Mentions</t>
  </si>
  <si>
    <t>Replies to</t>
  </si>
  <si>
    <t>RT @VodafoneIN: Mayur Dawda and Sainath Koduri’s super shot! #MakeMostOfNow. Download MyVodafone App to be a Vodafone SuperFan. https://t.c…</t>
  </si>
  <si>
    <t>Yesterday, I was  gone  to meet virat kohli as a Vodafone superfan in IPL</t>
  </si>
  <si>
    <t>@VodafoneIN @KieronPollard55 @NitishRanaOffi1 @ImRo45 How can i increase my chances of becoming a Vodafone Superfan!!! please tell me!!</t>
  </si>
  <si>
    <t>RT @VodafoneIN: Shivraj Singh’s paparazzi moment on the field. #MakeMostOfNow. Download MyVodafone App to be a Vodafone SuperFan. https://t…</t>
  </si>
  <si>
    <t>Isn't Vodafone Superfan someone from the inside of their system? I always thought so. #KKRvGL</t>
  </si>
  <si>
    <t>RT @VodafoneIN: This VIVO @IPL become a Vodafone SuperFan &amp;amp; fulfil your Super Wish. Download MyVodafone App to participate https://t.co/FaF…</t>
  </si>
  <si>
    <t>Vodafone superfan 199</t>
  </si>
  <si>
    <t>RT @VodafoneIN: A lifelong dream of Rituraj Kumar Das came true.#MakeMostOfNow 
Download MyVodafone App to be a Vodafone SuperFan. https://…</t>
  </si>
  <si>
    <t>That Vodafone superfan must be wanting Dhoni ka autograph 
❤❤❤
#RPSvSRH</t>
  </si>
  <si>
    <t>@ImRo45  that vodafone superfan Wanted to shake hands😀</t>
  </si>
  <si>
    <t>@ImRo45 u r not done right..
U  embarrass to vodafone superfan.
U have a time for shake hand with celb
But not for comman man. U r also a **</t>
  </si>
  <si>
    <t>@VodafoneIN how can i.be vodafone superfan in ipl</t>
  </si>
  <si>
    <t>hi I am prashant kharat and my  dream I chose a vodafone superfan in ipl20 dir sir plz my dream complete</t>
  </si>
  <si>
    <t>Vodafone superfan 😹😹😹</t>
  </si>
  <si>
    <t>#KKRvRCB
Vodafone superfan nahi Vodafone chutiya fan theek rahega..😂</t>
  </si>
  <si>
    <t>Vodafone Superfan is big Virat Kohli fan 😄
#IPL2017 #KKRvRCB #RCB</t>
  </si>
  <si>
    <t>Vodafone superfan Saying RCB RCB yo kkhaar 😂 shahrukh gaya bc</t>
  </si>
  <si>
    <t>tht vodafone superfan😂😂</t>
  </si>
  <si>
    <t>It's incredible how the IPL cameramen spot the Vodafone superfan in the crowds every game. Please also find the book that I lost in Kolkata.</t>
  </si>
  <si>
    <t>The Vodafone superfan reminds me of Thala fan - thalaaa thaalaaaaa #IPL #KKRvRCB</t>
  </si>
  <si>
    <t>Who is the Vodafone superfan in the Eden who is cheering for RCB #KKRvRCB</t>
  </si>
  <si>
    <t>Even That Vodafone Superfan is supporting RCB 😂😂👌
#KKRvRCB #IPL</t>
  </si>
  <si>
    <t>RT @imSatnam_: Even That Vodafone Superfan is supporting RCB 😂😂👌
#KKRvRCB #IPL</t>
  </si>
  <si>
    <t>One more rosogolla on our way! BTW where is that vodafone superfan now? 😆 https://t.co/SCMeg2sNTH</t>
  </si>
  <si>
    <t>Ye bhosdike Vodafone SuperFan Ko Nikalo Bhar Saala 😒</t>
  </si>
  <si>
    <t>Ye Vodafone Superfan RCB RCB kar raha tha bc 😂</t>
  </si>
  <si>
    <t>RT @AjayTheSrkFan: Ye Vodafone Superfan RCB RCB kar raha tha bc 😂</t>
  </si>
  <si>
    <t>RT @real_srkian: #KKRvRCB
Feeling Sad For That VODAFONE SUPERFAN 
at the start of Match He was Chanting RCB RCB</t>
  </si>
  <si>
    <t>The most sad person in today's match would be the Vodafone Superfan. #RCBvKKR #KKRvRCB #ipl @imVkohli @GautamGambhir</t>
  </si>
  <si>
    <t>#KKRvRCB but Vodafone superfan to #RCB ka fan tha</t>
  </si>
  <si>
    <t>RT @Bhaitard: Gambhir ko uss Vodafone superfan gaandu ko ball phek ke maarna tha 🤣</t>
  </si>
  <si>
    <t>RT @Robin__bishnoi: #KKRvRCB
*Me to WO soch raha hu WO Vodafone superfan Jo rcb supporter tha uska kya hoga*😂😂😂😂😂😂😂😂</t>
  </si>
  <si>
    <t>Feeling very sad for #Rcb_Fans..But mostly that's #Vodafone_superfan who cheers for Rcb in #Eden_Gardens..
😂😂😂😂😂😂😂😂😂</t>
  </si>
  <si>
    <t>#KKRvRCB
Feeling Sad For That VODAFONE SUPERFAN 
at the start of Match He was Chanting RCB RCB</t>
  </si>
  <si>
    <t>Aur Vodafone superfan Vivek Kumar sala RCB RCB chilla raha tha madarchod. LOL on him... 😂</t>
  </si>
  <si>
    <t>Gambhir ko uss Vodafone superfan gaandu ko ball phek ke maarna tha 🤣</t>
  </si>
  <si>
    <t>Include me in Vodafone Superfan #VodafoneSpeedQuiz</t>
  </si>
  <si>
    <t>Vodafone SuperFan 2017 Contest – Chance To Win PBL Match Tickets https://t.co/4mNbRBvkYs</t>
  </si>
  <si>
    <t>Vodafone SuperFan 2017 Contest – Chance To Win PBL Match Tickets - https://t.co/yzkfmcX8UR</t>
  </si>
  <si>
    <t>Vodafone SuperFan 2017 Contest – Chance To Win PBL Match Tickets https://t.co/Nhvs3KfpgB</t>
  </si>
  <si>
    <t>#KKRvRCB
*Me to WO soch raha hu WO Vodafone superfan Jo rcb supporter tha uska kya hoga*😂😂😂😂😂😂😂😂</t>
  </si>
  <si>
    <t>RT @VodafoneIN: Sagar Chachondia &amp;amp; Vivek Kumar know how to #MakeMostOfNow. Download MyVodafone App to be the next Vodafone SuperFan. https:…</t>
  </si>
  <si>
    <t>Don't be just the fan , be the Vodafone superfan. @VodafoneIN  #makemostofnow</t>
  </si>
  <si>
    <t>RT @anilkkurmi: Don't be just the fan , be the Vodafone superfan. @VodafoneIN  #makemostofnow</t>
  </si>
  <si>
    <t>@VodafoneIN can u please fulfill my lifetime dream of meeting MSDhoni ?? if u help m ...ill be ur lifelong vodafone subscriber #superfan :)</t>
  </si>
  <si>
    <t>वीवो आईपीएल 2017 में वोडाफोन के राजस्थान के पांच भाग्यशाली उपभोक्ताओं को आईपीएल के लिए वोडाफोन सुपर फैन का खिताब... https://t.co/Lx3wyAqGra</t>
  </si>
  <si>
    <t>@VodafoneIN @KieronPollard55 @NitishRanaOffi1 @ImRo45 SUPERFAN AZEEM HYDERABAD 
#MakeMostOfNow wish to win atleast this year #Vodafone</t>
  </si>
  <si>
    <t>RT @VodafoneIN: #MakeMostOfNow like Narasppa Tengale, Sushil Vare &amp;amp; Ratan Sarkar. Download MyVodafone App to be a Vodafone SuperFan https:/…</t>
  </si>
  <si>
    <t>@VodafoneIN Sir I selected or Not 
Vivo Ipl Vodafone #Superfan Contest 
Pls tell</t>
  </si>
  <si>
    <t>@VodafoneIN  Eagerly waiting for a notification that I've been chosen as a Vodafone SuperFan or the FanArmy.
#IPL
#VodafoneFanArmy</t>
  </si>
  <si>
    <t>@VodafoneIN Vodafone superfan dance</t>
  </si>
  <si>
    <t>RT @VodafoneIN: Ankit Joshi makes a super appearance! #MakeMostOfNow. Download MyVodafone App to be the next Vodafone SuperFan. https://t.c…</t>
  </si>
  <si>
    <t>@VodafoneIN @GautamGambhir trying every year but still didn't get chance to become Vodafone SuperFan😂😂</t>
  </si>
  <si>
    <t>Vodafone SuperFan IPL 2017 MI Vs DD https://t.co/lw1XohHux0</t>
  </si>
  <si>
    <t>@VodafoneIN Can't a Girl be a Vodafone SuperFan in @IPL Cricket?
I can clearly see the discrimination between a girl &amp;amp;boy in India with this</t>
  </si>
  <si>
    <t>That girl sitting beside Vodafone Superfan, seems so uncomfortable #RCBvGL</t>
  </si>
  <si>
    <t>@cricketaakash That's Vodafone superfan for you 😂😂😂😂</t>
  </si>
  <si>
    <t>@Takshak_Speaks aree bc vo vodafone superfan humare school ka teacher nikla aaj ke match ka</t>
  </si>
  <si>
    <t>RT @VodafoneIN: Anirban Maity poses with his favourite team! #MakeMostOfNow.Download MyVodafone App to be the next Vodafone SuperFan https:…</t>
  </si>
  <si>
    <t>@VodafoneIN Please don't. U are working on it since a month. 
My condolences with people downloading my Vodafone Ap… https://t.co/Xnh7mjpWUz</t>
  </si>
  <si>
    <t>Registered on my Vodafone app-check
Sending msg everyday -check
Now what shall we do to become a #Superfan @VodafoneIN #Fanarmy</t>
  </si>
  <si>
    <t>@IPLT20_India Have we ever had a female "Vodafone superfan?"</t>
  </si>
  <si>
    <t>#harshabhogle today i wanted him also to sign the vodafone superfan ball #gauravkapoorJi 😒😒😒</t>
  </si>
  <si>
    <t>That vodafone superfan got to meet GK too wohh</t>
  </si>
  <si>
    <t>#VodafoneSpeedQuiz I am Vodafone superfan in participant in IPL and I am Mumbai final Vodafone fan</t>
  </si>
  <si>
    <t>#MakeMostOfNow! Download MyVodafone App to become a Vodafone SuperFan like Anil Kotle &amp;amp; Pranit Tangde… https://t.co/yylkwTaNeQ</t>
  </si>
  <si>
    <t>Vodafone superfan will get a sign bowl and maxi got a warm hug from pretty zinta #KXIPvDD</t>
  </si>
  <si>
    <t>The Vodafone Superfan, proving to his family he is still alive so they can pay the ransom... #ipl</t>
  </si>
  <si>
    <t>@InnoBystander Vodafone superfan just realising he is a marionette, he has become self aware, we are all doomed.</t>
  </si>
  <si>
    <t>This VIVO @IPL become a Vodafone SuperFan &amp;amp; fulfil your Super Wish. Download MyVodafone App to participate… https://t.co/pOjnfdaruo</t>
  </si>
  <si>
    <t>Mayur Dawda and Sainath Koduri’s super shot! #MakeMostOfNow. Download MyVodafone App to be a Vodafone SuperFan.… https://t.co/aLgc3NSLCB</t>
  </si>
  <si>
    <t>I scored 10 in this competition! https://t.co/x2iYXe2DLr #futurebreakers #vodafone Try it on #Beliebers</t>
  </si>
  <si>
    <t>http://www.contestnews.in/vodafone-superfan-2017-contest-chance-win-pbl-match-tickets/</t>
  </si>
  <si>
    <t>http://feeds.feedburner.com/~r/Contestnewsin/~3/ewehK871EHs/?utm_source=feedburner&amp;utm_medium=twitter&amp;utm_campaign=contestnews2</t>
  </si>
  <si>
    <t>https://fb.me/3JkZNlzQk</t>
  </si>
  <si>
    <t>https://twitter.com/i/web/status/858025823093358593</t>
  </si>
  <si>
    <t>https://twitter.com/i/web/status/858566511060951042</t>
  </si>
  <si>
    <t>https://twitter.com/i/web/status/850214336152846336</t>
  </si>
  <si>
    <t>https://twitter.com/i/web/status/854316072027041792</t>
  </si>
  <si>
    <t>http://promo.bigtop40.com/breakers/games/justin-bieber-superfan</t>
  </si>
  <si>
    <t>contestnews.in</t>
  </si>
  <si>
    <t>feedburner.com</t>
  </si>
  <si>
    <t>fb.me</t>
  </si>
  <si>
    <t>twitter.com</t>
  </si>
  <si>
    <t>bigtop40.com</t>
  </si>
  <si>
    <t>makemostofnow</t>
  </si>
  <si>
    <t>kkrvgl</t>
  </si>
  <si>
    <t>rpsvsrh</t>
  </si>
  <si>
    <t>kkrvrcb</t>
  </si>
  <si>
    <t>ipl2017 kkrvrcb rcb</t>
  </si>
  <si>
    <t>ipl kkrvrcb</t>
  </si>
  <si>
    <t>kkrvrcb ipl</t>
  </si>
  <si>
    <t>rcbvkkr kkrvrcb ipl</t>
  </si>
  <si>
    <t>kkrvrcb rcb</t>
  </si>
  <si>
    <t>rcb_fans vodafone_superfan eden_gardens</t>
  </si>
  <si>
    <t>vodafonespeedquiz</t>
  </si>
  <si>
    <t>superfan</t>
  </si>
  <si>
    <t>makemostofnow vodafone</t>
  </si>
  <si>
    <t>ipl vodafonefanarmy</t>
  </si>
  <si>
    <t>rcbvgl</t>
  </si>
  <si>
    <t>superfan fanarmy</t>
  </si>
  <si>
    <t>harshabhogle gauravkapoorji</t>
  </si>
  <si>
    <t>kxipvdd</t>
  </si>
  <si>
    <t>futurebreakers vodafone beliebers</t>
  </si>
  <si>
    <t>https://pbs.twimg.com/media/C-HYziWWsAAllyT.jpg</t>
  </si>
  <si>
    <t>https://pbs.twimg.com/media/C-EJG_pXcAAkLX6.jpg</t>
  </si>
  <si>
    <t>http://pbs.twimg.com/profile_images/853308573966778368/dptIr9ey_normal.jpg</t>
  </si>
  <si>
    <t>http://abs.twimg.com/sticky/default_profile_images/default_profile_normal.png</t>
  </si>
  <si>
    <t>http://pbs.twimg.com/profile_images/853301013738139648/bQQQ1ySS_normal.jpg</t>
  </si>
  <si>
    <t>http://pbs.twimg.com/profile_images/851841171479461892/G3nbmIQB_normal.jpg</t>
  </si>
  <si>
    <t>http://pbs.twimg.com/profile_images/849530724801798145/R8icn5Dy_normal.jpg</t>
  </si>
  <si>
    <t>http://pbs.twimg.com/profile_images/710738229163524097/xi9CfSib_normal.jpg</t>
  </si>
  <si>
    <t>http://pbs.twimg.com/profile_images/845679865986609153/GiRfS6SB_normal.jpg</t>
  </si>
  <si>
    <t>http://pbs.twimg.com/profile_images/727354516803342336/Qc_mqLC7_normal.jpg</t>
  </si>
  <si>
    <t>http://pbs.twimg.com/profile_images/850655219293794305/skdo_JsT_normal.jpg</t>
  </si>
  <si>
    <t>http://pbs.twimg.com/profile_images/756979430342483968/nUtEgZFN_normal.jpg</t>
  </si>
  <si>
    <t>http://pbs.twimg.com/profile_images/858381644365008896/xYrq09UO_normal.jpg</t>
  </si>
  <si>
    <t>http://pbs.twimg.com/profile_images/846993356404199424/tKSUSe9r_normal.jpg</t>
  </si>
  <si>
    <t>http://pbs.twimg.com/profile_images/632183135241789440/mRQXm0fO_normal.png</t>
  </si>
  <si>
    <t>http://pbs.twimg.com/profile_images/844490478019997696/y51G5fE3_normal.jpg</t>
  </si>
  <si>
    <t>http://pbs.twimg.com/profile_images/858390410732998656/EDEEvaYs_normal.jpg</t>
  </si>
  <si>
    <t>http://pbs.twimg.com/profile_images/830293857845837824/lvXcPj_l_normal.jpg</t>
  </si>
  <si>
    <t>http://pbs.twimg.com/profile_images/854975184746430464/NfKrpyLw_normal.jpg</t>
  </si>
  <si>
    <t>http://pbs.twimg.com/profile_images/858652334704009216/wsgBt9iT_normal.jpg</t>
  </si>
  <si>
    <t>http://pbs.twimg.com/profile_images/846703184953397248/HGcCl7WB_normal.jpg</t>
  </si>
  <si>
    <t>http://pbs.twimg.com/profile_images/856083978251534337/h1t_DlTf_normal.jpg</t>
  </si>
  <si>
    <t>http://pbs.twimg.com/profile_images/851750521509560320/rMieKXSo_normal.jpg</t>
  </si>
  <si>
    <t>http://pbs.twimg.com/profile_images/858845858514841600/SRjogJg9_normal.jpg</t>
  </si>
  <si>
    <t>http://pbs.twimg.com/profile_images/855831564651040772/0Wau_3Wh_normal.jpg</t>
  </si>
  <si>
    <t>http://pbs.twimg.com/profile_images/855086515126493184/7aVjWDhh_normal.jpg</t>
  </si>
  <si>
    <t>http://pbs.twimg.com/profile_images/852530742156435457/Eu6U0-Q-_normal.jpg</t>
  </si>
  <si>
    <t>http://pbs.twimg.com/profile_images/858690339128791040/00M10i-w_normal.jpg</t>
  </si>
  <si>
    <t>http://pbs.twimg.com/profile_images/855454756608897024/lPk_X3UH_normal.jpg</t>
  </si>
  <si>
    <t>http://pbs.twimg.com/profile_images/856928734871515136/OCayYGE0_normal.jpg</t>
  </si>
  <si>
    <t>http://pbs.twimg.com/profile_images/855140178561830916/hhIh7OTd_normal.jpg</t>
  </si>
  <si>
    <t>http://pbs.twimg.com/profile_images/856368917098483712/XwAFhINN_normal.jpg</t>
  </si>
  <si>
    <t>http://pbs.twimg.com/profile_images/858327479416750084/oyyoOMGv_normal.jpg</t>
  </si>
  <si>
    <t>http://pbs.twimg.com/profile_images/849667458457681920/SZFnACyw_normal.jpg</t>
  </si>
  <si>
    <t>http://pbs.twimg.com/profile_images/852818848080314368/xPXQWzan_normal.jpg</t>
  </si>
  <si>
    <t>http://pbs.twimg.com/profile_images/858413079805210624/AhZxXNrQ_normal.jpg</t>
  </si>
  <si>
    <t>http://pbs.twimg.com/profile_images/817760851667128321/kNLZtlFJ_normal.jpg</t>
  </si>
  <si>
    <t>http://pbs.twimg.com/profile_images/840898509561708547/92kbWbu-_normal.jpg</t>
  </si>
  <si>
    <t>http://pbs.twimg.com/profile_images/792024711756713985/9D_Atxkg_normal.jpg</t>
  </si>
  <si>
    <t>http://pbs.twimg.com/profile_images/831449883823505408/Tb_212J1_normal.jpg</t>
  </si>
  <si>
    <t>http://pbs.twimg.com/profile_images/858754120441843714/lK5k5-WT_normal.jpg</t>
  </si>
  <si>
    <t>http://pbs.twimg.com/profile_images/832693639021096960/LFSDdbIe_normal.jpg</t>
  </si>
  <si>
    <t>http://pbs.twimg.com/profile_images/854004722625368064/8AI3A46y_normal.jpg</t>
  </si>
  <si>
    <t>http://pbs.twimg.com/profile_images/855622696465567744/z2BUNsM6_normal.jpg</t>
  </si>
  <si>
    <t>http://pbs.twimg.com/profile_images/463699935351693312/Y131hwfz_normal.png</t>
  </si>
  <si>
    <t>http://pbs.twimg.com/profile_images/822898297732005889/gCmXQcpG_normal.jpg</t>
  </si>
  <si>
    <t>http://pbs.twimg.com/profile_images/855338467382919168/7qVKuA3i_normal.jpg</t>
  </si>
  <si>
    <t>http://pbs.twimg.com/profile_images/739516645979230209/RNiFY-kj_normal.jpg</t>
  </si>
  <si>
    <t>http://pbs.twimg.com/profile_images/853234716048318464/y8jtvD5D_normal.jpg</t>
  </si>
  <si>
    <t>http://pbs.twimg.com/profile_images/454071424206897152/HwsdfWob_normal.jpeg</t>
  </si>
  <si>
    <t>http://pbs.twimg.com/profile_images/858682503242158081/AM44tD_U_normal.jpg</t>
  </si>
  <si>
    <t>http://pbs.twimg.com/profile_images/850193839092625408/dfiwZI0w_normal.jpg</t>
  </si>
  <si>
    <t>http://pbs.twimg.com/profile_images/663246476139560960/20oYDukn_normal.jpg</t>
  </si>
  <si>
    <t>http://pbs.twimg.com/profile_images/721683743489007616/4COhXlqb_normal.jpg</t>
  </si>
  <si>
    <t>http://pbs.twimg.com/profile_images/848719889871380482/E6verNr2_normal.jpg</t>
  </si>
  <si>
    <t>http://pbs.twimg.com/profile_images/858715433255424000/xPeZ069w_normal.jpg</t>
  </si>
  <si>
    <t>http://pbs.twimg.com/profile_images/853258616014614529/vVSm3rZW_normal.jpg</t>
  </si>
  <si>
    <t>http://pbs.twimg.com/profile_images/584540593826705408/vqFKLIDR_normal.jpg</t>
  </si>
  <si>
    <t>http://pbs.twimg.com/profile_images/850397429946101762/SHW1PLoi_normal.jpg</t>
  </si>
  <si>
    <t>http://pbs.twimg.com/profile_images/1838133487/408145_200544613375875_100002610147752_369208_1626355922_n_normal.jpg</t>
  </si>
  <si>
    <t>http://pbs.twimg.com/profile_images/793367833484861440/-2Q6IIYf_normal.jpg</t>
  </si>
  <si>
    <t>http://pbs.twimg.com/profile_images/851364584288112640/96mtGl4z_normal.jpg</t>
  </si>
  <si>
    <t>http://pbs.twimg.com/profile_images/856396870956056576/nLHxZVLf_normal.jpg</t>
  </si>
  <si>
    <t>http://pbs.twimg.com/profile_images/856093610202345473/81nFy33T_normal.jpg</t>
  </si>
  <si>
    <t>http://pbs.twimg.com/profile_images/858626678024790018/0gTn1uPQ_normal.jpg</t>
  </si>
  <si>
    <t>http://pbs.twimg.com/profile_images/830374765839917056/_mli8FqV_normal.jpg</t>
  </si>
  <si>
    <t>http://pbs.twimg.com/profile_images/829894432463998977/BjelqgH7_normal.jpg</t>
  </si>
  <si>
    <t>http://pbs.twimg.com/profile_images/850224688546553856/QO9XqBqw_normal.jpg</t>
  </si>
  <si>
    <t>http://pbs.twimg.com/profile_images/675164816118517760/rkeEdqbb_normal.jpg</t>
  </si>
  <si>
    <t>http://pbs.twimg.com/profile_images/856939209860448256/okC33EgP_normal.jpg</t>
  </si>
  <si>
    <t>http://pbs.twimg.com/profile_images/777078027574452224/ni7Qclcz_normal.jpg</t>
  </si>
  <si>
    <t>http://pbs.twimg.com/profile_images/491660147110858752/q7iuAonO_normal.jpeg</t>
  </si>
  <si>
    <t>http://pbs.twimg.com/profile_images/844378358037135361/56PSWZG5_normal.jpg</t>
  </si>
  <si>
    <t>http://pbs.twimg.com/profile_images/849140997288116225/rrsWppJj_normal.jpg</t>
  </si>
  <si>
    <t>http://pbs.twimg.com/profile_images/777360744614461442/2T_cTIkL_normal.jpg</t>
  </si>
  <si>
    <t>http://pbs.twimg.com/profile_images/697732441901928448/yV6pECMU_normal.png</t>
  </si>
  <si>
    <t>http://pbs.twimg.com/profile_images/744518449972412416/XeGeDCYF_normal.jpg</t>
  </si>
  <si>
    <t>http://pbs.twimg.com/profile_images/855725584504070146/mEtlTi3-_normal.jpg</t>
  </si>
  <si>
    <t>http://pbs.twimg.com/profile_images/773015801930670080/hlk_3bCY_normal.jpg</t>
  </si>
  <si>
    <t>http://pbs.twimg.com/profile_images/856011663333634048/OwDqtwwS_normal.jpg</t>
  </si>
  <si>
    <t>http://pbs.twimg.com/profile_images/829624129108246528/LFshWtAc_normal.jpg</t>
  </si>
  <si>
    <t>http://pbs.twimg.com/profile_images/640071938455375872/BIi6Hd7w_normal.jpg</t>
  </si>
  <si>
    <t>http://pbs.twimg.com/profile_images/838276479024771072/rY_nMwJj_normal.jpg</t>
  </si>
  <si>
    <t>http://pbs.twimg.com/profile_images/782973564278284289/Rw3tovz0_normal.jpg</t>
  </si>
  <si>
    <t>http://pbs.twimg.com/profile_images/857496960277901312/qdNrso64_normal.jpg</t>
  </si>
  <si>
    <t>http://pbs.twimg.com/profile_images/858017259557715969/qAsAJNZa_normal.jpg</t>
  </si>
  <si>
    <t>http://pbs.twimg.com/profile_images/802761041285357568/fpLGUG7F_normal.jpg</t>
  </si>
  <si>
    <t>http://pbs.twimg.com/profile_images/1195408490/UT_normal.jpg</t>
  </si>
  <si>
    <t>http://pbs.twimg.com/profile_images/546356460557328384/qekZRnFM_normal.jpeg</t>
  </si>
  <si>
    <t>http://pbs.twimg.com/profile_images/858649304721969153/U8B7uaKx_normal.jpg</t>
  </si>
  <si>
    <t>http://pbs.twimg.com/profile_images/856414887756562434/9I4MAmjo_normal.jpg</t>
  </si>
  <si>
    <t>http://pbs.twimg.com/profile_images/850987099591520257/3fLrZqlY_normal.jpg</t>
  </si>
  <si>
    <t>http://pbs.twimg.com/profile_images/856921230762545152/LMNxqp9s_normal.jpg</t>
  </si>
  <si>
    <t>http://pbs.twimg.com/profile_images/856923976945225728/9_uiuWWY_normal.jpg</t>
  </si>
  <si>
    <t>http://pbs.twimg.com/profile_images/857570926128504832/a5TePV4M_normal.jpg</t>
  </si>
  <si>
    <t>http://pbs.twimg.com/profile_images/854287908328660992/0lUL6deu_normal.jpg</t>
  </si>
  <si>
    <t>http://pbs.twimg.com/profile_images/789680426398789632/-BGfIF5b_normal.jpg</t>
  </si>
  <si>
    <t>http://pbs.twimg.com/profile_images/857158106161315845/Q-dGYwli_normal.jpg</t>
  </si>
  <si>
    <t>http://pbs.twimg.com/profile_images/829889407675092992/1gl2iPYo_normal.jpg</t>
  </si>
  <si>
    <t>http://pbs.twimg.com/profile_images/795311301517930496/rkdfw8WR_normal.jpg</t>
  </si>
  <si>
    <t>http://pbs.twimg.com/profile_images/848568294634381313/C88MPt7A_normal.jpg</t>
  </si>
  <si>
    <t>http://pbs.twimg.com/profile_images/827894264025776128/DfN9XQyy_normal.jpg</t>
  </si>
  <si>
    <t>http://pbs.twimg.com/profile_images/844232115650613248/GslVo4ZL_normal.jpg</t>
  </si>
  <si>
    <t>http://pbs.twimg.com/profile_images/853808310847275008/l6aLNjcE_normal.jpg</t>
  </si>
  <si>
    <t>http://pbs.twimg.com/profile_images/774995146433703936/V6dH2-ks_normal.jpg</t>
  </si>
  <si>
    <t>http://pbs.twimg.com/profile_images/751639696787116032/rMUdDmVW_normal.jpg</t>
  </si>
  <si>
    <t>http://pbs.twimg.com/profile_images/828637822164856832/13T6gF4u_normal.jpg</t>
  </si>
  <si>
    <t>http://pbs.twimg.com/profile_images/800017178972028928/N-7HMqmy_normal.jpg</t>
  </si>
  <si>
    <t>http://pbs.twimg.com/profile_images/789475650314788864/PyXUyJI8_normal.jpg</t>
  </si>
  <si>
    <t>http://pbs.twimg.com/profile_images/856121694544474112/45MrfUdm_normal.jpg</t>
  </si>
  <si>
    <t>http://pbs.twimg.com/profile_images/839738363531964416/kLLSy_0A_normal.jpg</t>
  </si>
  <si>
    <t>http://pbs.twimg.com/profile_images/845674941525614592/YJQMvTjp_normal.jpg</t>
  </si>
  <si>
    <t>http://pbs.twimg.com/profile_images/844920638213054464/hpgeBQY1_normal.jpg</t>
  </si>
  <si>
    <t>http://pbs.twimg.com/profile_images/781871908396474368/G1Kn_zvo_normal.jpg</t>
  </si>
  <si>
    <t>http://pbs.twimg.com/profile_images/851766803172917248/zONTjlMh_normal.jpg</t>
  </si>
  <si>
    <t>http://pbs.twimg.com/profile_images/852443201633894400/k4mozTjI_normal.jpg</t>
  </si>
  <si>
    <t>http://pbs.twimg.com/profile_images/856455602956120066/XXSJHQSB_normal.jpg</t>
  </si>
  <si>
    <t>http://pbs.twimg.com/profile_images/840103627201040384/WPm1plEy_normal.jpg</t>
  </si>
  <si>
    <t>http://pbs.twimg.com/profile_images/840104498462830592/hHanHUsf_normal.jpg</t>
  </si>
  <si>
    <t>http://pbs.twimg.com/profile_images/856798643063373824/n0qR1xES_normal.jpg</t>
  </si>
  <si>
    <t>http://pbs.twimg.com/profile_images/814173022835920896/UDUcLjJB_normal.jpg</t>
  </si>
  <si>
    <t>http://pbs.twimg.com/profile_images/858862675660480512/4Etkwncu_normal.jpg</t>
  </si>
  <si>
    <t>http://pbs.twimg.com/profile_images/853208791843823617/zjyHPM4J_normal.jpg</t>
  </si>
  <si>
    <t>http://pbs.twimg.com/profile_images/820667513545441280/_emEkGyA_normal.jpg</t>
  </si>
  <si>
    <t>http://pbs.twimg.com/profile_images/838619273803202561/TYi3f3UX_normal.jpg</t>
  </si>
  <si>
    <t>http://pbs.twimg.com/profile_images/795149278536724481/Qfh1ZANN_normal.jpg</t>
  </si>
  <si>
    <t>http://pbs.twimg.com/profile_images/858338946459324418/Ahd09jg4_normal.jpg</t>
  </si>
  <si>
    <t>http://pbs.twimg.com/profile_images/834106331720204288/v-N45jJN_normal.jpg</t>
  </si>
  <si>
    <t>http://pbs.twimg.com/profile_images/855928501563772930/Zt3IxmPB_normal.jpg</t>
  </si>
  <si>
    <t>http://pbs.twimg.com/profile_images/854024648329240578/CTw2sHk6_normal.jpg</t>
  </si>
  <si>
    <t>http://pbs.twimg.com/profile_images/792808814391066624/ES3YDf2k_normal.jpg</t>
  </si>
  <si>
    <t>http://pbs.twimg.com/profile_images/839169927760199681/2CpNhOV2_normal.jpg</t>
  </si>
  <si>
    <t>http://pbs.twimg.com/profile_images/832813167528931329/G70NHbrh_normal.jpg</t>
  </si>
  <si>
    <t>http://pbs.twimg.com/profile_images/843350182108545024/juYEHpdg_normal.jpg</t>
  </si>
  <si>
    <t>http://pbs.twimg.com/profile_images/856780689722621952/BZdZ3mLQ_normal.jpg</t>
  </si>
  <si>
    <t>http://pbs.twimg.com/profile_images/845943073221750784/FB6TInqh_normal.jpg</t>
  </si>
  <si>
    <t>http://pbs.twimg.com/profile_images/848526565751144449/DvuGq6l2_normal.jpg</t>
  </si>
  <si>
    <t>http://pbs.twimg.com/profile_images/857189036548661252/RIU_4LCI_normal.jpg</t>
  </si>
  <si>
    <t>http://pbs.twimg.com/profile_images/441047195685380096/IkksiS2O_normal.jpeg</t>
  </si>
  <si>
    <t>http://pbs.twimg.com/profile_images/799959885039316992/QUxySMBo_normal.jpg</t>
  </si>
  <si>
    <t>http://pbs.twimg.com/profile_images/858249025476329476/AaBFF-h7_normal.jpg</t>
  </si>
  <si>
    <t>http://pbs.twimg.com/profile_images/852603175274033153/nJt2yBci_normal.jpg</t>
  </si>
  <si>
    <t>http://pbs.twimg.com/profile_images/732829302778105856/bUXeL2Kx_normal.jpg</t>
  </si>
  <si>
    <t>http://pbs.twimg.com/profile_images/852553621216436225/wzqEmQxO_normal.jpg</t>
  </si>
  <si>
    <t>http://pbs.twimg.com/profile_images/857556107736338432/eA9i0xpD_normal.jpg</t>
  </si>
  <si>
    <t>http://pbs.twimg.com/profile_images/849241814938902529/v2fe9hHh_normal.jpg</t>
  </si>
  <si>
    <t>http://pbs.twimg.com/profile_images/854007535388557314/-wcJ3GKx_normal.jpg</t>
  </si>
  <si>
    <t>http://pbs.twimg.com/profile_images/819392200052273152/WNIi7sjd_normal.jpg</t>
  </si>
  <si>
    <t>http://pbs.twimg.com/profile_images/744927022850281472/7-EjQxVV_normal.jpg</t>
  </si>
  <si>
    <t>http://pbs.twimg.com/profile_images/664065420769390592/KsAIFUP__normal.jpg</t>
  </si>
  <si>
    <t>http://pbs.twimg.com/profile_images/753275161219137536/U1jPrjDK_normal.jpg</t>
  </si>
  <si>
    <t>http://pbs.twimg.com/profile_images/857810288971788288/dn0r5Xi3_normal.jpg</t>
  </si>
  <si>
    <t>http://pbs.twimg.com/profile_images/858725456509509632/uyfdonOY_normal.jpg</t>
  </si>
  <si>
    <t>http://pbs.twimg.com/profile_images/854995022097383425/6F5B9kVT_normal.jpg</t>
  </si>
  <si>
    <t>http://pbs.twimg.com/profile_images/857798321380876293/NWIYaVXY_normal.jpg</t>
  </si>
  <si>
    <t>http://pbs.twimg.com/profile_images/478532607051714560/-ZJpBWZF_normal.jpeg</t>
  </si>
  <si>
    <t>http://pbs.twimg.com/profile_images/857509463879766016/Q6kzB9g8_normal.jpg</t>
  </si>
  <si>
    <t>http://pbs.twimg.com/profile_images/845156316016369665/6aFRhjxr_normal.jpg</t>
  </si>
  <si>
    <t>http://pbs.twimg.com/profile_images/509140808071512064/wBhW-xo1_normal.png</t>
  </si>
  <si>
    <t>http://pbs.twimg.com/profile_images/751047526472622081/bPbimPO__normal.jpg</t>
  </si>
  <si>
    <t>http://pbs.twimg.com/profile_images/687143380258705408/RU41lmft_normal.png</t>
  </si>
  <si>
    <t>http://pbs.twimg.com/profile_images/848961216005292036/R5wOuiJy_normal.jpg</t>
  </si>
  <si>
    <t>http://pbs.twimg.com/profile_images/858353359039983621/emutn0Ww_normal.jpg</t>
  </si>
  <si>
    <t>https://twitter.com/#!/soumensingh14/status/855295680927080448</t>
  </si>
  <si>
    <t>https://twitter.com/#!/hemantg435/status/855320644656836608</t>
  </si>
  <si>
    <t>https://twitter.com/#!/heyshabnam/status/855401609064574976</t>
  </si>
  <si>
    <t>https://twitter.com/#!/prashantheltep3/status/855412214248898560</t>
  </si>
  <si>
    <t>https://twitter.com/#!/__keshavb/status/855435678011838464</t>
  </si>
  <si>
    <t>https://twitter.com/#!/kuldeepgauswami/status/855454176725348353</t>
  </si>
  <si>
    <t>https://twitter.com/#!/nps007kumar/status/855474907773140992</t>
  </si>
  <si>
    <t>https://twitter.com/#!/soumensingh20/status/855501267380178944</t>
  </si>
  <si>
    <t>https://twitter.com/#!/rohitmo74702125/status/855729574830903296</t>
  </si>
  <si>
    <t>https://twitter.com/#!/kartikeyporwal8/status/855767206826721280</t>
  </si>
  <si>
    <t>https://twitter.com/#!/chasmish_girl/status/855786653683597313</t>
  </si>
  <si>
    <t>https://twitter.com/#!/aniyuvi/status/855792253272375296</t>
  </si>
  <si>
    <t>https://twitter.com/#!/gomathimanickam/status/855792885295230976</t>
  </si>
  <si>
    <t>https://twitter.com/#!/danistha1/status/855793408576823297</t>
  </si>
  <si>
    <t>https://twitter.com/#!/mr_samaresh/status/855805603234553856</t>
  </si>
  <si>
    <t>https://twitter.com/#!/sharma123jo/status/855851421991915521</t>
  </si>
  <si>
    <t>https://twitter.com/#!/ashok50sharma6/status/855991696605274112</t>
  </si>
  <si>
    <t>https://twitter.com/#!/karnik_jairaj/status/856111551501279234</t>
  </si>
  <si>
    <t>https://twitter.com/#!/prashan30116444/status/856145959042134016</t>
  </si>
  <si>
    <t>https://twitter.com/#!/divya18_/status/856159956520849409</t>
  </si>
  <si>
    <t>https://twitter.com/#!/doctorrsays/status/856167749118308353</t>
  </si>
  <si>
    <t>https://twitter.com/#!/imjatinvk/status/856167764259725312</t>
  </si>
  <si>
    <t>https://twitter.com/#!/dtomar982/status/856167794890727424</t>
  </si>
  <si>
    <t>https://twitter.com/#!/msdian63/status/856167845499219968</t>
  </si>
  <si>
    <t>https://twitter.com/#!/bagrat15/status/856168273003597824</t>
  </si>
  <si>
    <t>https://twitter.com/#!/frankie2703/status/856168411512152064</t>
  </si>
  <si>
    <t>https://twitter.com/#!/sajid46661340/status/856168480743211008</t>
  </si>
  <si>
    <t>https://twitter.com/#!/imsatnam_/status/856167724602449921</t>
  </si>
  <si>
    <t>https://twitter.com/#!/mjasf17/status/856169638278942722</t>
  </si>
  <si>
    <t>https://twitter.com/#!/vijayfansworld0/status/856184024955486209</t>
  </si>
  <si>
    <t>https://twitter.com/#!/nitinsh_97_/status/856190839256756224</t>
  </si>
  <si>
    <t>https://twitter.com/#!/mynameissneha/status/856203879645663232</t>
  </si>
  <si>
    <t>https://twitter.com/#!/srkssoul/status/856167796157186048</t>
  </si>
  <si>
    <t>https://twitter.com/#!/ajaythesrkfan/status/856207365280059392</t>
  </si>
  <si>
    <t>https://twitter.com/#!/iamtara_srk/status/856207602597982210</t>
  </si>
  <si>
    <t>https://twitter.com/#!/rajsrk38585274/status/856207662740099072</t>
  </si>
  <si>
    <t>https://twitter.com/#!/amitkrdash/status/856207848426131456</t>
  </si>
  <si>
    <t>https://twitter.com/#!/aniketwmoney/status/856207927790764033</t>
  </si>
  <si>
    <t>https://twitter.com/#!/dearsanket_b/status/856208232104300546</t>
  </si>
  <si>
    <t>https://twitter.com/#!/ufacesrkian/status/856208287204769794</t>
  </si>
  <si>
    <t>https://twitter.com/#!/fansrk555/status/856208331060506625</t>
  </si>
  <si>
    <t>https://twitter.com/#!/akhil26670686/status/856208432311009280</t>
  </si>
  <si>
    <t>https://twitter.com/#!/ssrana07rana/status/856208530625495040</t>
  </si>
  <si>
    <t>https://twitter.com/#!/ikra4srk/status/856208590134276099</t>
  </si>
  <si>
    <t>https://twitter.com/#!/twiiit_sam/status/856208936877162496</t>
  </si>
  <si>
    <t>https://twitter.com/#!/tashandstar/status/856209050459156481</t>
  </si>
  <si>
    <t>https://twitter.com/#!/beintehaanishq/status/856209189219299328</t>
  </si>
  <si>
    <t>https://twitter.com/#!/iam_riteish/status/856209466185986051</t>
  </si>
  <si>
    <t>https://twitter.com/#!/sadi1432/status/856209490592514048</t>
  </si>
  <si>
    <t>https://twitter.com/#!/akramsrk/status/856209629017145344</t>
  </si>
  <si>
    <t>https://twitter.com/#!/sunny9051/status/856209706880249860</t>
  </si>
  <si>
    <t>https://twitter.com/#!/apnashahrukh/status/856209727377874946</t>
  </si>
  <si>
    <t>https://twitter.com/#!/real_srkian/status/856207527758921728</t>
  </si>
  <si>
    <t>https://twitter.com/#!/huzaifaraaz/status/856210029082542080</t>
  </si>
  <si>
    <t>https://twitter.com/#!/imsatbir/status/856210097298706432</t>
  </si>
  <si>
    <t>https://twitter.com/#!/rajheartking/status/856211284282548226</t>
  </si>
  <si>
    <t>https://twitter.com/#!/aviipatel3/status/856225186529411072</t>
  </si>
  <si>
    <t>https://twitter.com/#!/i_vivek2209/status/856225826261610496</t>
  </si>
  <si>
    <t>https://twitter.com/#!/bhaitard/status/856208071542091778</t>
  </si>
  <si>
    <t>https://twitter.com/#!/i_hardikshah_/status/856244173548249091</t>
  </si>
  <si>
    <t>https://twitter.com/#!/tanmay_2010/status/856374823500611585</t>
  </si>
  <si>
    <t>https://twitter.com/#!/contestnews_in/status/856386154328883200</t>
  </si>
  <si>
    <t>https://twitter.com/#!/govindchand2/status/856386409426329601</t>
  </si>
  <si>
    <t>https://twitter.com/#!/contestnews2/status/856390995319107585</t>
  </si>
  <si>
    <t>https://twitter.com/#!/robin__bishnoi/status/856207664782737414</t>
  </si>
  <si>
    <t>https://twitter.com/#!/srkstanu/status/856446171186900995</t>
  </si>
  <si>
    <t>https://twitter.com/#!/sbmanoj1/status/856510167462051840</t>
  </si>
  <si>
    <t>https://twitter.com/#!/loyal_devanshu/status/856517722875674624</t>
  </si>
  <si>
    <t>https://twitter.com/#!/suranachirag24/status/856521977388990464</t>
  </si>
  <si>
    <t>https://twitter.com/#!/soodabhinav08/status/856530675377332225</t>
  </si>
  <si>
    <t>https://twitter.com/#!/snehaabhisood/status/856530675784134657</t>
  </si>
  <si>
    <t>https://twitter.com/#!/jaddujhappi/status/856530893036564485</t>
  </si>
  <si>
    <t>https://twitter.com/#!/kp_85/status/856531077174841346</t>
  </si>
  <si>
    <t>https://twitter.com/#!/ap61192/status/856531204836904960</t>
  </si>
  <si>
    <t>https://twitter.com/#!/anilkkurmi/status/855110750859218944</t>
  </si>
  <si>
    <t>https://twitter.com/#!/rnagpal1995/status/856531183529635840</t>
  </si>
  <si>
    <t>https://twitter.com/#!/sanjayp33862979/status/856531460181905408</t>
  </si>
  <si>
    <t>https://twitter.com/#!/harirock789/status/856531790164611076</t>
  </si>
  <si>
    <t>https://twitter.com/#!/leg_peace/status/856531843709095940</t>
  </si>
  <si>
    <t>https://twitter.com/#!/baapray/status/856532022310862849</t>
  </si>
  <si>
    <t>https://twitter.com/#!/rahulbt98/status/856532445616758785</t>
  </si>
  <si>
    <t>https://twitter.com/#!/vrajkp99/status/856532487089963008</t>
  </si>
  <si>
    <t>https://twitter.com/#!/dot_singh/status/856532907652915200</t>
  </si>
  <si>
    <t>https://twitter.com/#!/akazukin73/status/856533588593983490</t>
  </si>
  <si>
    <t>https://twitter.com/#!/srprabath2/status/856533839946100737</t>
  </si>
  <si>
    <t>https://twitter.com/#!/vnykumar_7/status/856533979192737792</t>
  </si>
  <si>
    <t>https://twitter.com/#!/rg2118/status/856534588809674755</t>
  </si>
  <si>
    <t>https://twitter.com/#!/kaur_crazy/status/856535388852301826</t>
  </si>
  <si>
    <t>https://twitter.com/#!/v1jju/status/856535778893197312</t>
  </si>
  <si>
    <t>https://twitter.com/#!/naveenthisizz/status/856538255969452033</t>
  </si>
  <si>
    <t>https://twitter.com/#!/ruchin_1996/status/856541754052550657</t>
  </si>
  <si>
    <t>https://twitter.com/#!/udaipurtimes/status/856550755351773184</t>
  </si>
  <si>
    <t>https://twitter.com/#!/shwetakk16/status/856750594601693184</t>
  </si>
  <si>
    <t>https://twitter.com/#!/garimarathi_/status/856760274430435328</t>
  </si>
  <si>
    <t>https://twitter.com/#!/abhishek_rawat5/status/856760408753020928</t>
  </si>
  <si>
    <t>https://twitter.com/#!/mik0000786/status/856761615303282688</t>
  </si>
  <si>
    <t>https://twitter.com/#!/shahidswarrior_/status/856761902696976384</t>
  </si>
  <si>
    <t>https://twitter.com/#!/iam_dharmesh/status/856762984122556416</t>
  </si>
  <si>
    <t>https://twitter.com/#!/shanaticniko/status/856763642251026432</t>
  </si>
  <si>
    <t>https://twitter.com/#!/sarathkevinjoy/status/856764914354053121</t>
  </si>
  <si>
    <t>https://twitter.com/#!/pintusadhukhn/status/856765749771325441</t>
  </si>
  <si>
    <t>https://twitter.com/#!/rahul_narwar/status/856766193436315648</t>
  </si>
  <si>
    <t>https://twitter.com/#!/abhikarmakar_i/status/856766370700083200</t>
  </si>
  <si>
    <t>https://twitter.com/#!/shoaib2095/status/856766627970338816</t>
  </si>
  <si>
    <t>https://twitter.com/#!/sensible_mona/status/856769416033447936</t>
  </si>
  <si>
    <t>https://twitter.com/#!/chahatdeep_s/status/856770811885232128</t>
  </si>
  <si>
    <t>https://twitter.com/#!/shibamdutta2000/status/856771105423466496</t>
  </si>
  <si>
    <t>https://twitter.com/#!/biswajit_k1991/status/856771220188024832</t>
  </si>
  <si>
    <t>https://twitter.com/#!/manishmaan14/status/856771680810672129</t>
  </si>
  <si>
    <t>https://twitter.com/#!/iamchetanpandit/status/856771988534173697</t>
  </si>
  <si>
    <t>https://twitter.com/#!/crazymeenu_/status/856772222068736000</t>
  </si>
  <si>
    <t>https://twitter.com/#!/salman3126/status/856781486137065472</t>
  </si>
  <si>
    <t>https://twitter.com/#!/hamidshaikh4321/status/856781803813609472</t>
  </si>
  <si>
    <t>https://twitter.com/#!/littletanmoy/status/856790292376076289</t>
  </si>
  <si>
    <t>https://twitter.com/#!/bindas_pari/status/856809131692490752</t>
  </si>
  <si>
    <t>https://twitter.com/#!/aditikaps/status/856810990545108994</t>
  </si>
  <si>
    <t>https://twitter.com/#!/abhirupmaji/status/856811498995408897</t>
  </si>
  <si>
    <t>https://twitter.com/#!/alishaikh3126/status/856781666848653312</t>
  </si>
  <si>
    <t>https://twitter.com/#!/prnonly4u/status/856818844299657216</t>
  </si>
  <si>
    <t>https://twitter.com/#!/s21nawab/status/856819211850698753</t>
  </si>
  <si>
    <t>https://twitter.com/#!/priyalpoddar/status/856820848409415680</t>
  </si>
  <si>
    <t>https://twitter.com/#!/krishna101282/status/856823621913849857</t>
  </si>
  <si>
    <t>https://twitter.com/#!/iamshahidfan/status/856825044659470337</t>
  </si>
  <si>
    <t>https://twitter.com/#!/m0vieh0lic/status/856825154332012545</t>
  </si>
  <si>
    <t>https://twitter.com/#!/saraf_silky/status/856827676593704961</t>
  </si>
  <si>
    <t>https://twitter.com/#!/iamkruzz/status/856828139196088320</t>
  </si>
  <si>
    <t>https://twitter.com/#!/me_ritabrata/status/856833607217717248</t>
  </si>
  <si>
    <t>https://twitter.com/#!/ryansush/status/855400244510588928</t>
  </si>
  <si>
    <t>https://twitter.com/#!/ryansush/status/855400068647702528</t>
  </si>
  <si>
    <t>https://twitter.com/#!/saififiroz/status/856887539726041089</t>
  </si>
  <si>
    <t>https://twitter.com/#!/romeoramu123/status/856905685031899142</t>
  </si>
  <si>
    <t>https://twitter.com/#!/bhavinm08714568/status/856911240572145668</t>
  </si>
  <si>
    <t>https://twitter.com/#!/impcmaniacruhi/status/856942239574102017</t>
  </si>
  <si>
    <t>https://twitter.com/#!/vanshadlakha/status/856952266233962498</t>
  </si>
  <si>
    <t>https://twitter.com/#!/serediucvioleta/status/856525871733231616</t>
  </si>
  <si>
    <t>https://twitter.com/#!/varadpathak007/status/857180179239718912</t>
  </si>
  <si>
    <t>https://twitter.com/#!/pankaj_nd20/status/857268858696081409</t>
  </si>
  <si>
    <t>https://twitter.com/#!/pritambakshi501/status/857552796643733505</t>
  </si>
  <si>
    <t>https://twitter.com/#!/imdharam1210/status/857553012641808384</t>
  </si>
  <si>
    <t>https://twitter.com/#!/anilsha10764573/status/857554522373324800</t>
  </si>
  <si>
    <t>https://twitter.com/#!/akash_anant30/status/855975629875032065</t>
  </si>
  <si>
    <t>https://twitter.com/#!/iam_greatali/status/856885769264185348</t>
  </si>
  <si>
    <t>https://twitter.com/#!/queenfashi/status/857592274187763712</t>
  </si>
  <si>
    <t>https://twitter.com/#!/jsjb9/status/857597707476647936</t>
  </si>
  <si>
    <t>https://twitter.com/#!/purana500/status/857612877229838336</t>
  </si>
  <si>
    <t>https://twitter.com/#!/sourabh8522/status/857617692009701376</t>
  </si>
  <si>
    <t>https://twitter.com/#!/sugandhadixit85/status/857631190299287553</t>
  </si>
  <si>
    <t>https://twitter.com/#!/imvijaysingh84/status/857637046969675776</t>
  </si>
  <si>
    <t>https://twitter.com/#!/iamankushsingla/status/857650611956752384</t>
  </si>
  <si>
    <t>https://twitter.com/#!/ashish_nomore/status/856918447313301505</t>
  </si>
  <si>
    <t>https://twitter.com/#!/iamraj456/status/857939144281956352</t>
  </si>
  <si>
    <t>https://twitter.com/#!/babitkaushal/status/856885670748581889</t>
  </si>
  <si>
    <t>https://twitter.com/#!/kalyankar_vinay/status/855398792073551872</t>
  </si>
  <si>
    <t>https://twitter.com/#!/mohamma15218593/status/855420094578601984</t>
  </si>
  <si>
    <t>https://twitter.com/#!/akashk95/status/856506032629182464</t>
  </si>
  <si>
    <t>https://twitter.com/#!/ayush_banka1/status/858025823093358593</t>
  </si>
  <si>
    <t>https://twitter.com/#!/dutt_sankar/status/855639112891629573</t>
  </si>
  <si>
    <t>https://twitter.com/#!/arvindjadwa/status/858047910109466624</t>
  </si>
  <si>
    <t>https://twitter.com/#!/karningshiv/status/858263211203756033</t>
  </si>
  <si>
    <t>https://twitter.com/#!/cutytamanna/status/858263654810042368</t>
  </si>
  <si>
    <t>https://twitter.com/#!/yuvrajs27272138/status/858268264782336000</t>
  </si>
  <si>
    <t>https://twitter.com/#!/saketnair123/status/858358914911420416</t>
  </si>
  <si>
    <t>https://twitter.com/#!/bleed_sports/status/858566511060951042</t>
  </si>
  <si>
    <t>https://twitter.com/#!/ashmahajan/status/858600727958212608</t>
  </si>
  <si>
    <t>https://twitter.com/#!/asifraza1000/status/858663835548479488</t>
  </si>
  <si>
    <t>https://twitter.com/#!/innobystander/status/855435070357864449</t>
  </si>
  <si>
    <t>https://twitter.com/#!/cricket365/status/858698097458860033</t>
  </si>
  <si>
    <t>https://twitter.com/#!/vodafonein/status/850214336152846336</t>
  </si>
  <si>
    <t>https://twitter.com/#!/kaashuk/status/858735357315096576</t>
  </si>
  <si>
    <t>https://twitter.com/#!/vodafonein/status/854316072027041792</t>
  </si>
  <si>
    <t>https://twitter.com/#!/sonofgodbizzle/status/858782764627308547</t>
  </si>
  <si>
    <t>855295680927080448</t>
  </si>
  <si>
    <t>855320644656836608</t>
  </si>
  <si>
    <t>855401609064574976</t>
  </si>
  <si>
    <t>855412214248898560</t>
  </si>
  <si>
    <t>855435678011838464</t>
  </si>
  <si>
    <t>855454176725348353</t>
  </si>
  <si>
    <t>855474907773140992</t>
  </si>
  <si>
    <t>855501267380178944</t>
  </si>
  <si>
    <t>855729574830903296</t>
  </si>
  <si>
    <t>855767206826721280</t>
  </si>
  <si>
    <t>855786653683597313</t>
  </si>
  <si>
    <t>855792253272375296</t>
  </si>
  <si>
    <t>855792885295230976</t>
  </si>
  <si>
    <t>855793408576823297</t>
  </si>
  <si>
    <t>855805603234553856</t>
  </si>
  <si>
    <t>855851421991915521</t>
  </si>
  <si>
    <t>855991696605274112</t>
  </si>
  <si>
    <t>856111551501279234</t>
  </si>
  <si>
    <t>856145959042134016</t>
  </si>
  <si>
    <t>856159956520849409</t>
  </si>
  <si>
    <t>856167749118308353</t>
  </si>
  <si>
    <t>856167764259725312</t>
  </si>
  <si>
    <t>856167794890727424</t>
  </si>
  <si>
    <t>856167845499219968</t>
  </si>
  <si>
    <t>856168273003597824</t>
  </si>
  <si>
    <t>856168411512152064</t>
  </si>
  <si>
    <t>856168480743211008</t>
  </si>
  <si>
    <t>856167724602449921</t>
  </si>
  <si>
    <t>856169638278942722</t>
  </si>
  <si>
    <t>856184024955486209</t>
  </si>
  <si>
    <t>856190839256756224</t>
  </si>
  <si>
    <t>856203879645663232</t>
  </si>
  <si>
    <t>856167796157186048</t>
  </si>
  <si>
    <t>856207365280059392</t>
  </si>
  <si>
    <t>856207602597982210</t>
  </si>
  <si>
    <t>856207662740099072</t>
  </si>
  <si>
    <t>856207848426131456</t>
  </si>
  <si>
    <t>856207927790764033</t>
  </si>
  <si>
    <t>856208232104300546</t>
  </si>
  <si>
    <t>856208287204769794</t>
  </si>
  <si>
    <t>856208331060506625</t>
  </si>
  <si>
    <t>856208432311009280</t>
  </si>
  <si>
    <t>856208530625495040</t>
  </si>
  <si>
    <t>856208590134276099</t>
  </si>
  <si>
    <t>856208936877162496</t>
  </si>
  <si>
    <t>856209050459156481</t>
  </si>
  <si>
    <t>856209189219299328</t>
  </si>
  <si>
    <t>856209466185986051</t>
  </si>
  <si>
    <t>856209490592514048</t>
  </si>
  <si>
    <t>856209629017145344</t>
  </si>
  <si>
    <t>856209706880249860</t>
  </si>
  <si>
    <t>856209727377874946</t>
  </si>
  <si>
    <t>856207527758921728</t>
  </si>
  <si>
    <t>856210029082542080</t>
  </si>
  <si>
    <t>856210097298706432</t>
  </si>
  <si>
    <t>856211284282548226</t>
  </si>
  <si>
    <t>856225186529411072</t>
  </si>
  <si>
    <t>856225826261610496</t>
  </si>
  <si>
    <t>856208071542091778</t>
  </si>
  <si>
    <t>856244173548249091</t>
  </si>
  <si>
    <t>856374823500611585</t>
  </si>
  <si>
    <t>856386154328883200</t>
  </si>
  <si>
    <t>856386409426329601</t>
  </si>
  <si>
    <t>856390995319107585</t>
  </si>
  <si>
    <t>856207664782737414</t>
  </si>
  <si>
    <t>856446171186900995</t>
  </si>
  <si>
    <t>856510167462051840</t>
  </si>
  <si>
    <t>856517722875674624</t>
  </si>
  <si>
    <t>856521977388990464</t>
  </si>
  <si>
    <t>856530675377332225</t>
  </si>
  <si>
    <t>856530675784134657</t>
  </si>
  <si>
    <t>856530893036564485</t>
  </si>
  <si>
    <t>856531077174841346</t>
  </si>
  <si>
    <t>856531204836904960</t>
  </si>
  <si>
    <t>855110750859218944</t>
  </si>
  <si>
    <t>856531183529635840</t>
  </si>
  <si>
    <t>856531460181905408</t>
  </si>
  <si>
    <t>856531790164611076</t>
  </si>
  <si>
    <t>856531843709095940</t>
  </si>
  <si>
    <t>856532022310862849</t>
  </si>
  <si>
    <t>856532445616758785</t>
  </si>
  <si>
    <t>856532487089963008</t>
  </si>
  <si>
    <t>856532907652915200</t>
  </si>
  <si>
    <t>856533588593983490</t>
  </si>
  <si>
    <t>856533839946100737</t>
  </si>
  <si>
    <t>856533979192737792</t>
  </si>
  <si>
    <t>856534588809674755</t>
  </si>
  <si>
    <t>856535388852301826</t>
  </si>
  <si>
    <t>856535778893197312</t>
  </si>
  <si>
    <t>856538255969452033</t>
  </si>
  <si>
    <t>856541754052550657</t>
  </si>
  <si>
    <t>856550755351773184</t>
  </si>
  <si>
    <t>856750594601693184</t>
  </si>
  <si>
    <t>856760274430435328</t>
  </si>
  <si>
    <t>856760408753020928</t>
  </si>
  <si>
    <t>856761615303282688</t>
  </si>
  <si>
    <t>856761902696976384</t>
  </si>
  <si>
    <t>856762984122556416</t>
  </si>
  <si>
    <t>856763642251026432</t>
  </si>
  <si>
    <t>856764914354053121</t>
  </si>
  <si>
    <t>856765749771325441</t>
  </si>
  <si>
    <t>856766193436315648</t>
  </si>
  <si>
    <t>856766370700083200</t>
  </si>
  <si>
    <t>856766627970338816</t>
  </si>
  <si>
    <t>856769416033447936</t>
  </si>
  <si>
    <t>856770811885232128</t>
  </si>
  <si>
    <t>856771105423466496</t>
  </si>
  <si>
    <t>856771220188024832</t>
  </si>
  <si>
    <t>856771680810672129</t>
  </si>
  <si>
    <t>856771988534173697</t>
  </si>
  <si>
    <t>856772222068736000</t>
  </si>
  <si>
    <t>856781486137065472</t>
  </si>
  <si>
    <t>856781803813609472</t>
  </si>
  <si>
    <t>856790292376076289</t>
  </si>
  <si>
    <t>856809131692490752</t>
  </si>
  <si>
    <t>856810990545108994</t>
  </si>
  <si>
    <t>856811498995408897</t>
  </si>
  <si>
    <t>856781666848653312</t>
  </si>
  <si>
    <t>856818844299657216</t>
  </si>
  <si>
    <t>856819211850698753</t>
  </si>
  <si>
    <t>856820848409415680</t>
  </si>
  <si>
    <t>856823621913849857</t>
  </si>
  <si>
    <t>856825044659470337</t>
  </si>
  <si>
    <t>856825154332012545</t>
  </si>
  <si>
    <t>856827676593704961</t>
  </si>
  <si>
    <t>856828139196088320</t>
  </si>
  <si>
    <t>856833607217717248</t>
  </si>
  <si>
    <t>855400244510588928</t>
  </si>
  <si>
    <t>855400068647702528</t>
  </si>
  <si>
    <t>856887539726041089</t>
  </si>
  <si>
    <t>856905685031899142</t>
  </si>
  <si>
    <t>856911240572145668</t>
  </si>
  <si>
    <t>856942239574102017</t>
  </si>
  <si>
    <t>856952266233962498</t>
  </si>
  <si>
    <t>856525871733231616</t>
  </si>
  <si>
    <t>857180179239718912</t>
  </si>
  <si>
    <t>857268858696081409</t>
  </si>
  <si>
    <t>857552796643733505</t>
  </si>
  <si>
    <t>857553012641808384</t>
  </si>
  <si>
    <t>857554522373324800</t>
  </si>
  <si>
    <t>855975629875032065</t>
  </si>
  <si>
    <t>856885769264185348</t>
  </si>
  <si>
    <t>857592274187763712</t>
  </si>
  <si>
    <t>857597707476647936</t>
  </si>
  <si>
    <t>857612877229838336</t>
  </si>
  <si>
    <t>857617692009701376</t>
  </si>
  <si>
    <t>857631190299287553</t>
  </si>
  <si>
    <t>857637046969675776</t>
  </si>
  <si>
    <t>857650611956752384</t>
  </si>
  <si>
    <t>856918447313301505</t>
  </si>
  <si>
    <t>857939144281956352</t>
  </si>
  <si>
    <t>856885670748581889</t>
  </si>
  <si>
    <t>855398792073551872</t>
  </si>
  <si>
    <t>855420094578601984</t>
  </si>
  <si>
    <t>856506032629182464</t>
  </si>
  <si>
    <t>858025823093358593</t>
  </si>
  <si>
    <t>855639112891629573</t>
  </si>
  <si>
    <t>858047910109466624</t>
  </si>
  <si>
    <t>858263211203756033</t>
  </si>
  <si>
    <t>858263654810042368</t>
  </si>
  <si>
    <t>858268264782336000</t>
  </si>
  <si>
    <t>858358914911420416</t>
  </si>
  <si>
    <t>858566511060951042</t>
  </si>
  <si>
    <t>858600727958212608</t>
  </si>
  <si>
    <t>858663835548479488</t>
  </si>
  <si>
    <t>855435070357864449</t>
  </si>
  <si>
    <t>858696948219555840</t>
  </si>
  <si>
    <t>858698097458860033</t>
  </si>
  <si>
    <t>850214336152846336</t>
  </si>
  <si>
    <t>858735357315096576</t>
  </si>
  <si>
    <t>854316072027041792</t>
  </si>
  <si>
    <t>855398385548840960</t>
  </si>
  <si>
    <t>855412138176794625</t>
  </si>
  <si>
    <t>855766643787653120</t>
  </si>
  <si>
    <t>856516942214987776</t>
  </si>
  <si>
    <t>856885591723483136</t>
  </si>
  <si>
    <t>857552529059586048</t>
  </si>
  <si>
    <t>857982733431087104</t>
  </si>
  <si>
    <t>858782764627308547</t>
  </si>
  <si>
    <t>856905238480953344</t>
  </si>
  <si>
    <t>856449850887380992</t>
  </si>
  <si>
    <t>857635950209400835</t>
  </si>
  <si>
    <t>858024241396142082</t>
  </si>
  <si>
    <t/>
  </si>
  <si>
    <t>61180382</t>
  </si>
  <si>
    <t>121046433</t>
  </si>
  <si>
    <t>70663487</t>
  </si>
  <si>
    <t>2166852932</t>
  </si>
  <si>
    <t>1262271684</t>
  </si>
  <si>
    <t>56615874</t>
  </si>
  <si>
    <t>en</t>
  </si>
  <si>
    <t>es</t>
  </si>
  <si>
    <t>hi</t>
  </si>
  <si>
    <t>de</t>
  </si>
  <si>
    <t>tl</t>
  </si>
  <si>
    <t>ht</t>
  </si>
  <si>
    <t>et</t>
  </si>
  <si>
    <t>Twitter for Android</t>
  </si>
  <si>
    <t>Mobile Web (M2)</t>
  </si>
  <si>
    <t>Twitter for iPhone</t>
  </si>
  <si>
    <t>Twitter Web Client</t>
  </si>
  <si>
    <t>TweetDeck</t>
  </si>
  <si>
    <t>Twitter Lite</t>
  </si>
  <si>
    <t>Facebook</t>
  </si>
  <si>
    <t>WordPress.com</t>
  </si>
  <si>
    <t>Yoresult</t>
  </si>
  <si>
    <t>Google</t>
  </si>
  <si>
    <t>TweetCaster for Android</t>
  </si>
  <si>
    <t>Retweet</t>
  </si>
  <si>
    <t>75.945059,29.085995 
75.982654,29.085995 
75.982654,29.113578 
75.945059,29.113578</t>
  </si>
  <si>
    <t>77.20469,28.620877 
77.641989,28.620877 
77.641989,28.926259 
77.20469,28.926259</t>
  </si>
  <si>
    <t>88.387051,22.498351 
88.422677,22.498351 
88.422677,22.519209 
88.387051,22.519209</t>
  </si>
  <si>
    <t>India</t>
  </si>
  <si>
    <t>IN</t>
  </si>
  <si>
    <t>Hansi, India</t>
  </si>
  <si>
    <t>Ghaziabad, India</t>
  </si>
  <si>
    <t>East Calcutta Township, Kolkata</t>
  </si>
  <si>
    <t>0d96e4a283bb3f4f</t>
  </si>
  <si>
    <t>4d51b7ea67b6f64b</t>
  </si>
  <si>
    <t>0566e48fecc3abe6</t>
  </si>
  <si>
    <t>Hansi</t>
  </si>
  <si>
    <t>Ghaziabad</t>
  </si>
  <si>
    <t>East Calcutta Township</t>
  </si>
  <si>
    <t>city</t>
  </si>
  <si>
    <t>neighborhood</t>
  </si>
  <si>
    <t>https://api.twitter.com/1.1/geo/id/0d96e4a283bb3f4f.json</t>
  </si>
  <si>
    <t>https://api.twitter.com/1.1/geo/id/4d51b7ea67b6f64b.json</t>
  </si>
  <si>
    <t>https://api.twitter.com/1.1/geo/id/0566e48fecc3abe6.json</t>
  </si>
  <si>
    <t>Name</t>
  </si>
  <si>
    <t>Followed</t>
  </si>
  <si>
    <t>Followers</t>
  </si>
  <si>
    <t>Tweets</t>
  </si>
  <si>
    <t>Favorites</t>
  </si>
  <si>
    <t>Time Zone UTC Offset (Seconds)</t>
  </si>
  <si>
    <t>Description</t>
  </si>
  <si>
    <t>Location</t>
  </si>
  <si>
    <t>Web</t>
  </si>
  <si>
    <t>Time Zone</t>
  </si>
  <si>
    <t>Joined Twitter Date (UTC)</t>
  </si>
  <si>
    <t>Profile Banner Url</t>
  </si>
  <si>
    <t>Default Profile</t>
  </si>
  <si>
    <t>Default Profile Image</t>
  </si>
  <si>
    <t>Geo Enabled</t>
  </si>
  <si>
    <t>Listed Count</t>
  </si>
  <si>
    <t>Profile Background Image Url</t>
  </si>
  <si>
    <t>Verified</t>
  </si>
  <si>
    <t>Custom Menu Item Text</t>
  </si>
  <si>
    <t>Custom Menu Item Action</t>
  </si>
  <si>
    <t>Tweeted Search Term?</t>
  </si>
  <si>
    <t>Soumen Singh</t>
  </si>
  <si>
    <t>Vodafone India</t>
  </si>
  <si>
    <t>Hemant Gupta</t>
  </si>
  <si>
    <t>Shabnam</t>
  </si>
  <si>
    <t>Rohit Sharma</t>
  </si>
  <si>
    <t>Nitish Rana Official</t>
  </si>
  <si>
    <t>Kieron Pollard</t>
  </si>
  <si>
    <t>Prashanth Eltepu</t>
  </si>
  <si>
    <t>Keshav</t>
  </si>
  <si>
    <t>kuldeep gauswami</t>
  </si>
  <si>
    <t>💕Avinash💕</t>
  </si>
  <si>
    <t>IndianPremierLeague</t>
  </si>
  <si>
    <t>Rohit Mondal</t>
  </si>
  <si>
    <t>Kartikey Porwal</t>
  </si>
  <si>
    <t>payal 💙</t>
  </si>
  <si>
    <t>Anita #RespectYUVI</t>
  </si>
  <si>
    <t>Gomathi</t>
  </si>
  <si>
    <t>Danistha</t>
  </si>
  <si>
    <t>Samaresh karmakar</t>
  </si>
  <si>
    <t>#HimanTurns30</t>
  </si>
  <si>
    <t>aashu sharma</t>
  </si>
  <si>
    <t>Jairaj Karnik</t>
  </si>
  <si>
    <t>prashant kharat</t>
  </si>
  <si>
    <t>DivZzz</t>
  </si>
  <si>
    <t>Dr.Bakchod😎</t>
  </si>
  <si>
    <t>Virat Ka Fan ❤</t>
  </si>
  <si>
    <t>HBD ANUSHKA SHARMA😘</t>
  </si>
  <si>
    <t>👸</t>
  </si>
  <si>
    <t>PBR</t>
  </si>
  <si>
    <t>Bala Selvaperumal</t>
  </si>
  <si>
    <t>Sajid</t>
  </si>
  <si>
    <t>Satnam 🏏</t>
  </si>
  <si>
    <t>💝...Jasmine...💖</t>
  </si>
  <si>
    <t>Vijay Fans World</t>
  </si>
  <si>
    <t>nitin sharma</t>
  </si>
  <si>
    <t>ֆռɛɦǟ ♥ ʀʊᏦɦ ♥ Ꮶɦǟռ</t>
  </si>
  <si>
    <t>•Cнιragᵛᶤᵖᵉʳ🚬</t>
  </si>
  <si>
    <t>knight ᴷᴷᴿ</t>
  </si>
  <si>
    <t>Tara</t>
  </si>
  <si>
    <t>RAJ SRK</t>
  </si>
  <si>
    <t>AARYAN 😋</t>
  </si>
  <si>
    <t>Amit Kumar Dash</t>
  </si>
  <si>
    <t>Virat Kohli</t>
  </si>
  <si>
    <t>Gautam Gambhir</t>
  </si>
  <si>
    <t>aniket waghmare</t>
  </si>
  <si>
    <t>KnightRider_Sanket</t>
  </si>
  <si>
    <t>Artist Bhaitard</t>
  </si>
  <si>
    <t>¢яåzy ∂เαм๏иd</t>
  </si>
  <si>
    <t>SRK FANBOY®</t>
  </si>
  <si>
    <t>SRK SSR GGᴷᴷᴿ</t>
  </si>
  <si>
    <t>SHAH RUKH KHAN FAN</t>
  </si>
  <si>
    <t>SSR 007</t>
  </si>
  <si>
    <t>IKKRaShahRukh💜💜💜</t>
  </si>
  <si>
    <t>Sαмα∂нαη Ƙнαη∂αgℓє</t>
  </si>
  <si>
    <t>KKR for IPL10</t>
  </si>
  <si>
    <t>REHNUMA..</t>
  </si>
  <si>
    <t>:)</t>
  </si>
  <si>
    <t>Kamina Adi !!</t>
  </si>
  <si>
    <t>Waseem Akram</t>
  </si>
  <si>
    <t>Moin Sk</t>
  </si>
  <si>
    <t>KKR 💟</t>
  </si>
  <si>
    <t>huzaifa raaz</t>
  </si>
  <si>
    <t>Rockstar ✨</t>
  </si>
  <si>
    <t>Raj Kumar</t>
  </si>
  <si>
    <t>avii patel</t>
  </si>
  <si>
    <t>Vivek | KKR 💜</t>
  </si>
  <si>
    <t>CineMaa Ka Beta</t>
  </si>
  <si>
    <t>tanmay mahata</t>
  </si>
  <si>
    <t>Contestnews</t>
  </si>
  <si>
    <t>Govind chand</t>
  </si>
  <si>
    <t>ritu singh</t>
  </si>
  <si>
    <t>👧SRKian Tanu👧</t>
  </si>
  <si>
    <t>Manoj S B ( ಮನೋಜ್)</t>
  </si>
  <si>
    <t>Devαnshu Singlα</t>
  </si>
  <si>
    <t>only_chirag</t>
  </si>
  <si>
    <t>Abhinav Sood</t>
  </si>
  <si>
    <t>Sneha Soni</t>
  </si>
  <si>
    <t>Divya</t>
  </si>
  <si>
    <t>krunal</t>
  </si>
  <si>
    <t>arvind</t>
  </si>
  <si>
    <t>Anil Kurmi</t>
  </si>
  <si>
    <t>Rahul</t>
  </si>
  <si>
    <t>sanjay</t>
  </si>
  <si>
    <t>Hari Zinzuvadiya</t>
  </si>
  <si>
    <t>Rashi</t>
  </si>
  <si>
    <t>Himani</t>
  </si>
  <si>
    <t>Rahul  Tiwari</t>
  </si>
  <si>
    <t>Vraj Patel</t>
  </si>
  <si>
    <t>♡Kindly Follow Back♡</t>
  </si>
  <si>
    <t>Shivani Dharamsattu</t>
  </si>
  <si>
    <t>S R Prabath</t>
  </si>
  <si>
    <t>vinay kumar</t>
  </si>
  <si>
    <t>rajkamal</t>
  </si>
  <si>
    <t>Virpal Kaur</t>
  </si>
  <si>
    <t>VJ</t>
  </si>
  <si>
    <t>Naveen #ArabolLub</t>
  </si>
  <si>
    <t>Ruchin Maheshwari</t>
  </si>
  <si>
    <t>UdaipurTimes</t>
  </si>
  <si>
    <t>Shweta Kumar</t>
  </si>
  <si>
    <t>Crazy Angel</t>
  </si>
  <si>
    <t>Abhishek Rawat</t>
  </si>
  <si>
    <t>MiK</t>
  </si>
  <si>
    <t>K@biR</t>
  </si>
  <si>
    <t>Dharmesh</t>
  </si>
  <si>
    <t>Salia Fernandes</t>
  </si>
  <si>
    <t>Sarath Kevin</t>
  </si>
  <si>
    <t>Rik</t>
  </si>
  <si>
    <t>Mishu's Chachu</t>
  </si>
  <si>
    <t>Abhijit</t>
  </si>
  <si>
    <t>Shoaib Shaikh</t>
  </si>
  <si>
    <t>Chanchal</t>
  </si>
  <si>
    <t>Chahatdeep Singh</t>
  </si>
  <si>
    <t>Shibam Dutta</t>
  </si>
  <si>
    <t>Biswajit</t>
  </si>
  <si>
    <t>Manish Chaudhary</t>
  </si>
  <si>
    <t>Chetan Pandit</t>
  </si>
  <si>
    <t>Meenu Saraswat</t>
  </si>
  <si>
    <t>😍 Salmanish 😍</t>
  </si>
  <si>
    <t>Hamid Shaikh</t>
  </si>
  <si>
    <t>ßėiňğ Ťäñmôý #AmiKKR</t>
  </si>
  <si>
    <t>Pooja</t>
  </si>
  <si>
    <t>aditi</t>
  </si>
  <si>
    <t>Abhirup Maji</t>
  </si>
  <si>
    <t>MD ALI</t>
  </si>
  <si>
    <t>Prosenjit Patra</t>
  </si>
  <si>
    <t>Vikash Singh</t>
  </si>
  <si>
    <t>Pari...  !</t>
  </si>
  <si>
    <t>Krishnakumar Jha</t>
  </si>
  <si>
    <t>Ankit Tripathi</t>
  </si>
  <si>
    <t>Rahul Aryan</t>
  </si>
  <si>
    <t>Silky Saraf</t>
  </si>
  <si>
    <t>Krunal</t>
  </si>
  <si>
    <t>Suvo #AmiKKR</t>
  </si>
  <si>
    <t>Azeem</t>
  </si>
  <si>
    <t>Firoz Saifi</t>
  </si>
  <si>
    <t>Romeo Ramu</t>
  </si>
  <si>
    <t>Bhavin Mehta</t>
  </si>
  <si>
    <t>aalsi Ruhi ~</t>
  </si>
  <si>
    <t>Vansh Adlakha</t>
  </si>
  <si>
    <t>Violeta Serediuc</t>
  </si>
  <si>
    <t>varad Pathak</t>
  </si>
  <si>
    <t>pankaj narayandasani</t>
  </si>
  <si>
    <t>Pritam Bakshi</t>
  </si>
  <si>
    <t>@Dharam_Malam</t>
  </si>
  <si>
    <t>Anil Shakya</t>
  </si>
  <si>
    <t>Anant_Akash17</t>
  </si>
  <si>
    <t>Mohammad Ali</t>
  </si>
  <si>
    <t>💰 .QueeN. 💰</t>
  </si>
  <si>
    <t>Suraj J. Bista</t>
  </si>
  <si>
    <t>You</t>
  </si>
  <si>
    <t>sourabhdubey</t>
  </si>
  <si>
    <t>#♕Glitter Queen ❤️♕</t>
  </si>
  <si>
    <t>Vijay Singh</t>
  </si>
  <si>
    <t>Aakash Chopra</t>
  </si>
  <si>
    <t>videoconMObiles</t>
  </si>
  <si>
    <t>Ashish Sharma</t>
  </si>
  <si>
    <t>Rajesh</t>
  </si>
  <si>
    <t>Tαkshαk.</t>
  </si>
  <si>
    <t>Babit</t>
  </si>
  <si>
    <t>Vinay Kalyankar</t>
  </si>
  <si>
    <t>Mohammad Shoaib Khan</t>
  </si>
  <si>
    <t>Akash Kumar</t>
  </si>
  <si>
    <t>Ayush Banka</t>
  </si>
  <si>
    <t>SiddharthSankarDutta</t>
  </si>
  <si>
    <t>Arvind Jadwa</t>
  </si>
  <si>
    <t>Shiv Karning</t>
  </si>
  <si>
    <t>Tamanna👑</t>
  </si>
  <si>
    <t>Yuvraj Sinh Rathod</t>
  </si>
  <si>
    <t>Saket Nair</t>
  </si>
  <si>
    <t>Krunal Bhatt</t>
  </si>
  <si>
    <t>ASHISH MAHAJAN</t>
  </si>
  <si>
    <t>md asif raza</t>
  </si>
  <si>
    <t>Innocent Bystander</t>
  </si>
  <si>
    <t>Cricket365</t>
  </si>
  <si>
    <t>laddu ke papa🚩🇮🇳</t>
  </si>
  <si>
    <t>"SonofGod"🔱</t>
  </si>
  <si>
    <t>Welcome to the official Twitter account of Vodafone India. Tweet us if you have queries on your Vodafone connection and we'd be happy to help.</t>
  </si>
  <si>
    <t>The official Twitter Account Of Nitish Rana, Indian Cricketer, Gamer, Proud Indian, Love Mumbai indians, Twitter--NitishRana_27 Official Mumbai indians account</t>
  </si>
  <si>
    <t>Always doing my best and up for the challenge - All in the Mind. Represented by @Insignia_Sports</t>
  </si>
  <si>
    <t>#ProudIndian. 🇮🇳
#Dreamer 👍| #Taurus ♉ | One Day I Shall #Success. 😇  &amp; #AnimalLover 🐂 And #FoodLover 😘😍🏏</t>
  </si>
  <si>
    <t>Breather. Overthinker. Amateur photographer. Passionate TV watcher. Occasional college goer. Loud bathroom singer. Pathetic bio writer.</t>
  </si>
  <si>
    <t>#Ncr-#NewDelhi   -Traveler Freak -Music Lover -Biggest Cricket Lover -Gamer &amp; Movie addict  -Contest Freak -Foodie -ALways Online</t>
  </si>
  <si>
    <t>Follow to get exclusive and real-time Indian Premier League news and updates.</t>
  </si>
  <si>
    <t>i am a simple boy......</t>
  </si>
  <si>
    <t>I live in West Bengal</t>
  </si>
  <si>
    <t>I'm not perfect but at least I am real.
| Bollywood Lover! | Seeker |</t>
  </si>
  <si>
    <t>King khan and captain cool ❤ ye sirf star nahi hai....Duniya hai meri...⛄.. ❤ For Dhoni i will bleed blue for life ❤ fortunately or unfortunately I am DOCTOR ❣</t>
  </si>
  <si>
    <t>PROUD INDIAN.I was @ThatPepsiIntern
CRICKET LOVER.YUVI-FANATIC(Yuvi-The reason I joined twitter).@TeamYuvi12 ADMIN.</t>
  </si>
  <si>
    <t>*Cute boy with Superb style*. * bike lovers*. * tech addict *. * Travel lover* *gadget guru ** Amature photographer 📷*
Samaresh.karmakar44@gmail.com</t>
  </si>
  <si>
    <t>Always A HitMan Fan #RoFan #Rohit Fan.Happybday main man #HappybayRo</t>
  </si>
  <si>
    <t>musician is dream   passion is singing at bath
  dog lover ......fan of salman..</t>
  </si>
  <si>
    <t>the luckiest girl in the world ☺️</t>
  </si>
  <si>
    <t>👻👻kabhi kabhi mere Dil me jokes aur meme khayal ate hai👻👻slave @ work.🖥👻👻Bakchoding since 1994👻👻
#Techi 
#Photography</t>
  </si>
  <si>
    <t>A PROUD VIRATIAN🇮🇳🇮🇳🇮🇳🔞🔞
Punjabi Munda 😎
Bharat Mata Ki Jai 🇮🇳🇮🇳</t>
  </si>
  <si>
    <t>😎AKSHAY KUMAR😎
Paidal Chal Raha Hoon Ek Sawari Chahiye
Akela Hai Mr.Khiladi Ms.Khiladi Chahiye.</t>
  </si>
  <si>
    <t>MSDIAN &amp; Zampa‘s secret GF😜❤</t>
  </si>
  <si>
    <t>In a relationship with pasta.</t>
  </si>
  <si>
    <t>Proud Indian • Chennaite•Csk for lyf•MSD role model•Thalapthy Fan•Civil engineer by profession•</t>
  </si>
  <si>
    <t>Cricket | Stats Writer at @TeamRanjiPunjab | Here to tweet all the Cricket related Stuff 🐦</t>
  </si>
  <si>
    <t>Addicted 2 PHYSICS &amp; CRICKET
Big fan of @YUVSTRONG12 @msdhoni  @BeingSalmanKhan
Little Crazy,Love my family d most, Struggling hard fr a nice career in future😊</t>
  </si>
  <si>
    <t>This is only for @actorvijay anna</t>
  </si>
  <si>
    <t>Chess captain (Agrawal p g college)</t>
  </si>
  <si>
    <t>If my life is the moon then ‎@iamsrk is the sun of the galaxy i live in..i glow when He is glad..keep shining G.One ☺ so that i can reflect ur light &amp; b bright!</t>
  </si>
  <si>
    <t>Well, I'm yor DAD ! I Live Up For Those Moments You Can't Put Into Words. I Don't Care What You Think About Me Coz I Never Care About You ! 
#SRKian 4RVA ;* ♥</t>
  </si>
  <si>
    <t>@iamsrk ae khuda tu hai kaha</t>
  </si>
  <si>
    <t>It's Your Life...Make It Large ❤</t>
  </si>
  <si>
    <t>Believe in spread love n Happiness........_x000D_
I hate those people who r trying to be animals...._x000D_
Music n Movie lover...._x000D_
Simple Banda hu yaaro 🙂🤗😇</t>
  </si>
  <si>
    <t>Just another guy who takes films very seriously.                                                                   
|Writer| |Film Reviewer| |22| |PostTangle|</t>
  </si>
  <si>
    <t>The Official twitter account of Virat Kohli, Indian cricketer,gamer,car lover,loves soccer and an enthusiast</t>
  </si>
  <si>
    <t>Father. Cricketer. Patriot.</t>
  </si>
  <si>
    <t>you will enjoy my company</t>
  </si>
  <si>
    <t>|| E&amp;TC Engineer || EkPunekar || Athiest || Naruto Fan || Movies &amp; Music are Love || SRK is Life ||</t>
  </si>
  <si>
    <t>I wake up in the morning</t>
  </si>
  <si>
    <t>Mad and Bad</t>
  </si>
  <si>
    <t>#SRK my love ,my inspiration ,my idol ,my habit,my happiness is one &amp; only @iamsrk jo #SRK ke liye sahi wo sahi jo #SRK ke liye galat wo galat isse jyada kabhi.</t>
  </si>
  <si>
    <t>This account is DEDICATED to |★ @iamsrk ★|
loves || @itsSSR||
|| @gautamgambhir|| 
🐾☕
⚽MESSI
★Mahesh babu
📖#physicsLover!!
🔥#KKR🔥
✨AKKI🎉
poll freak</t>
  </si>
  <si>
    <t>the only name that matters to me is SHAH RUKH KHAN</t>
  </si>
  <si>
    <t>007 September My day</t>
  </si>
  <si>
    <t>It Begins &amp; Ends With Shah Rukh Khan❤️ BIGGEST Fan and Admirer Of Rohit Shetty ❤️ AMI KKR 💜💜💜</t>
  </si>
  <si>
    <t>☆♥ Sнαн яυкн кнαηѕ Ɗιє Hяα∂ Ƒαη ρσѕιтινє вє уσυя ѕєℓƒ вєℓιєνє ιη υя ∂яєαмѕ Ƒσℓℓσω ση Ƒв-ѕρк.ѕαмα∂нαη,ιηѕтα-ѕαмα∂нαη_ѕρк ѕηαρcнαт-ѕαмα∂нαη_ѕρк</t>
  </si>
  <si>
    <t>SRK fanboy, Supporting #KKR for #IPL10</t>
  </si>
  <si>
    <t>SRK  FAN,,,, loves singing,.. Music is life</t>
  </si>
  <si>
    <t>idiosyncratic introvert /
previous username : @srksillusionist</t>
  </si>
  <si>
    <t>DUNIYA KE SABSE BADE SUPER STAR (@iamsrk) KA SABSE BADA #FAN !!
SAW MY GOD TWICE !MET ONCE, HUGGED HIM!
TAIBAian , ANUSHKAholic , MAHIRian !</t>
  </si>
  <si>
    <t>SRK Admirer.......</t>
  </si>
  <si>
    <t>The SHAH RUKH KHAN FAN</t>
  </si>
  <si>
    <t>love me</t>
  </si>
  <si>
    <t>No, I am not afraid. I am angry.</t>
  </si>
  <si>
    <t>राष्ट्रवादी हिन्दू ⛳fan of indian army🇮🇳
guided by @sushilkedia sir/
followed by @piyushgoyaloffc @anupriya673 /
मेरे ट्वीट्स likes मे है👉</t>
  </si>
  <si>
    <t>♥ Die hard Shah Rukh Khan fan..!!! \m/ ♥</t>
  </si>
  <si>
    <t>Wanderlust, MovieGeek, Gujju, Fickle, Love to make people happy</t>
  </si>
  <si>
    <t>Get daily Contest News online from here. Take participate online contest to win prizes daily .
Visit us:- https://t.co/SbZCABanlY</t>
  </si>
  <si>
    <t>I am here💁 only for @iamsrk
Once☝ a SRKian, Always a SRKian💞
SRK replied me on 28-01-2017 🙌🙌</t>
  </si>
  <si>
    <t>WORKING TOWARDS BUILDING BETTER BHARATHA 🇮🇳
#ABVPVOICE nation power
 #YUVABRIGADE was part of #NAMOBRIGADE</t>
  </si>
  <si>
    <t>We αre Punjabi's We don't Breαk Hearts We  Breαk Bones.</t>
  </si>
  <si>
    <t>Food lover | Contest Lover | Music Lover | Star Movies | SonyPIX | AXN | MoviesNow | Developer | Tech | Microsoft Certified | SharePoint Expert | Investor</t>
  </si>
  <si>
    <t>Dreamer | Chaser | Home Cook | Coder | Microsoft Certified | SQL Expert | Photographer Blogger |Makeup Lover| Traveller | Wife | Daughter | Daughter-in-Law</t>
  </si>
  <si>
    <t>Fitness Freak| Hygiene Freak| Gadgets Freak| Just Another Freak</t>
  </si>
  <si>
    <t>cricket lover. forever Foodie. never read books.except engineering books.</t>
  </si>
  <si>
    <t>Food lover, l Software Engineer l</t>
  </si>
  <si>
    <t>Design Thinker, Product Engineer , Software Architect , Entrepreneur, Writer, Like Traveling.</t>
  </si>
  <si>
    <t>Food lover , l Software Engineer l</t>
  </si>
  <si>
    <t> tech influencers</t>
  </si>
  <si>
    <t>Blabber Machine, Pizza Eater! Prefers beer Over water! A student of life &amp; Literature! Love Cricket.</t>
  </si>
  <si>
    <t>Stock Market Crusader| Chinese Kungfu Panda, Wonder Woman! F1 fanatic! Gadget freak! Go @Hardwell or Go Home!</t>
  </si>
  <si>
    <t>Negativity may knock at your door but doesn't mean you have to let it in. #F4F 💞</t>
  </si>
  <si>
    <t>Some days a firecracker, some days a wallflower. The only opinion that matters is your own.</t>
  </si>
  <si>
    <t>#Engineer #SocialMediaInfluencer #CricketAddict  #MSdhoni</t>
  </si>
  <si>
    <t>A simple punjabi girl trying to make this world a better place to live in, dynamic, peaceful, cheerful, and a princess in my very own pink world...No DM Please.</t>
  </si>
  <si>
    <t>Cricketer by Passion | Biker by Heart | Animator by Qualification | Wanderer | Dog Lover | FIFA Fanatic | Gamer |</t>
  </si>
  <si>
    <t>l Punjabi University l Mechanical Engineer ll automobile Techl  ll Sports Lover l Naveen.thisizz@gmail.com l Whatsapp 7589329251 IInsta: thisizznaveen</t>
  </si>
  <si>
    <t>#Lovepunjab...#B.com_student..# DAV College #fooddiiee.#Lovemyfriendss..#india #support me..# follow back me..!!
● maheshwariruchin2002@gmail.com ●</t>
  </si>
  <si>
    <t>Tweeting daily news, events, happenings and updates of Udaipur city, bringing the latest and real-time updates to you. Visit http://t.co/0tc460Fgx8 for more.</t>
  </si>
  <si>
    <t>Marwari |
Adore Alia Bhatt &amp; Shahid Kapoor|
Pizza lover |
MovieHolic |
Dreamer |
Achiever |
| Influencer | Shopaholic!!</t>
  </si>
  <si>
    <t>#Sports Lover |  Born To Help | Big #Foodie |  Love #Music | #Movie Addict |  Rajpoot | Proud #Engineer 😊 Fitness lover .Financial banking</t>
  </si>
  <si>
    <t>Sports lover, Influencer, ContestFreak, !Delhi ka Launda!, blogger, love Modelling, Crazy to explore new things.. Contact me on. mik0000786@gmail.com</t>
  </si>
  <si>
    <t>| Barcelona | Obsessed with @ShahidKapoor &amp; Lionel Messi | Guitar Lover | Movie Buff | Foodie | #ShanaticForLife | Social Media Influencer |</t>
  </si>
  <si>
    <t>| Embark On New Adventure| Celebrate|Explore| Born to Travel Gujju Boy | Startup Consults| Branding/PR |E: Jivanidharmesh21@gmail.com</t>
  </si>
  <si>
    <t>life is a game keep playing ..🎲
but don't be a gambler ♣
🍂 CANCER 🍂
PROUD GOAN 💪💟👈</t>
  </si>
  <si>
    <t>#IT #Tester #Engineer #Ascendas #Gadget #HairStyleLover #SportsAnalyst Fan of #kp24  #ProCricketer #⚽mad #SocialMediaInfluencer #Fashionist #FOODIE #Chocoholic</t>
  </si>
  <si>
    <t>Life is a dream for the wise, a game for
the fool, a comedy for the rich, a tragedy
for the poor. food lover</t>
  </si>
  <si>
    <t>Biggest Fan of Shahid Kapoor! Proud Shanatic For Life! Dream Is to be like Shahid Kapoor!</t>
  </si>
  <si>
    <t>I am a student... Love to play football....:)</t>
  </si>
  <si>
    <t>|| Cricket || Gadget Lover || Influencer Marketing || Thought :- Start Where Other People End || Co-Owner at https://t.co/QELoxanxKG</t>
  </si>
  <si>
    <t>18th may - B'Day ||Teacher || Traveller || Writer || Dance n Music lover || PG Banking || finance ||</t>
  </si>
  <si>
    <t>Digital Marketing Consultant || Contest Lover || Important Aspects ~ Hard Work , Will &amp; Determination || Entertainment, Sports freak! || Believes in GOD</t>
  </si>
  <si>
    <t>Student! Social Media Influencer! Contest lover! love to play cricket! Movie freak! open minded and fair person!</t>
  </si>
  <si>
    <t>Influencer |Twitter lover|Well wisher for everyone|Big fan of bollywood|Believe in hard working|Contest lover|</t>
  </si>
  <si>
    <t>Movieholic, social media addict, big fan of quality cinema, admire all the deserving people .</t>
  </si>
  <si>
    <t>A social media influencer, Blogger. Football is my life, biggest fan of Cristiano Ronaldo.</t>
  </si>
  <si>
    <t>Dreamer, Lover, Believer. Commerce Student, gadget freak, Shoes Freak. Love my life! And admirer of Shahid Kapoor.</t>
  </si>
  <si>
    <t>Social Media Maverick &amp; Campaigner || Digital Marketing l|Blogger ll Promotion &amp; Advertising ll Founder - @Dtrendmedia
https://t.co/Qtgmy483iW</t>
  </si>
  <si>
    <t>Husband ll Tailor  ll Lover of Cricket ll Be a #BeingHuman not  #HumanBeing</t>
  </si>
  <si>
    <t>🌟Influencer 🌟 @KKRiders &amp; Argentina Team supporter 🌟superb minded 🌟 Gadget lover🌟Dia hard fan of @akshaykumar @imVkohli 🌟Proud to be an Indian 🇮🇳 🌟^_^</t>
  </si>
  <si>
    <t>Girl in Her Own Cup Of Coffee-©
Selfie Queen 
Travelling lover-Foodie!!!! @zaynmalik is Bae 
Social Media Influencer</t>
  </si>
  <si>
    <t>I chase innovations #Entrepreneur #tech https://t.co/wmHjf3KGOb</t>
  </si>
  <si>
    <t>Cool mind Boy // love to travel // Yo Yo and MSD Fan // Love to Ride Bike // Proud Indian.</t>
  </si>
  <si>
    <t>IM WHAT IM.. ll  Influencer  ll
Interested in Social Media .. 
Mammy Ladla .. :) 
Alishaikh3126@gmail.com</t>
  </si>
  <si>
    <t>|| ContestFreak || SocialMediaLover || Bong || Student ||  MovieBuff || Foodie || PromotionKing || PG Banking || https://t.co/MOKNTW9yfP ||</t>
  </si>
  <si>
    <t>#Tech lover | Finance |Bolly geek | #StUdEeT |  #Yuvi Fan | #Dreamer | Modi Army !</t>
  </si>
  <si>
    <t>#Chef #HomeMaker #Blogger #LoveNature #Music . Finance,  PG Banking. 
 .Wish me on 19th Aug https://t.co/ASlI2Q9MTb
https://t.co/qU0mzugAMp</t>
  </si>
  <si>
    <t>Ankit tripathi (20)-I am Die Hard Shahid kapoor FAN☆SHANATIC ☆BLOGGER ☆TRAVELER ☆RANGOON ☆FINANCE/FINANCE METER☆MovieHolic</t>
  </si>
  <si>
    <t>#ContestLover #GadgetFreak #MoviesLover #Sarcasm#TweetForFinance</t>
  </si>
  <si>
    <t>Ice-cream addict| (No one loves me)© |Foodie| Can be isolated with a book| Commits murder for recipe! Chef by the night| Connect:- admin@deepthinkingshikha.in</t>
  </si>
  <si>
    <t>Digital Inside | Social Media Specialist | Digital Marketing | Foodie | Taken | #Vikings | Insta - @iamKruzZ</t>
  </si>
  <si>
    <t>Proud Indian🇮🇳/ Argentina Football Fan / Cricket Lover/ Die Hard Fan of @AkshayKumar / Captain America⛑️💪 / Die Hard Fan Of @ManUtd / @KKRiders Fan</t>
  </si>
  <si>
    <t>big #Contest freak and a 
#OrangeArmy fan...</t>
  </si>
  <si>
    <t>#Influencer l #BLOGGER l Virat Fan l
S/W #Engineer l #DigitalStrategist l
#Gadgetslover l Traveller l
#Youtuber l
query: Saififiroz10@gmail.com</t>
  </si>
  <si>
    <t>Jin Logo Me Chor Diya Mujhe Mera Waqt Dekh Kar..
Wada Karta Hu Ek Din Aisa Launga Ke Milna Padega Mujhse Waqt Lekar</t>
  </si>
  <si>
    <t>Save house sparrow</t>
  </si>
  <si>
    <t>Social Media Influencer ¤ Fun loving foodie ¤ Twitter Addict ¤ Contest freak    ~ I'm not always ryt but I'm never wrong</t>
  </si>
  <si>
    <t>Photography</t>
  </si>
  <si>
    <t>I m cool.A cricket addict😎😎😎😎</t>
  </si>
  <si>
    <t>software engineer.
music lover.
my Tweets are in my likes
Assured Follow back on following me
if u unfollow me I will unfollow u.</t>
  </si>
  <si>
    <t>Smart Boy! Contest Lover ! Travel lover! #Selfie Lover! Photographer! Finance Field ! Die-hard @yamigautam fan ! Tech specialist. iPhone lover</t>
  </si>
  <si>
    <t>I am big fan of IPL &amp; Indian Cricket.
Gujarati by heart, Indian by soul...♡♡♡
Love IPL</t>
  </si>
  <si>
    <t>Great Indian Cricket Fan , Also A Indian Talented Cricketer . I Am Born For Playing Cricket.</t>
  </si>
  <si>
    <t>proudly indian</t>
  </si>
  <si>
    <t>#KOLKATA , I just love to win no matter whatever it is , it may be heart also.</t>
  </si>
  <si>
    <t>Happy lad xoxo</t>
  </si>
  <si>
    <t>Offensively non-abusive. Handle with care</t>
  </si>
  <si>
    <t>Love life,,Music Lover . Fashionista. I Dont Approach Fashion , Fashion approaches Me !!,Coffee addict , financial analyst,Blogger</t>
  </si>
  <si>
    <t>First Indian than Religion jai hind 🇮🇳🙏🏻</t>
  </si>
  <si>
    <t>Retired cricketer. Full time dad. Part-time cricket analyst. FB: https://t.co/iPHU5nHPoq Instagram: https://t.co/RYFVvfvQBt Enquiry: contact@cricketaakash.com</t>
  </si>
  <si>
    <t>CA Student, Technology Lover,Always Active on Social Media</t>
  </si>
  <si>
    <t>No More .............!!</t>
  </si>
  <si>
    <t>SACHIN fan</t>
  </si>
  <si>
    <t>I wake up in the morning.</t>
  </si>
  <si>
    <t>Fan and Support of KXIP
Blogger</t>
  </si>
  <si>
    <t>Gamer |  Ex-Blogger | Cricket Freak | Foodie | Techie | Viratian | #SRH Supporter | Love #IPL | Warner &amp; Bhuvi Fan |</t>
  </si>
  <si>
    <t>Study an cricket
In ipl 10 (GL)
always support for india
( i proud to be an indian muslims )--
+ bazz and raina is always my ideal
that's unstoppable cricketers</t>
  </si>
  <si>
    <t>Traveller,Believer,Dreamer,Achiever,Cricket Is Passion and Football is life</t>
  </si>
  <si>
    <t>CA to be🎓...
Love travelling...
Cricket and Badminton Lover
Instagram banka_ayush</t>
  </si>
  <si>
    <t>Proud to be Awarded by @sachin_rt .
@IPL die heart fan till era of 2008.
Will Die on our feet rather than living on knees @KKRiders #DusKiDahaad #AmiKKR</t>
  </si>
  <si>
    <t>Follow to get exclusive and real-time Indian_x000D_
Premier League news and updates._x000D_
https://t.co/noKjAsDs7O</t>
  </si>
  <si>
    <t>#Viratkohli 💓💓
Rcbian 4eva</t>
  </si>
  <si>
    <t>I'm that kind of a girl
That when my foot hits the floor each morning the devil says ❝oh crap she is up❞ Witnessing The Virat Kohli ERA❣
Fanning PS ❤
Tamekhya🔥</t>
  </si>
  <si>
    <t>Music</t>
  </si>
  <si>
    <t>FunKy 16teen!! Smartphonic Gaming 24hrs.... Music Lover.. Crashed on Earth: 1st November Instagram:-i_am_digitalized</t>
  </si>
  <si>
    <t>Cricketer | Sports Maniac | Biker | Food Hunter | Movie buff | Digital Media Professional | Blogs sometimes http://t.co/gxYPvXCZdX</t>
  </si>
  <si>
    <t>Coldplayer💙
| EDM is DRUG | Foodie | ProGamer | Rider |ContestLover| Pet lover | Twitter addict |
SmartPhoneAddicted | CricketLover🏏</t>
  </si>
  <si>
    <t>student, fan of cricket, loves music</t>
  </si>
  <si>
    <t>Proudly Outside Cricket since 1999....          If lots of cricket tweets aren't your thing, you may be in the wrong place.  Views my own, dont punt on them!!</t>
  </si>
  <si>
    <t>The Cricket365 team brings you a comprehensive, year-round cricketing information extravaganza.</t>
  </si>
  <si>
    <t>Parody Account Don't Take a Personal. My Political views r Always Kick off Your Ass.Stay Away me Liar and Losers   
One Man!One Empire!One Rule!100% Indian l 🇮</t>
  </si>
  <si>
    <t>#ONEPURPOSE to meet Justin😍Help him Change the World 🌎 24.11.2016BestDayofMyLife.He is my Hero.The Only Person that keeps me Going Away MySuperHero👊🏼❤️</t>
  </si>
  <si>
    <t>Kharagpur, Bihar</t>
  </si>
  <si>
    <t>Kolkata, India</t>
  </si>
  <si>
    <t>Mumbai, India</t>
  </si>
  <si>
    <t>Trinidad &amp; Tobago</t>
  </si>
  <si>
    <t>Bodhan, India</t>
  </si>
  <si>
    <t>Veraval, India</t>
  </si>
  <si>
    <t>New Delhi, India</t>
  </si>
  <si>
    <t>कोलकाता, भारत</t>
  </si>
  <si>
    <t>West Bengal, India</t>
  </si>
  <si>
    <t>Noida, India</t>
  </si>
  <si>
    <t>Kolkata</t>
  </si>
  <si>
    <t>Chennai</t>
  </si>
  <si>
    <t>Delhi</t>
  </si>
  <si>
    <t>Indore, India</t>
  </si>
  <si>
    <t>Bangalore Ke Traffic me.</t>
  </si>
  <si>
    <t>Haryana, India</t>
  </si>
  <si>
    <t xml:space="preserve">INDIAN HOON </t>
  </si>
  <si>
    <t>Graveyard</t>
  </si>
  <si>
    <t>Bangladesh</t>
  </si>
  <si>
    <t>Dubai, United Arab Emirates</t>
  </si>
  <si>
    <t>Punjab, India</t>
  </si>
  <si>
    <t>Milky Way</t>
  </si>
  <si>
    <t>jaipur rajasthan</t>
  </si>
  <si>
    <t>ѕнαняυкнιѕтαи♥ѕяктσρια♥кσℓкαтα</t>
  </si>
  <si>
    <t>inder vihar DDA, colony</t>
  </si>
  <si>
    <t xml:space="preserve">LAND's END </t>
  </si>
  <si>
    <t>Solapur, India</t>
  </si>
  <si>
    <t>New Delhi</t>
  </si>
  <si>
    <t>Thane, India</t>
  </si>
  <si>
    <t>Pune, Maharashtra</t>
  </si>
  <si>
    <t>SRK's COUNTRY</t>
  </si>
  <si>
    <t>Rajasthan, India</t>
  </si>
  <si>
    <t>delhi</t>
  </si>
  <si>
    <t>England</t>
  </si>
  <si>
    <t>Ƙσℓнαρυя ǀη∂ια</t>
  </si>
  <si>
    <t>Ganganagar,  Rajasthan</t>
  </si>
  <si>
    <t>In your feelings</t>
  </si>
  <si>
    <t xml:space="preserve">problem me hu bc </t>
  </si>
  <si>
    <t>HELL ♨</t>
  </si>
  <si>
    <t>Bengaluru, India</t>
  </si>
  <si>
    <t>lucknow</t>
  </si>
  <si>
    <t>Faridabad, India</t>
  </si>
  <si>
    <t>नवाबों का शहर, लखनऊ</t>
  </si>
  <si>
    <t xml:space="preserve">Proud मुंबईकर </t>
  </si>
  <si>
    <t>Goa, India</t>
  </si>
  <si>
    <t>Chikmagalur, India</t>
  </si>
  <si>
    <t xml:space="preserve">Delhi Gurgaon India </t>
  </si>
  <si>
    <t>NIGERIA</t>
  </si>
  <si>
    <t>india</t>
  </si>
  <si>
    <t>Chennai india</t>
  </si>
  <si>
    <t>Gujarat, India</t>
  </si>
  <si>
    <t>New Delhi, Delhi</t>
  </si>
  <si>
    <t>chennai india</t>
  </si>
  <si>
    <t>chennai</t>
  </si>
  <si>
    <t>Mohali, India</t>
  </si>
  <si>
    <t>Udaipur</t>
  </si>
  <si>
    <t>Dehradun, India</t>
  </si>
  <si>
    <t>Chennai, India</t>
  </si>
  <si>
    <t xml:space="preserve">India </t>
  </si>
  <si>
    <t>Agra, India</t>
  </si>
  <si>
    <t>Mathura, India</t>
  </si>
  <si>
    <t>Bardhaman, India</t>
  </si>
  <si>
    <t xml:space="preserve">New Delhi, India </t>
  </si>
  <si>
    <t>Patna, India</t>
  </si>
  <si>
    <t>your mind</t>
  </si>
  <si>
    <t>Hyderabad, India</t>
  </si>
  <si>
    <t>DELHI, Gurgaon, Mumbai</t>
  </si>
  <si>
    <t>Ahmadabad City, India</t>
  </si>
  <si>
    <t>गाज़ियाबाद, भारत</t>
  </si>
  <si>
    <t>Rodos, Greece</t>
  </si>
  <si>
    <t>Nashik, India</t>
  </si>
  <si>
    <t>Navi Mumbai, India</t>
  </si>
  <si>
    <t>गुजरात, भारत</t>
  </si>
  <si>
    <t>Uttar Pradesh, India</t>
  </si>
  <si>
    <t>Fletcher, NC</t>
  </si>
  <si>
    <t>Reserve Bank of India</t>
  </si>
  <si>
    <t>mumbai</t>
  </si>
  <si>
    <t xml:space="preserve">Delhi, Mumbai </t>
  </si>
  <si>
    <t xml:space="preserve">Delhi India </t>
  </si>
  <si>
    <t>Patiala, India</t>
  </si>
  <si>
    <t>Satna</t>
  </si>
  <si>
    <t>Aurangabad, India</t>
  </si>
  <si>
    <t>Maharashtra, India</t>
  </si>
  <si>
    <t>Chandigarh, India</t>
  </si>
  <si>
    <t xml:space="preserve">Hyderabad,Telangana </t>
  </si>
  <si>
    <t>New Delhi,India</t>
  </si>
  <si>
    <t>kolkata,west Bengal,INDIA</t>
  </si>
  <si>
    <t>Vertified Acount ✔ ✔ ✔</t>
  </si>
  <si>
    <t>Konnur, India</t>
  </si>
  <si>
    <t>Gugaray</t>
  </si>
  <si>
    <t>Mumbai</t>
  </si>
  <si>
    <t>Just a pathetic gambler...</t>
  </si>
  <si>
    <t>Cape Town, mostly</t>
  </si>
  <si>
    <t>अखंड भारतवर्ष🚩</t>
  </si>
  <si>
    <t>http://t.co/PM0CAqkfVj</t>
  </si>
  <si>
    <t>https://t.co/gGs8N07Pyx</t>
  </si>
  <si>
    <t>https://t.co/WSZY11Fml4</t>
  </si>
  <si>
    <t>https://t.co/PCckJJpTzf</t>
  </si>
  <si>
    <t>https://t.co/kGVE3ntn5C</t>
  </si>
  <si>
    <t>https://t.co/h7SZq7obwr</t>
  </si>
  <si>
    <t>https://t.co/JfSJpr6uxX</t>
  </si>
  <si>
    <t>https://t.co/0qA1LuzZ41</t>
  </si>
  <si>
    <t>https://t.co/H8wBt20oRz</t>
  </si>
  <si>
    <t>https://t.co/6Eayc1tKd8</t>
  </si>
  <si>
    <t>https://t.co/twxHxOtlG0</t>
  </si>
  <si>
    <t>https://t.co/iJKojlocID</t>
  </si>
  <si>
    <t>https://t.co/iQihBbMZAn</t>
  </si>
  <si>
    <t>https://t.co/CWl0nwem7O</t>
  </si>
  <si>
    <t>https://t.co/G2AKTEL0zP</t>
  </si>
  <si>
    <t>https://t.co/H0Sd9lqUH3</t>
  </si>
  <si>
    <t>https://t.co/OhSih7nafY</t>
  </si>
  <si>
    <t>https://t.co/mmliLaCm2p</t>
  </si>
  <si>
    <t>https://t.co/Pv3nw214Sg</t>
  </si>
  <si>
    <t>https://t.co/0QygnwZccn</t>
  </si>
  <si>
    <t>https://t.co/EZi6Vmvwwu</t>
  </si>
  <si>
    <t>https://t.co/Yy999bTjPr</t>
  </si>
  <si>
    <t>https://t.co/UAy3dgKfjF</t>
  </si>
  <si>
    <t>http://t.co/vMJppNqotl</t>
  </si>
  <si>
    <t>https://t.co/3BYrywKmUt</t>
  </si>
  <si>
    <t>https://t.co/PaiMSHOyi2</t>
  </si>
  <si>
    <t>https://t.co/rUezqGynVl</t>
  </si>
  <si>
    <t>https://t.co/3DgHcJF19b</t>
  </si>
  <si>
    <t>http://t.co/SbZCABrYdw</t>
  </si>
  <si>
    <t>https://t.co/KRD6JBqNCe</t>
  </si>
  <si>
    <t>https://t.co/WGaMxf4IV9</t>
  </si>
  <si>
    <t>https://t.co/tFU71iN3lg</t>
  </si>
  <si>
    <t>https://t.co/1e0fAo7AJy</t>
  </si>
  <si>
    <t>https://t.co/QJXXL1Kmv3</t>
  </si>
  <si>
    <t>https://t.co/sUth93KT8S</t>
  </si>
  <si>
    <t>https://t.co/tfzneuIirV</t>
  </si>
  <si>
    <t>https://t.co/HiKF7bHgm4</t>
  </si>
  <si>
    <t>https://t.co/CRD8hETSjX</t>
  </si>
  <si>
    <t>http://t.co/rhcI2brTye</t>
  </si>
  <si>
    <t>https://t.co/V2csJh8IGi</t>
  </si>
  <si>
    <t>https://t.co/rkQUBzVOkZ</t>
  </si>
  <si>
    <t>https://t.co/o4899zhiPJ</t>
  </si>
  <si>
    <t>https://t.co/zGnOKLrI7c</t>
  </si>
  <si>
    <t>https://t.co/T8j1X8TS14</t>
  </si>
  <si>
    <t>https://t.co/9R026leWeZ</t>
  </si>
  <si>
    <t>https://t.co/5pYO9SWoE1</t>
  </si>
  <si>
    <t>https://t.co/ZxuA47y6rK</t>
  </si>
  <si>
    <t>https://t.co/TWQmkWBjj9</t>
  </si>
  <si>
    <t>https://t.co/ZGsib1XgoJ</t>
  </si>
  <si>
    <t>https://t.co/QYy2i4VRIU</t>
  </si>
  <si>
    <t>https://t.co/B7wwPcC0IY</t>
  </si>
  <si>
    <t>https://t.co/jZ33fIPRzJ</t>
  </si>
  <si>
    <t>https://t.co/ZcU0Ue2Q5s</t>
  </si>
  <si>
    <t>https://t.co/JTqQJfJdq7</t>
  </si>
  <si>
    <t>https://t.co/YBDIPvwh4b</t>
  </si>
  <si>
    <t>https://t.co/WMKrHh8VCX</t>
  </si>
  <si>
    <t>https://t.co/iqcic8TgMQ</t>
  </si>
  <si>
    <t>https://t.co/LuPCfN8Etp</t>
  </si>
  <si>
    <t>https://t.co/i0QybO42W7</t>
  </si>
  <si>
    <t>https://t.co/qi1QnDPn5x</t>
  </si>
  <si>
    <t>https://t.co/NPiDbETNiW</t>
  </si>
  <si>
    <t>https://t.co/kJHf9r5Zno</t>
  </si>
  <si>
    <t>https://t.co/TH2Fa8Tr3Y</t>
  </si>
  <si>
    <t>https://t.co/ozCawBPEZu</t>
  </si>
  <si>
    <t>http://t.co/rUmSSgjv8e</t>
  </si>
  <si>
    <t>https://t.co/fw0SJWGxId</t>
  </si>
  <si>
    <t>Pacific Time (US &amp; Canada)</t>
  </si>
  <si>
    <t>Atlantic Time (Canada)</t>
  </si>
  <si>
    <t>Casablanca</t>
  </si>
  <si>
    <t>Asia/Calcutta</t>
  </si>
  <si>
    <t>Jakarta</t>
  </si>
  <si>
    <t>Hawaii</t>
  </si>
  <si>
    <t>London</t>
  </si>
  <si>
    <t>Pretoria</t>
  </si>
  <si>
    <t>https://pbs.twimg.com/profile_banners/3821757918/1444281279</t>
  </si>
  <si>
    <t>https://pbs.twimg.com/profile_banners/61180382/1491986815</t>
  </si>
  <si>
    <t>https://pbs.twimg.com/profile_banners/2791321519/1484057086</t>
  </si>
  <si>
    <t>https://pbs.twimg.com/profile_banners/121046433/1465506904</t>
  </si>
  <si>
    <t>https://pbs.twimg.com/profile_banners/851293193379303424/1493364535</t>
  </si>
  <si>
    <t>https://pbs.twimg.com/profile_banners/742617673016725504/1489584014</t>
  </si>
  <si>
    <t>https://pbs.twimg.com/profile_banners/3283171734/1477939688</t>
  </si>
  <si>
    <t>https://pbs.twimg.com/profile_banners/179020350/1458287786</t>
  </si>
  <si>
    <t>https://pbs.twimg.com/profile_banners/759647577637781504/1483339093</t>
  </si>
  <si>
    <t>https://pbs.twimg.com/profile_banners/15639696/1491318462</t>
  </si>
  <si>
    <t>https://pbs.twimg.com/profile_banners/723111674467721216/1461238727</t>
  </si>
  <si>
    <t>https://pbs.twimg.com/profile_banners/850651267806494720/1491646981</t>
  </si>
  <si>
    <t>https://pbs.twimg.com/profile_banners/2441784685/1470683835</t>
  </si>
  <si>
    <t>https://pbs.twimg.com/profile_banners/1339623252/1487869120</t>
  </si>
  <si>
    <t>https://pbs.twimg.com/profile_banners/41620526/1458456016</t>
  </si>
  <si>
    <t>https://pbs.twimg.com/profile_banners/51986070/1439559086</t>
  </si>
  <si>
    <t>https://pbs.twimg.com/profile_banners/3295521246/1490193114</t>
  </si>
  <si>
    <t>https://pbs.twimg.com/profile_banners/1521814428/1475152182</t>
  </si>
  <si>
    <t>https://pbs.twimg.com/profile_banners/2336773100/1437982209</t>
  </si>
  <si>
    <t>https://pbs.twimg.com/profile_banners/744789844665081856/1492676938</t>
  </si>
  <si>
    <t>https://pbs.twimg.com/profile_banners/413956095/1491296365</t>
  </si>
  <si>
    <t>https://pbs.twimg.com/profile_banners/3073350542/1490705510</t>
  </si>
  <si>
    <t>https://pbs.twimg.com/profile_banners/759784288925605888/1492941267</t>
  </si>
  <si>
    <t>https://pbs.twimg.com/profile_banners/2668028788/1491218662</t>
  </si>
  <si>
    <t>https://pbs.twimg.com/profile_banners/779342962329346049/1492165912</t>
  </si>
  <si>
    <t>https://pbs.twimg.com/profile_banners/115045264/1412648082</t>
  </si>
  <si>
    <t>https://pbs.twimg.com/profile_banners/837563776622866432/1488526318</t>
  </si>
  <si>
    <t>https://pbs.twimg.com/profile_banners/811233133341372416/1492094240</t>
  </si>
  <si>
    <t>https://pbs.twimg.com/profile_banners/201113766/1491724681</t>
  </si>
  <si>
    <t>https://pbs.twimg.com/profile_banners/2368523582/1492791431</t>
  </si>
  <si>
    <t>https://pbs.twimg.com/profile_banners/850187212847230976/1493283039</t>
  </si>
  <si>
    <t>https://pbs.twimg.com/profile_banners/182334621/1492887847</t>
  </si>
  <si>
    <t>https://pbs.twimg.com/profile_banners/197680890/1489668425</t>
  </si>
  <si>
    <t>https://pbs.twimg.com/profile_banners/183992728/1492454241</t>
  </si>
  <si>
    <t>https://pbs.twimg.com/profile_banners/158463083/1472756438</t>
  </si>
  <si>
    <t>https://pbs.twimg.com/profile_banners/852812740657729536/1492162825</t>
  </si>
  <si>
    <t>https://pbs.twimg.com/profile_banners/2412912804/1488135859</t>
  </si>
  <si>
    <t>https://pbs.twimg.com/profile_banners/2714687846/1476995754</t>
  </si>
  <si>
    <t>https://pbs.twimg.com/profile_banners/99448420/1473058505</t>
  </si>
  <si>
    <t>https://pbs.twimg.com/profile_banners/145162632/1472883107</t>
  </si>
  <si>
    <t>https://pbs.twimg.com/profile_banners/501519744/1374040705</t>
  </si>
  <si>
    <t>https://pbs.twimg.com/profile_banners/1203694766/1381381329</t>
  </si>
  <si>
    <t>https://pbs.twimg.com/profile_banners/2876238684/1490681433</t>
  </si>
  <si>
    <t>https://pbs.twimg.com/profile_banners/805576692387299328/1491032349</t>
  </si>
  <si>
    <t>https://pbs.twimg.com/profile_banners/978209622/1429125730</t>
  </si>
  <si>
    <t>https://pbs.twimg.com/profile_banners/1961921022/1426078829</t>
  </si>
  <si>
    <t>https://pbs.twimg.com/profile_banners/61479415/1373728041</t>
  </si>
  <si>
    <t>https://pbs.twimg.com/profile_banners/328885060/1430115344</t>
  </si>
  <si>
    <t>https://pbs.twimg.com/profile_banners/151355734/1402912615</t>
  </si>
  <si>
    <t>https://pbs.twimg.com/profile_banners/211599684/1454535689</t>
  </si>
  <si>
    <t>https://pbs.twimg.com/profile_banners/568916833/1490701742</t>
  </si>
  <si>
    <t>https://pbs.twimg.com/profile_banners/244940507/1476179074</t>
  </si>
  <si>
    <t>https://pbs.twimg.com/profile_banners/529329611/1485608307</t>
  </si>
  <si>
    <t>https://pbs.twimg.com/profile_banners/478628134/1493301898</t>
  </si>
  <si>
    <t>https://pbs.twimg.com/profile_banners/162292461/1458494953</t>
  </si>
  <si>
    <t>https://pbs.twimg.com/profile_banners/223144317/1487401000</t>
  </si>
  <si>
    <t>https://pbs.twimg.com/profile_banners/828680990621126656/1492669890</t>
  </si>
  <si>
    <t>https://pbs.twimg.com/profile_banners/1635244674/1415195982</t>
  </si>
  <si>
    <t>https://pbs.twimg.com/profile_banners/127844175/1420038656</t>
  </si>
  <si>
    <t>https://pbs.twimg.com/profile_banners/793366092387348480/1477988642</t>
  </si>
  <si>
    <t>https://pbs.twimg.com/profile_banners/735878845983653889/1493111194</t>
  </si>
  <si>
    <t>https://pbs.twimg.com/profile_banners/4628442312/1488990003</t>
  </si>
  <si>
    <t>https://pbs.twimg.com/profile_banners/847113149337784320/1490855488</t>
  </si>
  <si>
    <t>https://pbs.twimg.com/profile_banners/718091900784238592/1477376489</t>
  </si>
  <si>
    <t>https://pbs.twimg.com/profile_banners/108856065/1471542322</t>
  </si>
  <si>
    <t>https://pbs.twimg.com/profile_banners/2358045654/1477900980</t>
  </si>
  <si>
    <t>https://pbs.twimg.com/profile_banners/563532914/1419136528</t>
  </si>
  <si>
    <t>https://pbs.twimg.com/profile_banners/89715346/1476980114</t>
  </si>
  <si>
    <t>https://pbs.twimg.com/profile_banners/4071059952/1450285330</t>
  </si>
  <si>
    <t>https://pbs.twimg.com/profile_banners/270719493/1492784182</t>
  </si>
  <si>
    <t>https://pbs.twimg.com/profile_banners/2378399957/1449981852</t>
  </si>
  <si>
    <t>https://pbs.twimg.com/profile_banners/4564148232/1474172167</t>
  </si>
  <si>
    <t>https://pbs.twimg.com/profile_banners/1131700668/1416976876</t>
  </si>
  <si>
    <t>https://pbs.twimg.com/profile_banners/1482996768/1466342058</t>
  </si>
  <si>
    <t>https://pbs.twimg.com/profile_banners/3347043432/1489041391</t>
  </si>
  <si>
    <t>https://pbs.twimg.com/profile_banners/3168218600/1493548348</t>
  </si>
  <si>
    <t>https://pbs.twimg.com/profile_banners/3176771900/1487695483</t>
  </si>
  <si>
    <t>https://pbs.twimg.com/profile_banners/838275031687917569/1488695636</t>
  </si>
  <si>
    <t>https://pbs.twimg.com/profile_banners/3802110372/1485010252</t>
  </si>
  <si>
    <t>https://pbs.twimg.com/profile_banners/2945975378/1439278952</t>
  </si>
  <si>
    <t>https://pbs.twimg.com/profile_banners/1208598624/1466660456</t>
  </si>
  <si>
    <t>https://pbs.twimg.com/profile_banners/711930128054489089/1476964759</t>
  </si>
  <si>
    <t>https://pbs.twimg.com/profile_banners/143409231/1359113144</t>
  </si>
  <si>
    <t>https://pbs.twimg.com/profile_banners/81132273/1477737829</t>
  </si>
  <si>
    <t>https://pbs.twimg.com/profile_banners/728612561235619842/1492366829</t>
  </si>
  <si>
    <t>https://pbs.twimg.com/profile_banners/2783763858/1446221250</t>
  </si>
  <si>
    <t>https://pbs.twimg.com/profile_banners/2835446630/1493045198</t>
  </si>
  <si>
    <t>https://pbs.twimg.com/profile_banners/704895931662147585/1492446265</t>
  </si>
  <si>
    <t>https://pbs.twimg.com/profile_banners/1684986139/1490892387</t>
  </si>
  <si>
    <t>https://pbs.twimg.com/profile_banners/2437402850/1471464240</t>
  </si>
  <si>
    <t>https://pbs.twimg.com/profile_banners/3267281016/1476981135</t>
  </si>
  <si>
    <t>https://pbs.twimg.com/profile_banners/1692957684/1467790476</t>
  </si>
  <si>
    <t>https://pbs.twimg.com/profile_banners/2838541434/1489887539</t>
  </si>
  <si>
    <t>https://pbs.twimg.com/profile_banners/522196097/1471838009</t>
  </si>
  <si>
    <t>https://pbs.twimg.com/profile_banners/1598963778/1477313317</t>
  </si>
  <si>
    <t>https://pbs.twimg.com/profile_banners/3324498718/1485191718</t>
  </si>
  <si>
    <t>https://pbs.twimg.com/profile_banners/729685698769346562/1491401245</t>
  </si>
  <si>
    <t>https://pbs.twimg.com/profile_banners/2836514334/1477611054</t>
  </si>
  <si>
    <t>https://pbs.twimg.com/profile_banners/2975807828/1426731141</t>
  </si>
  <si>
    <t>https://pbs.twimg.com/profile_banners/4690516831/1468039841</t>
  </si>
  <si>
    <t>https://pbs.twimg.com/profile_banners/708959249460690944/1468040173</t>
  </si>
  <si>
    <t>https://pbs.twimg.com/profile_banners/2754255487/1447925159</t>
  </si>
  <si>
    <t>https://pbs.twimg.com/profile_banners/4587172694/1456770120</t>
  </si>
  <si>
    <t>https://pbs.twimg.com/profile_banners/4036448358/1491202742</t>
  </si>
  <si>
    <t>https://pbs.twimg.com/profile_banners/769639600499355649/1487226228</t>
  </si>
  <si>
    <t>https://pbs.twimg.com/profile_banners/352897361/1477281330</t>
  </si>
  <si>
    <t>https://pbs.twimg.com/profile_banners/821272246371106816/1484757309</t>
  </si>
  <si>
    <t>https://pbs.twimg.com/profile_banners/2607452491/1450100720</t>
  </si>
  <si>
    <t>https://pbs.twimg.com/profile_banners/79443900/1478591084</t>
  </si>
  <si>
    <t>https://pbs.twimg.com/profile_banners/4048585032/1484377210</t>
  </si>
  <si>
    <t>https://pbs.twimg.com/profile_banners/331574081/1488527358</t>
  </si>
  <si>
    <t>https://pbs.twimg.com/profile_banners/93539098/1486187730</t>
  </si>
  <si>
    <t>https://pbs.twimg.com/profile_banners/761726552/1391980114</t>
  </si>
  <si>
    <t>https://pbs.twimg.com/profile_banners/2963430699/1481185030</t>
  </si>
  <si>
    <t>https://pbs.twimg.com/profile_banners/581641731/1482996794</t>
  </si>
  <si>
    <t>https://pbs.twimg.com/profile_banners/2844025009/1489032893</t>
  </si>
  <si>
    <t>https://pbs.twimg.com/profile_banners/114171587/1491300031</t>
  </si>
  <si>
    <t>https://pbs.twimg.com/profile_banners/135323401/1493394058</t>
  </si>
  <si>
    <t>https://pbs.twimg.com/profile_banners/804707297784008704/1488777387</t>
  </si>
  <si>
    <t>https://pbs.twimg.com/profile_banners/795147427259056132/1478413333</t>
  </si>
  <si>
    <t>https://pbs.twimg.com/profile_banners/2742653141/1493398590</t>
  </si>
  <si>
    <t>https://pbs.twimg.com/profile_banners/3016664624/1487702138</t>
  </si>
  <si>
    <t>https://pbs.twimg.com/profile_banners/855925108111798273/1492904230</t>
  </si>
  <si>
    <t>https://pbs.twimg.com/profile_banners/144595092/1465071983</t>
  </si>
  <si>
    <t>https://pbs.twimg.com/profile_banners/405512459/1488985829</t>
  </si>
  <si>
    <t>https://pbs.twimg.com/profile_banners/703884053624258561/1463726831</t>
  </si>
  <si>
    <t>https://pbs.twimg.com/profile_banners/848815277127204865/1492083972</t>
  </si>
  <si>
    <t>https://pbs.twimg.com/profile_banners/226513384/1491647159</t>
  </si>
  <si>
    <t>https://pbs.twimg.com/profile_banners/2742162727/1493270046</t>
  </si>
  <si>
    <t>https://pbs.twimg.com/profile_banners/716070243487981568/1493140701</t>
  </si>
  <si>
    <t>https://pbs.twimg.com/profile_banners/285550360/1398522784</t>
  </si>
  <si>
    <t>https://pbs.twimg.com/profile_banners/172180404/1412957929</t>
  </si>
  <si>
    <t>https://pbs.twimg.com/profile_banners/751739380516196352/1492954495</t>
  </si>
  <si>
    <t>https://pbs.twimg.com/profile_banners/70663487/1488035170</t>
  </si>
  <si>
    <t>https://pbs.twimg.com/profile_banners/1316089488/1487152856</t>
  </si>
  <si>
    <t>https://pbs.twimg.com/profile_banners/468148244/1463555096</t>
  </si>
  <si>
    <t>https://pbs.twimg.com/profile_banners/2166852932/1493497127</t>
  </si>
  <si>
    <t>https://pbs.twimg.com/profile_banners/60242719/1491893013</t>
  </si>
  <si>
    <t>https://pbs.twimg.com/profile_banners/829327873/1491314536</t>
  </si>
  <si>
    <t>https://pbs.twimg.com/profile_banners/841139143480623104/1491128042</t>
  </si>
  <si>
    <t>https://pbs.twimg.com/profile_banners/1920376027/1481711700</t>
  </si>
  <si>
    <t>https://pbs.twimg.com/profile_banners/497605540/1489258651</t>
  </si>
  <si>
    <t>https://pbs.twimg.com/profile_banners/213011500/1377956481</t>
  </si>
  <si>
    <t>https://pbs.twimg.com/profile_banners/1262271684/1491334299</t>
  </si>
  <si>
    <t>https://pbs.twimg.com/profile_banners/857807899208404992/1493352883</t>
  </si>
  <si>
    <t>https://pbs.twimg.com/profile_banners/2886490891/1491143416</t>
  </si>
  <si>
    <t>https://pbs.twimg.com/profile_banners/841201650912100352/1489404098</t>
  </si>
  <si>
    <t>https://pbs.twimg.com/profile_banners/3178017559/1492966753</t>
  </si>
  <si>
    <t>https://pbs.twimg.com/profile_banners/83664170/1363607421</t>
  </si>
  <si>
    <t>https://pbs.twimg.com/profile_banners/575065088/1463297011</t>
  </si>
  <si>
    <t>https://pbs.twimg.com/profile_banners/56615874/1399138921</t>
  </si>
  <si>
    <t>https://pbs.twimg.com/profile_banners/23078675/1467898641</t>
  </si>
  <si>
    <t>https://pbs.twimg.com/profile_banners/150267834/1493106178</t>
  </si>
  <si>
    <t>https://pbs.twimg.com/profile_banners/794554721625370628/1493073560</t>
  </si>
  <si>
    <t>en-gb</t>
  </si>
  <si>
    <t>http://abs.twimg.com/images/themes/theme1/bg.png</t>
  </si>
  <si>
    <t>http://pbs.twimg.com/profile_background_images/378800000106552225/53834643af9ed9df08712827fd452a6a.png</t>
  </si>
  <si>
    <t>http://pbs.twimg.com/profile_background_images/265079383/rotheman3twtbk.jpg</t>
  </si>
  <si>
    <t>http://abs.twimg.com/images/themes/theme2/bg.gif</t>
  </si>
  <si>
    <t>http://abs.twimg.com/images/themes/theme11/bg.gif</t>
  </si>
  <si>
    <t>http://pbs.twimg.com/profile_background_images/444347117209780224/QHfhUnln.jpeg</t>
  </si>
  <si>
    <t>http://pbs.twimg.com/profile_background_images/378800000082990364/8250cab60c306b71409ac6e4cafae720.jpeg</t>
  </si>
  <si>
    <t>http://abs.twimg.com/images/themes/theme19/bg.gif</t>
  </si>
  <si>
    <t>http://abs.twimg.com/images/themes/theme14/bg.gif</t>
  </si>
  <si>
    <t>http://abs.twimg.com/images/themes/theme4/bg.gif</t>
  </si>
  <si>
    <t>http://pbs.twimg.com/profile_background_images/642657706927501312/zMLl0Ux2.jpg</t>
  </si>
  <si>
    <t>http://abs.twimg.com/images/themes/theme9/bg.gif</t>
  </si>
  <si>
    <t>http://pbs.twimg.com/profile_background_images/560880893674274817/uf3KKIcb.jpeg</t>
  </si>
  <si>
    <t>http://pbs.twimg.com/profile_background_images/561788023264657408/-pZXXRoz.jpeg</t>
  </si>
  <si>
    <t>http://pbs.twimg.com/profile_background_images/873242610/e63420b9349e382c2901494f05b211e2.jpeg</t>
  </si>
  <si>
    <t>http://abs.twimg.com/images/themes/theme15/bg.png</t>
  </si>
  <si>
    <t>http://pbs.twimg.com/profile_background_images/536372449680445440/dq_vqv6w.png</t>
  </si>
  <si>
    <t>http://pbs.twimg.com/profile_background_images/442124920370130945/XYGUCG8H.jpeg</t>
  </si>
  <si>
    <t>http://pbs.twimg.com/profile_background_images/344918034408397247/c9a0c765fe0d66a04c1446ed61c7301c.jpeg</t>
  </si>
  <si>
    <t>http://pbs.twimg.com/profile_background_images/378800000085924890/988f06acbf293d9a3d433c52809d0bcb.jpeg</t>
  </si>
  <si>
    <t>http://abs.twimg.com/images/themes/theme10/bg.gif</t>
  </si>
  <si>
    <t>http://pbs.twimg.com/profile_background_images/615342676599136256/GCAk2qn2.jpg</t>
  </si>
  <si>
    <t>http://pbs.twimg.com/profile_background_images/531104142639386624/5wydb0i1.jpeg</t>
  </si>
  <si>
    <t>http://pbs.twimg.com/profile_background_images/378800000017193840/b4c138a34dd7fd992ff4be154531438f.jpeg</t>
  </si>
  <si>
    <t>http://pbs.twimg.com/profile_background_images/389600755/Shahrukh_Khan5.jpg</t>
  </si>
  <si>
    <t>http://pbs.twimg.com/profile_background_images/669071075/e66e183b0eb2397abb3494c8ab3d1700.jpeg</t>
  </si>
  <si>
    <t>http://pbs.twimg.com/profile_background_images/378800000166751466/2C3fvTrv.jpeg</t>
  </si>
  <si>
    <t>http://pbs.twimg.com/profile_background_images/698916162449440768/reeEASS3.jpg</t>
  </si>
  <si>
    <t>http://pbs.twimg.com/profile_background_images/631004359694749696/HahNpXKY.jpg</t>
  </si>
  <si>
    <t>http://abs.twimg.com/images/themes/theme7/bg.gif</t>
  </si>
  <si>
    <t>http://pbs.twimg.com/profile_background_images/378800000073213377/7b9172f83bc7ea83cf22719eaf03a65c.jpeg</t>
  </si>
  <si>
    <t>http://pbs.twimg.com/profile_background_images/507601813797756930/p9CuJRrG.png</t>
  </si>
  <si>
    <t>http://abs.twimg.com/images/themes/theme17/bg.gif</t>
  </si>
  <si>
    <t>http://pbs.twimg.com/profile_background_images/728013442/80842f4a542f8d7ee2aaf18980afa78a.jpeg</t>
  </si>
  <si>
    <t>http://pbs.twimg.com/profile_background_images/846964878/3c31cad9724e198633229e10b69b3787.jpeg</t>
  </si>
  <si>
    <t>http://pbs.twimg.com/profile_background_images/183872089/x69c880f0eb1c6bf4fa31e2830177318.jpg</t>
  </si>
  <si>
    <t>http://pbs.twimg.com/profile_background_images/378800000083356667/9e2cc20087917780cf4527dfe337335d.jpeg</t>
  </si>
  <si>
    <t>http://pbs.twimg.com/profile_background_images/378800000095229433/d527d22be52f666812bb78f68adc80ab.jpeg</t>
  </si>
  <si>
    <t>http://pbs.twimg.com/profile_images/767862037921738752/79mqV-6l_normal.jpg</t>
  </si>
  <si>
    <t>http://pbs.twimg.com/profile_images/857608366771884037/z5fkv8AB_normal.jpg</t>
  </si>
  <si>
    <t>http://pbs.twimg.com/profile_images/700082779783110657/sClNnQWh_normal.jpg</t>
  </si>
  <si>
    <t>http://pbs.twimg.com/profile_images/836921544773337088/fAXu43Up_normal.jpg</t>
  </si>
  <si>
    <t>http://pbs.twimg.com/profile_images/855859192393072640/tBEfDfWo_normal.jpg</t>
  </si>
  <si>
    <t>http://pbs.twimg.com/profile_images/789817267567472640/BlpcUEvx_normal.jpg</t>
  </si>
  <si>
    <t>http://pbs.twimg.com/profile_images/772473170712469504/IO9HJOkv_normal.jpg</t>
  </si>
  <si>
    <t>http://pbs.twimg.com/profile_images/853530705397256192/YkG9cC8D_normal.jpg</t>
  </si>
  <si>
    <t>http://pbs.twimg.com/profile_images/822416884314361858/OQZX4Ilu_normal.jpg</t>
  </si>
  <si>
    <t>http://pbs.twimg.com/profile_images/846614608530018304/DtnTzrB4_normal.jpg</t>
  </si>
  <si>
    <t>http://pbs.twimg.com/profile_images/849343524046856195/7yH8RT3c_normal.jpg</t>
  </si>
  <si>
    <t>Open Twitter Page for This Person</t>
  </si>
  <si>
    <t>https://twitter.com/soumensingh14</t>
  </si>
  <si>
    <t>https://twitter.com/vodafonein</t>
  </si>
  <si>
    <t>https://twitter.com/hemantg435</t>
  </si>
  <si>
    <t>https://twitter.com/heyshabnam</t>
  </si>
  <si>
    <t>https://twitter.com/imro45</t>
  </si>
  <si>
    <t>https://twitter.com/nitishranaoffi1</t>
  </si>
  <si>
    <t>https://twitter.com/kieronpollard55</t>
  </si>
  <si>
    <t>https://twitter.com/prashantheltep3</t>
  </si>
  <si>
    <t>https://twitter.com/__keshavb</t>
  </si>
  <si>
    <t>https://twitter.com/kuldeepgauswami</t>
  </si>
  <si>
    <t>https://twitter.com/nps007kumar</t>
  </si>
  <si>
    <t>https://twitter.com/ipl</t>
  </si>
  <si>
    <t>https://twitter.com/soumensingh20</t>
  </si>
  <si>
    <t>https://twitter.com/rohitmo74702125</t>
  </si>
  <si>
    <t>https://twitter.com/kartikeyporwal8</t>
  </si>
  <si>
    <t>https://twitter.com/chasmish_girl</t>
  </si>
  <si>
    <t>https://twitter.com/aniyuvi</t>
  </si>
  <si>
    <t>https://twitter.com/gomathimanickam</t>
  </si>
  <si>
    <t>https://twitter.com/danistha1</t>
  </si>
  <si>
    <t>https://twitter.com/mr_samaresh</t>
  </si>
  <si>
    <t>https://twitter.com/sharma123jo</t>
  </si>
  <si>
    <t>https://twitter.com/ashok50sharma6</t>
  </si>
  <si>
    <t>https://twitter.com/karnik_jairaj</t>
  </si>
  <si>
    <t>https://twitter.com/prashan30116444</t>
  </si>
  <si>
    <t>https://twitter.com/divya18_</t>
  </si>
  <si>
    <t>https://twitter.com/doctorrsays</t>
  </si>
  <si>
    <t>https://twitter.com/imjatinvk</t>
  </si>
  <si>
    <t>https://twitter.com/dtomar982</t>
  </si>
  <si>
    <t>https://twitter.com/msdian63</t>
  </si>
  <si>
    <t>https://twitter.com/bagrat15</t>
  </si>
  <si>
    <t>https://twitter.com/frankie2703</t>
  </si>
  <si>
    <t>https://twitter.com/sajid46661340</t>
  </si>
  <si>
    <t>https://twitter.com/imsatnam_</t>
  </si>
  <si>
    <t>https://twitter.com/mjasf17</t>
  </si>
  <si>
    <t>https://twitter.com/vijayfansworld0</t>
  </si>
  <si>
    <t>https://twitter.com/nitinsh_97_</t>
  </si>
  <si>
    <t>https://twitter.com/mynameissneha</t>
  </si>
  <si>
    <t>https://twitter.com/srkssoul</t>
  </si>
  <si>
    <t>https://twitter.com/ajaythesrkfan</t>
  </si>
  <si>
    <t>https://twitter.com/iamtara_srk</t>
  </si>
  <si>
    <t>https://twitter.com/rajsrk38585274</t>
  </si>
  <si>
    <t>https://twitter.com/real_srkian</t>
  </si>
  <si>
    <t>https://twitter.com/amitkrdash</t>
  </si>
  <si>
    <t>https://twitter.com/imvkohli</t>
  </si>
  <si>
    <t>https://twitter.com/gautamgambhir</t>
  </si>
  <si>
    <t>https://twitter.com/aniketwmoney</t>
  </si>
  <si>
    <t>https://twitter.com/dearsanket_b</t>
  </si>
  <si>
    <t>https://twitter.com/bhaitard</t>
  </si>
  <si>
    <t>https://twitter.com/ufacesrkian</t>
  </si>
  <si>
    <t>https://twitter.com/fansrk555</t>
  </si>
  <si>
    <t>https://twitter.com/robin__bishnoi</t>
  </si>
  <si>
    <t>https://twitter.com/akhil26670686</t>
  </si>
  <si>
    <t>https://twitter.com/ssrana07rana</t>
  </si>
  <si>
    <t>https://twitter.com/ikra4srk</t>
  </si>
  <si>
    <t>https://twitter.com/twiiit_sam</t>
  </si>
  <si>
    <t>https://twitter.com/tashandstar</t>
  </si>
  <si>
    <t>https://twitter.com/beintehaanishq</t>
  </si>
  <si>
    <t>https://twitter.com/iam_riteish</t>
  </si>
  <si>
    <t>https://twitter.com/sadi1432</t>
  </si>
  <si>
    <t>https://twitter.com/akramsrk</t>
  </si>
  <si>
    <t>https://twitter.com/sunny9051</t>
  </si>
  <si>
    <t>https://twitter.com/apnashahrukh</t>
  </si>
  <si>
    <t>https://twitter.com/huzaifaraaz</t>
  </si>
  <si>
    <t>https://twitter.com/imsatbir</t>
  </si>
  <si>
    <t>https://twitter.com/rajheartking</t>
  </si>
  <si>
    <t>https://twitter.com/aviipatel3</t>
  </si>
  <si>
    <t>https://twitter.com/i_vivek2209</t>
  </si>
  <si>
    <t>https://twitter.com/i_hardikshah_</t>
  </si>
  <si>
    <t>https://twitter.com/tanmay_2010</t>
  </si>
  <si>
    <t>https://twitter.com/contestnews_in</t>
  </si>
  <si>
    <t>https://twitter.com/govindchand2</t>
  </si>
  <si>
    <t>https://twitter.com/contestnews2</t>
  </si>
  <si>
    <t>https://twitter.com/srkstanu</t>
  </si>
  <si>
    <t>https://twitter.com/sbmanoj1</t>
  </si>
  <si>
    <t>https://twitter.com/loyal_devanshu</t>
  </si>
  <si>
    <t>https://twitter.com/suranachirag24</t>
  </si>
  <si>
    <t>https://twitter.com/soodabhinav08</t>
  </si>
  <si>
    <t>https://twitter.com/snehaabhisood</t>
  </si>
  <si>
    <t>https://twitter.com/jaddujhappi</t>
  </si>
  <si>
    <t>https://twitter.com/kp_85</t>
  </si>
  <si>
    <t>https://twitter.com/ap61192</t>
  </si>
  <si>
    <t>https://twitter.com/anilkkurmi</t>
  </si>
  <si>
    <t>https://twitter.com/rnagpal1995</t>
  </si>
  <si>
    <t>https://twitter.com/sanjayp33862979</t>
  </si>
  <si>
    <t>https://twitter.com/harirock789</t>
  </si>
  <si>
    <t>https://twitter.com/leg_peace</t>
  </si>
  <si>
    <t>https://twitter.com/baapray</t>
  </si>
  <si>
    <t>https://twitter.com/rahulbt98</t>
  </si>
  <si>
    <t>https://twitter.com/vrajkp99</t>
  </si>
  <si>
    <t>https://twitter.com/dot_singh</t>
  </si>
  <si>
    <t>https://twitter.com/akazukin73</t>
  </si>
  <si>
    <t>https://twitter.com/srprabath2</t>
  </si>
  <si>
    <t>https://twitter.com/vnykumar_7</t>
  </si>
  <si>
    <t>https://twitter.com/rg2118</t>
  </si>
  <si>
    <t>https://twitter.com/kaur_crazy</t>
  </si>
  <si>
    <t>https://twitter.com/v1jju</t>
  </si>
  <si>
    <t>https://twitter.com/naveenthisizz</t>
  </si>
  <si>
    <t>https://twitter.com/ruchin_1996</t>
  </si>
  <si>
    <t>https://twitter.com/udaipurtimes</t>
  </si>
  <si>
    <t>https://twitter.com/shwetakk16</t>
  </si>
  <si>
    <t>https://twitter.com/garimarathi_</t>
  </si>
  <si>
    <t>https://twitter.com/abhishek_rawat5</t>
  </si>
  <si>
    <t>https://twitter.com/mik0000786</t>
  </si>
  <si>
    <t>https://twitter.com/shahidswarrior_</t>
  </si>
  <si>
    <t>https://twitter.com/iam_dharmesh</t>
  </si>
  <si>
    <t>https://twitter.com/shanaticniko</t>
  </si>
  <si>
    <t>https://twitter.com/sarathkevinjoy</t>
  </si>
  <si>
    <t>https://twitter.com/pintusadhukhn</t>
  </si>
  <si>
    <t>https://twitter.com/rahul_narwar</t>
  </si>
  <si>
    <t>https://twitter.com/abhikarmakar_i</t>
  </si>
  <si>
    <t>https://twitter.com/shoaib2095</t>
  </si>
  <si>
    <t>https://twitter.com/sensible_mona</t>
  </si>
  <si>
    <t>https://twitter.com/chahatdeep_s</t>
  </si>
  <si>
    <t>https://twitter.com/shibamdutta2000</t>
  </si>
  <si>
    <t>https://twitter.com/biswajit_k1991</t>
  </si>
  <si>
    <t>https://twitter.com/manishmaan14</t>
  </si>
  <si>
    <t>https://twitter.com/iamchetanpandit</t>
  </si>
  <si>
    <t>https://twitter.com/crazymeenu_</t>
  </si>
  <si>
    <t>https://twitter.com/salman3126</t>
  </si>
  <si>
    <t>https://twitter.com/hamidshaikh4321</t>
  </si>
  <si>
    <t>https://twitter.com/littletanmoy</t>
  </si>
  <si>
    <t>https://twitter.com/bindas_pari</t>
  </si>
  <si>
    <t>https://twitter.com/aditikaps</t>
  </si>
  <si>
    <t>https://twitter.com/abhirupmaji</t>
  </si>
  <si>
    <t>https://twitter.com/alishaikh3126</t>
  </si>
  <si>
    <t>https://twitter.com/prnonly4u</t>
  </si>
  <si>
    <t>https://twitter.com/s21nawab</t>
  </si>
  <si>
    <t>https://twitter.com/priyalpoddar</t>
  </si>
  <si>
    <t>https://twitter.com/krishna101282</t>
  </si>
  <si>
    <t>https://twitter.com/iamshahidfan</t>
  </si>
  <si>
    <t>https://twitter.com/m0vieh0lic</t>
  </si>
  <si>
    <t>https://twitter.com/saraf_silky</t>
  </si>
  <si>
    <t>https://twitter.com/iamkruzz</t>
  </si>
  <si>
    <t>https://twitter.com/me_ritabrata</t>
  </si>
  <si>
    <t>https://twitter.com/ryansush</t>
  </si>
  <si>
    <t>https://twitter.com/saififiroz</t>
  </si>
  <si>
    <t>https://twitter.com/romeoramu123</t>
  </si>
  <si>
    <t>https://twitter.com/bhavinm08714568</t>
  </si>
  <si>
    <t>https://twitter.com/impcmaniacruhi</t>
  </si>
  <si>
    <t>https://twitter.com/vanshadlakha</t>
  </si>
  <si>
    <t>https://twitter.com/serediucvioleta</t>
  </si>
  <si>
    <t>https://twitter.com/varadpathak007</t>
  </si>
  <si>
    <t>https://twitter.com/pankaj_nd20</t>
  </si>
  <si>
    <t>https://twitter.com/pritambakshi501</t>
  </si>
  <si>
    <t>https://twitter.com/imdharam1210</t>
  </si>
  <si>
    <t>https://twitter.com/anilsha10764573</t>
  </si>
  <si>
    <t>https://twitter.com/akash_anant30</t>
  </si>
  <si>
    <t>https://twitter.com/iam_greatali</t>
  </si>
  <si>
    <t>https://twitter.com/queenfashi</t>
  </si>
  <si>
    <t>https://twitter.com/jsjb9</t>
  </si>
  <si>
    <t>https://twitter.com/purana500</t>
  </si>
  <si>
    <t>https://twitter.com/sourabh8522</t>
  </si>
  <si>
    <t>https://twitter.com/sugandhadixit85</t>
  </si>
  <si>
    <t>https://twitter.com/imvijaysingh84</t>
  </si>
  <si>
    <t>https://twitter.com/cricketaakash</t>
  </si>
  <si>
    <t>https://twitter.com/iamankushsingla</t>
  </si>
  <si>
    <t>https://twitter.com/ashish_nomore</t>
  </si>
  <si>
    <t>https://twitter.com/iamraj456</t>
  </si>
  <si>
    <t>https://twitter.com/takshak_speaks</t>
  </si>
  <si>
    <t>https://twitter.com/babitkaushal</t>
  </si>
  <si>
    <t>https://twitter.com/kalyankar_vinay</t>
  </si>
  <si>
    <t>https://twitter.com/mohamma15218593</t>
  </si>
  <si>
    <t>https://twitter.com/akashk95</t>
  </si>
  <si>
    <t>https://twitter.com/ayush_banka1</t>
  </si>
  <si>
    <t>https://twitter.com/dutt_sankar</t>
  </si>
  <si>
    <t>https://twitter.com/arvindjadwa</t>
  </si>
  <si>
    <t>https://twitter.com/iplt20_india</t>
  </si>
  <si>
    <t>https://twitter.com/karningshiv</t>
  </si>
  <si>
    <t>https://twitter.com/cutytamanna</t>
  </si>
  <si>
    <t>https://twitter.com/yuvrajs27272138</t>
  </si>
  <si>
    <t>https://twitter.com/saketnair123</t>
  </si>
  <si>
    <t>https://twitter.com/bleed_sports</t>
  </si>
  <si>
    <t>https://twitter.com/ashmahajan</t>
  </si>
  <si>
    <t>https://twitter.com/asifraza1000</t>
  </si>
  <si>
    <t>https://twitter.com/innobystander</t>
  </si>
  <si>
    <t>https://twitter.com/cricket365</t>
  </si>
  <si>
    <t>https://twitter.com/kaashuk</t>
  </si>
  <si>
    <t>https://twitter.com/sonofgodbizzle</t>
  </si>
  <si>
    <t>soumensingh14
RT @VodafoneIN: Mayur Dawda and
Sainath Koduri’s super shot! #MakeMostOfNow.
Download MyVodafone App to be a
Vodafone SuperFan. https://t.c…</t>
  </si>
  <si>
    <t>hemantg435
Yesterday, I was gone to meet virat
kohli as a Vodafone superfan in
IPL</t>
  </si>
  <si>
    <t>heyshabnam
@VodafoneIN @KieronPollard55 @NitishRanaOffi1
@ImRo45 How can i increase my chances
of becoming a Vodafone Superfan!!!
please tell me!!</t>
  </si>
  <si>
    <t xml:space="preserve">imro45
</t>
  </si>
  <si>
    <t xml:space="preserve">nitishranaoffi1
</t>
  </si>
  <si>
    <t xml:space="preserve">kieronpollard55
</t>
  </si>
  <si>
    <t>prashantheltep3
RT @VodafoneIN: Shivraj Singh’s
paparazzi moment on the field.
#MakeMostOfNow. Download MyVodafone
App to be a Vodafone SuperFan.
https://t…</t>
  </si>
  <si>
    <t>__keshavb
Isn't Vodafone Superfan someone
from the inside of their system?
I always thought so. #KKRvGL</t>
  </si>
  <si>
    <t>kuldeepgauswami
RT @VodafoneIN: Shivraj Singh’s
paparazzi moment on the field.
#MakeMostOfNow. Download MyVodafone
App to be a Vodafone SuperFan.
https://t…</t>
  </si>
  <si>
    <t>nps007kumar
RT @VodafoneIN: This VIVO @IPL
become a Vodafone SuperFan &amp;amp;
fulfil your Super Wish. Download
MyVodafone App to participate https://t.co/FaF…</t>
  </si>
  <si>
    <t xml:space="preserve">ipl
</t>
  </si>
  <si>
    <t>soumensingh20
RT @VodafoneIN: Mayur Dawda and
Sainath Koduri’s super shot! #MakeMostOfNow.
Download MyVodafone App to be a
Vodafone SuperFan. https://t.c…</t>
  </si>
  <si>
    <t>rohitmo74702125
Vodafone superfan 199</t>
  </si>
  <si>
    <t>kartikeyporwal8
RT @VodafoneIN: A lifelong dream
of Rituraj Kumar Das came true.#MakeMostOfNow
Download MyVodafone App to be a
Vodafone SuperFan. https://…</t>
  </si>
  <si>
    <t>chasmish_girl
That Vodafone superfan must be
wanting Dhoni ka autograph ❤❤❤
#RPSvSRH</t>
  </si>
  <si>
    <t>aniyuvi
RT @VodafoneIN: A lifelong dream
of Rituraj Kumar Das came true.#MakeMostOfNow
Download MyVodafone App to be a
Vodafone SuperFan. https://…</t>
  </si>
  <si>
    <t>gomathimanickam
RT @VodafoneIN: A lifelong dream
of Rituraj Kumar Das came true.#MakeMostOfNow
Download MyVodafone App to be a
Vodafone SuperFan. https://…</t>
  </si>
  <si>
    <t>danistha1
RT @VodafoneIN: This VIVO @IPL
become a Vodafone SuperFan &amp;amp;
fulfil your Super Wish. Download
MyVodafone App to participate https://t.co/FaF…</t>
  </si>
  <si>
    <t>mr_samaresh
RT @VodafoneIN: A lifelong dream
of Rituraj Kumar Das came true.#MakeMostOfNow
Download MyVodafone App to be a
Vodafone SuperFan. https://…</t>
  </si>
  <si>
    <t>sharma123jo
@ImRo45 that vodafone superfan
Wanted to shake hands😀</t>
  </si>
  <si>
    <t>ashok50sharma6
@ImRo45 u r not done right.. U
embarrass to vodafone superfan.
U have a time for shake hand with
celb But not for comman man. U
r also a **</t>
  </si>
  <si>
    <t>karnik_jairaj
@VodafoneIN how can i.be vodafone
superfan in ipl</t>
  </si>
  <si>
    <t>prashan30116444
hi I am prashant kharat and my
dream I chose a vodafone superfan
in ipl20 dir sir plz my dream complete</t>
  </si>
  <si>
    <t>divya18_
Vodafone superfan 😹😹😹</t>
  </si>
  <si>
    <t>doctorrsays
#KKRvRCB Vodafone superfan nahi
Vodafone chutiya fan theek rahega..😂</t>
  </si>
  <si>
    <t>imjatinvk
Vodafone Superfan is big Virat
Kohli fan 😄 #IPL2017 #KKRvRCB
#RCB</t>
  </si>
  <si>
    <t>dtomar982
Vodafone superfan Saying RCB RCB
yo kkhaar 😂 shahrukh gaya bc</t>
  </si>
  <si>
    <t>msdian63
tht vodafone superfan😂😂</t>
  </si>
  <si>
    <t>bagrat15
It's incredible how the IPL cameramen
spot the Vodafone superfan in the
crowds every game. Please also
find the book that I lost in Kolkata.</t>
  </si>
  <si>
    <t>frankie2703
The Vodafone superfan reminds me
of Thala fan - thalaaa thaalaaaaa
#IPL #KKRvRCB</t>
  </si>
  <si>
    <t>sajid46661340
Who is the Vodafone superfan in
the Eden who is cheering for RCB
#KKRvRCB</t>
  </si>
  <si>
    <t>imsatnam_
Even That Vodafone Superfan is
supporting RCB 😂😂👌 #KKRvRCB
#IPL</t>
  </si>
  <si>
    <t>mjasf17
RT @imSatnam_: Even That Vodafone
Superfan is supporting RCB 😂😂👌
#KKRvRCB #IPL</t>
  </si>
  <si>
    <t>vijayfansworld0
RT @VodafoneIN: This VIVO @IPL
become a Vodafone SuperFan &amp;amp;
fulfil your Super Wish. Download
MyVodafone App to participate https://t.co/FaF…</t>
  </si>
  <si>
    <t>nitinsh_97_
RT @VodafoneIN: This VIVO @IPL
become a Vodafone SuperFan &amp;amp;
fulfil your Super Wish. Download
MyVodafone App to participate https://t.co/FaF…</t>
  </si>
  <si>
    <t>mynameissneha
One more rosogolla on our way!
BTW where is that vodafone superfan
now? 😆 https://t.co/SCMeg2sNTH</t>
  </si>
  <si>
    <t>srkssoul
Maaroo uss vodafone superfan ko
😠😠</t>
  </si>
  <si>
    <t>ajaythesrkfan
Ye Vodafone Superfan RCB RCB kar
raha tha bc 😂</t>
  </si>
  <si>
    <t>iamtara_srk
RT @AjayTheSrkFan: Ye Vodafone
Superfan RCB RCB kar raha tha bc
😂</t>
  </si>
  <si>
    <t>rajsrk38585274
RT @real_srkian: #KKRvRCB Feeling
Sad For That VODAFONE SUPERFAN
at the start of Match He was Chanting
RCB RCB</t>
  </si>
  <si>
    <t>real_srkian
#KKRvRCB Feeling Sad For That VODAFONE
SUPERFAN at the start of Match
He was Chanting RCB RCB</t>
  </si>
  <si>
    <t>amitkrdash
The most sad person in today's
match would be the Vodafone Superfan.
#RCBvKKR #KKRvRCB #ipl @imVkohli
@GautamGambhir</t>
  </si>
  <si>
    <t xml:space="preserve">imvkohli
</t>
  </si>
  <si>
    <t xml:space="preserve">gautamgambhir
</t>
  </si>
  <si>
    <t>aniketwmoney
#KKRvRCB but Vodafone superfan
to #RCB ka fan tha</t>
  </si>
  <si>
    <t>dearsanket_b
RT @Bhaitard: Gambhir ko uss Vodafone
superfan gaandu ko ball phek ke
maarna tha 🤣</t>
  </si>
  <si>
    <t>bhaitard
Gambhir ko uss Vodafone superfan
gaandu ko ball phek ke maarna tha
🤣</t>
  </si>
  <si>
    <t>ufacesrkian
RT @Bhaitard: Gambhir ko uss Vodafone
superfan gaandu ko ball phek ke
maarna tha 🤣</t>
  </si>
  <si>
    <t>fansrk555
RT @Robin__bishnoi: #KKRvRCB *Me
to WO soch raha hu WO Vodafone
superfan Jo rcb supporter tha uska
kya hoga*😂😂😂😂😂😂😂😂</t>
  </si>
  <si>
    <t>robin__bishnoi
#KKRvRCB *Me to WO soch raha hu
WO Vodafone superfan Jo rcb supporter
tha uska kya hoga*😂😂😂😂😂😂😂😂</t>
  </si>
  <si>
    <t>akhil26670686
RT @Bhaitard: Gambhir ko uss Vodafone
superfan gaandu ko ball phek ke
maarna tha 🤣</t>
  </si>
  <si>
    <t>ssrana07rana
RT @Robin__bishnoi: #KKRvRCB *Me
to WO soch raha hu WO Vodafone
superfan Jo rcb supporter tha uska
kya hoga*😂😂😂😂😂😂😂😂</t>
  </si>
  <si>
    <t>ikra4srk
RT @Bhaitard: Gambhir ko uss Vodafone
superfan gaandu ko ball phek ke
maarna tha 🤣</t>
  </si>
  <si>
    <t>twiiit_sam
RT @Robin__bishnoi: #KKRvRCB *Me
to WO soch raha hu WO Vodafone
superfan Jo rcb supporter tha uska
kya hoga*😂😂😂😂😂😂😂😂</t>
  </si>
  <si>
    <t>tashandstar
RT @Robin__bishnoi: #KKRvRCB *Me
to WO soch raha hu WO Vodafone
superfan Jo rcb supporter tha uska
kya hoga*😂😂😂😂😂😂😂😂</t>
  </si>
  <si>
    <t>beintehaanishq
RT @Bhaitard: Gambhir ko uss Vodafone
superfan gaandu ko ball phek ke
maarna tha 🤣</t>
  </si>
  <si>
    <t>iam_riteish
RT @Bhaitard: Gambhir ko uss Vodafone
superfan gaandu ko ball phek ke
maarna tha 🤣</t>
  </si>
  <si>
    <t>sadi1432
RT @Bhaitard: Gambhir ko uss Vodafone
superfan gaandu ko ball phek ke
maarna tha 🤣</t>
  </si>
  <si>
    <t>akramsrk
RT @Bhaitard: Gambhir ko uss Vodafone
superfan gaandu ko ball phek ke
maarna tha 🤣</t>
  </si>
  <si>
    <t>sunny9051
Feeling very sad for #Rcb_Fans..But
mostly that's #Vodafone_superfan
who cheers for Rcb in #Eden_Gardens..
😂😂😂😂😂😂😂😂😂</t>
  </si>
  <si>
    <t>apnashahrukh
RT @Bhaitard: Gambhir ko uss Vodafone
superfan gaandu ko ball phek ke
maarna tha 🤣</t>
  </si>
  <si>
    <t>huzaifaraaz
RT @real_srkian: #KKRvRCB Feeling
Sad For That VODAFONE SUPERFAN
at the start of Match He was Chanting
RCB RCB</t>
  </si>
  <si>
    <t>imsatbir
RT @Bhaitard: Gambhir ko uss Vodafone
superfan gaandu ko ball phek ke
maarna tha 🤣</t>
  </si>
  <si>
    <t>rajheartking
Aur Vodafone superfan Vivek Kumar
sala RCB RCB chilla raha tha madarchod.
LOL on him... 😂</t>
  </si>
  <si>
    <t>aviipatel3
RT @VodafoneIN: A lifelong dream
of Rituraj Kumar Das came true.#MakeMostOfNow
Download MyVodafone App to be a
Vodafone SuperFan. https://…</t>
  </si>
  <si>
    <t>i_vivek2209
RT @Bhaitard: Gambhir ko uss Vodafone
superfan gaandu ko ball phek ke
maarna tha 🤣</t>
  </si>
  <si>
    <t>i_hardikshah_
RT @Bhaitard: Gambhir ko uss Vodafone
superfan gaandu ko ball phek ke
maarna tha 🤣</t>
  </si>
  <si>
    <t>tanmay_2010
Include me in Vodafone Superfan
#VodafoneSpeedQuiz</t>
  </si>
  <si>
    <t>contestnews_in
Vodafone SuperFan 2017 Contest
– Chance To Win PBL Match Tickets
https://t.co/4mNbRBvkYs</t>
  </si>
  <si>
    <t>govindchand2
Vodafone SuperFan 2017 Contest
– Chance To Win PBL Match Tickets
- https://t.co/yzkfmcX8UR</t>
  </si>
  <si>
    <t>contestnews2
Vodafone SuperFan 2017 Contest
– Chance To Win PBL Match Tickets
https://t.co/Nhvs3KfpgB</t>
  </si>
  <si>
    <t>srkstanu
RT @Robin__bishnoi: #KKRvRCB *Me
to WO soch raha hu WO Vodafone
superfan Jo rcb supporter tha uska
kya hoga*😂😂😂😂😂😂😂😂</t>
  </si>
  <si>
    <t>sbmanoj1
RT @VodafoneIN: This VIVO @IPL
become a Vodafone SuperFan &amp;amp;
fulfil your Super Wish. Download
MyVodafone App to participate https://t.co/FaF…</t>
  </si>
  <si>
    <t>suranachirag24
RT @VodafoneIN: Sagar Chachondia
&amp;amp; Vivek Kumar know how to #MakeMostOfNow.
Download MyVodafone App to be the
next Vodafone SuperFan. https:…</t>
  </si>
  <si>
    <t>soodabhinav08
RT @VodafoneIN: Sagar Chachondia
&amp;amp; Vivek Kumar know how to #MakeMostOfNow.
Download MyVodafone App to be the
next Vodafone SuperFan. https:…</t>
  </si>
  <si>
    <t>snehaabhisood
RT @VodafoneIN: Sagar Chachondia
&amp;amp; Vivek Kumar know how to #MakeMostOfNow.
Download MyVodafone App to be the
next Vodafone SuperFan. https:…</t>
  </si>
  <si>
    <t>jaddujhappi
RT @VodafoneIN: Sagar Chachondia
&amp;amp; Vivek Kumar know how to #MakeMostOfNow.
Download MyVodafone App to be the
next Vodafone SuperFan. https:…</t>
  </si>
  <si>
    <t>kp_85
RT @VodafoneIN: Sagar Chachondia
&amp;amp; Vivek Kumar know how to #MakeMostOfNow.
Download MyVodafone App to be the
next Vodafone SuperFan. https:…</t>
  </si>
  <si>
    <t>ap61192
RT @VodafoneIN: Sagar Chachondia
&amp;amp; Vivek Kumar know how to #MakeMostOfNow.
Download MyVodafone App to be the
next Vodafone SuperFan. https:…</t>
  </si>
  <si>
    <t>anilkkurmi
Don't be just the fan , be the
Vodafone superfan. @VodafoneIN
#makemostofnow</t>
  </si>
  <si>
    <t>rnagpal1995
RT @VodafoneIN: Sagar Chachondia
&amp;amp; Vivek Kumar know how to #MakeMostOfNow.
Download MyVodafone App to be the
next Vodafone SuperFan. https:…</t>
  </si>
  <si>
    <t>sanjayp33862979
RT @VodafoneIN: Sagar Chachondia
&amp;amp; Vivek Kumar know how to #MakeMostOfNow.
Download MyVodafone App to be the
next Vodafone SuperFan. https:…</t>
  </si>
  <si>
    <t>harirock789
RT @VodafoneIN: Sagar Chachondia
&amp;amp; Vivek Kumar know how to #MakeMostOfNow.
Download MyVodafone App to be the
next Vodafone SuperFan. https:…</t>
  </si>
  <si>
    <t>leg_peace
RT @VodafoneIN: Sagar Chachondia
&amp;amp; Vivek Kumar know how to #MakeMostOfNow.
Download MyVodafone App to be the
next Vodafone SuperFan. https:…</t>
  </si>
  <si>
    <t>baapray
RT @VodafoneIN: Sagar Chachondia
&amp;amp; Vivek Kumar know how to #MakeMostOfNow.
Download MyVodafone App to be the
next Vodafone SuperFan. https:…</t>
  </si>
  <si>
    <t>rahulbt98
RT @VodafoneIN: Sagar Chachondia
&amp;amp; Vivek Kumar know how to #MakeMostOfNow.
Download MyVodafone App to be the
next Vodafone SuperFan. https:…</t>
  </si>
  <si>
    <t>vrajkp99
RT @VodafoneIN: Sagar Chachondia
&amp;amp; Vivek Kumar know how to #MakeMostOfNow.
Download MyVodafone App to be the
next Vodafone SuperFan. https:…</t>
  </si>
  <si>
    <t>dot_singh
RT @VodafoneIN: Sagar Chachondia
&amp;amp; Vivek Kumar know how to #MakeMostOfNow.
Download MyVodafone App to be the
next Vodafone SuperFan. https:…</t>
  </si>
  <si>
    <t>akazukin73
RT @VodafoneIN: Sagar Chachondia
&amp;amp; Vivek Kumar know how to #MakeMostOfNow.
Download MyVodafone App to be the
next Vodafone SuperFan. https:…</t>
  </si>
  <si>
    <t>srprabath2
RT @VodafoneIN: Sagar Chachondia
&amp;amp; Vivek Kumar know how to #MakeMostOfNow.
Download MyVodafone App to be the
next Vodafone SuperFan. https:…</t>
  </si>
  <si>
    <t>vnykumar_7
@VodafoneIN can u please fulfill
my lifetime dream of meeting MSDhoni
?? if u help m ...ill be ur lifelong
vodafone subscriber #superfan :)</t>
  </si>
  <si>
    <t>rg2118
RT @VodafoneIN: Sagar Chachondia
&amp;amp; Vivek Kumar know how to #MakeMostOfNow.
Download MyVodafone App to be the
next Vodafone SuperFan. https:…</t>
  </si>
  <si>
    <t>kaur_crazy
RT @VodafoneIN: Sagar Chachondia
&amp;amp; Vivek Kumar know how to #MakeMostOfNow.
Download MyVodafone App to be the
next Vodafone SuperFan. https:…</t>
  </si>
  <si>
    <t>v1jju
RT @VodafoneIN: Sagar Chachondia
&amp;amp; Vivek Kumar know how to #MakeMostOfNow.
Download MyVodafone App to be the
next Vodafone SuperFan. https:…</t>
  </si>
  <si>
    <t>naveenthisizz
RT @VodafoneIN: Sagar Chachondia
&amp;amp; Vivek Kumar know how to #MakeMostOfNow.
Download MyVodafone App to be the
next Vodafone SuperFan. https:…</t>
  </si>
  <si>
    <t>ruchin_1996
RT @VodafoneIN: Sagar Chachondia
&amp;amp; Vivek Kumar know how to #MakeMostOfNow.
Download MyVodafone App to be the
next Vodafone SuperFan. https:…</t>
  </si>
  <si>
    <t>udaipurtimes
वीवो आईपीएल 2017 में वोडाफोन के
राजस्थान के पांच भाग्यशाली उपभोक्ताओं
को आईपीएल के लिए वोडाफोन सुपर फैन
का खिताब... https://t.co/Lx3wyAqGra</t>
  </si>
  <si>
    <t>shwetakk16
RT @VodafoneIN: A lifelong dream
of Rituraj Kumar Das came true.#MakeMostOfNow
Download MyVodafone App to be a
Vodafone SuperFan. https://…</t>
  </si>
  <si>
    <t>garimarathi_
RT @VodafoneIN: Sagar Chachondia
&amp;amp; Vivek Kumar know how to #MakeMostOfNow.
Download MyVodafone App to be the
next Vodafone SuperFan. https:…</t>
  </si>
  <si>
    <t>abhishek_rawat5
RT @VodafoneIN: Sagar Chachondia
&amp;amp; Vivek Kumar know how to #MakeMostOfNow.
Download MyVodafone App to be the
next Vodafone SuperFan. https:…</t>
  </si>
  <si>
    <t>mik0000786
RT @VodafoneIN: Sagar Chachondia
&amp;amp; Vivek Kumar know how to #MakeMostOfNow.
Download MyVodafone App to be the
next Vodafone SuperFan. https:…</t>
  </si>
  <si>
    <t>shahidswarrior_
RT @VodafoneIN: Sagar Chachondia
&amp;amp; Vivek Kumar know how to #MakeMostOfNow.
Download MyVodafone App to be the
next Vodafone SuperFan. https:…</t>
  </si>
  <si>
    <t>iam_dharmesh
RT @VodafoneIN: Sagar Chachondia
&amp;amp; Vivek Kumar know how to #MakeMostOfNow.
Download MyVodafone App to be the
next Vodafone SuperFan. https:…</t>
  </si>
  <si>
    <t>shanaticniko
RT @VodafoneIN: Sagar Chachondia
&amp;amp; Vivek Kumar know how to #MakeMostOfNow.
Download MyVodafone App to be the
next Vodafone SuperFan. https:…</t>
  </si>
  <si>
    <t>sarathkevinjoy
RT @VodafoneIN: Sagar Chachondia
&amp;amp; Vivek Kumar know how to #MakeMostOfNow.
Download MyVodafone App to be the
next Vodafone SuperFan. https:…</t>
  </si>
  <si>
    <t>pintusadhukhn
RT @VodafoneIN: Sagar Chachondia
&amp;amp; Vivek Kumar know how to #MakeMostOfNow.
Download MyVodafone App to be the
next Vodafone SuperFan. https:…</t>
  </si>
  <si>
    <t>rahul_narwar
RT @VodafoneIN: Sagar Chachondia
&amp;amp; Vivek Kumar know how to #MakeMostOfNow.
Download MyVodafone App to be the
next Vodafone SuperFan. https:…</t>
  </si>
  <si>
    <t>abhikarmakar_i
RT @VodafoneIN: Sagar Chachondia
&amp;amp; Vivek Kumar know how to #MakeMostOfNow.
Download MyVodafone App to be the
next Vodafone SuperFan. https:…</t>
  </si>
  <si>
    <t>shoaib2095
RT @VodafoneIN: Sagar Chachondia
&amp;amp; Vivek Kumar know how to #MakeMostOfNow.
Download MyVodafone App to be the
next Vodafone SuperFan. https:…</t>
  </si>
  <si>
    <t>sensible_mona
RT @VodafoneIN: Sagar Chachondia
&amp;amp; Vivek Kumar know how to #MakeMostOfNow.
Download MyVodafone App to be the
next Vodafone SuperFan. https:…</t>
  </si>
  <si>
    <t>chahatdeep_s
RT @VodafoneIN: Sagar Chachondia
&amp;amp; Vivek Kumar know how to #MakeMostOfNow.
Download MyVodafone App to be the
next Vodafone SuperFan. https:…</t>
  </si>
  <si>
    <t>shibamdutta2000
RT @VodafoneIN: Sagar Chachondia
&amp;amp; Vivek Kumar know how to #MakeMostOfNow.
Download MyVodafone App to be the
next Vodafone SuperFan. https:…</t>
  </si>
  <si>
    <t>biswajit_k1991
RT @VodafoneIN: Sagar Chachondia
&amp;amp; Vivek Kumar know how to #MakeMostOfNow.
Download MyVodafone App to be the
next Vodafone SuperFan. https:…</t>
  </si>
  <si>
    <t>manishmaan14
RT @VodafoneIN: Sagar Chachondia
&amp;amp; Vivek Kumar know how to #MakeMostOfNow.
Download MyVodafone App to be the
next Vodafone SuperFan. https:…</t>
  </si>
  <si>
    <t>iamchetanpandit
RT @VodafoneIN: Sagar Chachondia
&amp;amp; Vivek Kumar know how to #MakeMostOfNow.
Download MyVodafone App to be the
next Vodafone SuperFan. https:…</t>
  </si>
  <si>
    <t>crazymeenu_
RT @VodafoneIN: Sagar Chachondia
&amp;amp; Vivek Kumar know how to #MakeMostOfNow.
Download MyVodafone App to be the
next Vodafone SuperFan. https:…</t>
  </si>
  <si>
    <t>salman3126
RT @VodafoneIN: Sagar Chachondia
&amp;amp; Vivek Kumar know how to #MakeMostOfNow.
Download MyVodafone App to be the
next Vodafone SuperFan. https:…</t>
  </si>
  <si>
    <t>hamidshaikh4321
RT @VodafoneIN: Sagar Chachondia
&amp;amp; Vivek Kumar know how to #MakeMostOfNow.
Download MyVodafone App to be the
next Vodafone SuperFan. https:…</t>
  </si>
  <si>
    <t>littletanmoy
RT @VodafoneIN: Sagar Chachondia
&amp;amp; Vivek Kumar know how to #MakeMostOfNow.
Download MyVodafone App to be the
next Vodafone SuperFan. https:…</t>
  </si>
  <si>
    <t>bindas_pari
RT @VodafoneIN: Sagar Chachondia
&amp;amp; Vivek Kumar know how to #MakeMostOfNow.
Download MyVodafone App to be the
next Vodafone SuperFan. https:…</t>
  </si>
  <si>
    <t>aditikaps
RT @VodafoneIN: Sagar Chachondia
&amp;amp; Vivek Kumar know how to #MakeMostOfNow.
Download MyVodafone App to be the
next Vodafone SuperFan. https:…</t>
  </si>
  <si>
    <t>abhirupmaji
RT @VodafoneIN: Sagar Chachondia
&amp;amp; Vivek Kumar know how to #MakeMostOfNow.
Download MyVodafone App to be the
next Vodafone SuperFan. https:…</t>
  </si>
  <si>
    <t>alishaikh3126
RT @VodafoneIN: A lifelong dream
of Rituraj Kumar Das came true.#MakeMostOfNow
Download MyVodafone App to be a
Vodafone SuperFan. https://…</t>
  </si>
  <si>
    <t>prnonly4u
RT @VodafoneIN: Sagar Chachondia
&amp;amp; Vivek Kumar know how to #MakeMostOfNow.
Download MyVodafone App to be the
next Vodafone SuperFan. https:…</t>
  </si>
  <si>
    <t>s21nawab
RT @VodafoneIN: Sagar Chachondia
&amp;amp; Vivek Kumar know how to #MakeMostOfNow.
Download MyVodafone App to be the
next Vodafone SuperFan. https:…</t>
  </si>
  <si>
    <t>priyalpoddar
RT @VodafoneIN: Sagar Chachondia
&amp;amp; Vivek Kumar know how to #MakeMostOfNow.
Download MyVodafone App to be the
next Vodafone SuperFan. https:…</t>
  </si>
  <si>
    <t>krishna101282
RT @VodafoneIN: Sagar Chachondia
&amp;amp; Vivek Kumar know how to #MakeMostOfNow.
Download MyVodafone App to be the
next Vodafone SuperFan. https:…</t>
  </si>
  <si>
    <t>iamshahidfan
RT @VodafoneIN: Shivraj Singh’s
paparazzi moment on the field.
#MakeMostOfNow. Download MyVodafone
App to be a Vodafone SuperFan.
https://t…</t>
  </si>
  <si>
    <t>m0vieh0lic
RT @VodafoneIN: Shivraj Singh’s
paparazzi moment on the field.
#MakeMostOfNow. Download MyVodafone
App to be a Vodafone SuperFan.
https://t…</t>
  </si>
  <si>
    <t>saraf_silky
RT @VodafoneIN: Sagar Chachondia
&amp;amp; Vivek Kumar know how to #MakeMostOfNow.
Download MyVodafone App to be the
next Vodafone SuperFan. https:…</t>
  </si>
  <si>
    <t>iamkruzz
RT @VodafoneIN: A lifelong dream
of Rituraj Kumar Das came true.#MakeMostOfNow
Download MyVodafone App to be a
Vodafone SuperFan. https://…</t>
  </si>
  <si>
    <t>me_ritabrata
RT @VodafoneIN: Sagar Chachondia
&amp;amp; Vivek Kumar know how to #MakeMostOfNow.
Download MyVodafone App to be the
next Vodafone SuperFan. https:…</t>
  </si>
  <si>
    <t>saififiroz
RT @VodafoneIN: #MakeMostOfNow
like Narasppa Tengale, Sushil Vare
&amp;amp; Ratan Sarkar. Download MyVodafone
App to be a Vodafone SuperFan https:/…</t>
  </si>
  <si>
    <t>romeoramu123
RT @RomeoRamu123: @VodafoneIN Sir
I selected or Not Vivo Ipl Vodafone
Superfan Contest</t>
  </si>
  <si>
    <t>bhavinm08714568
RT @VodafoneIN: This VIVO @IPL
become a Vodafone SuperFan &amp;amp;
fulfil your Super Wish. Download
MyVodafone App to participate https://t.co/FaF…</t>
  </si>
  <si>
    <t>impcmaniacruhi
RT @VodafoneIN: #MakeMostOfNow
like Narasppa Tengale, Sushil Vare
&amp;amp; Ratan Sarkar. Download MyVodafone
App to be a Vodafone SuperFan https:/…</t>
  </si>
  <si>
    <t>vanshadlakha
@VodafoneIN Eagerly waiting for
a notification that I've been chosen
as a Vodafone SuperFan or the FanArmy.
#IPL #VodafoneFanArmy</t>
  </si>
  <si>
    <t>serediucvioleta
RT @VodafoneIN: #MakeMostOfNow
like Narasppa Tengale, Sushil Vare
&amp;amp; Ratan Sarkar. Download MyVodafone
App to be a Vodafone SuperFan https:/…</t>
  </si>
  <si>
    <t>varadpathak007
@VodafoneIN Vodafone superfan dance</t>
  </si>
  <si>
    <t>pankaj_nd20
RT @VodafoneIN: This VIVO @IPL
become a Vodafone SuperFan &amp;amp;
fulfil your Super Wish. Download
MyVodafone App to participate https://t.co/FaF…</t>
  </si>
  <si>
    <t>pritambakshi501
RT @VodafoneIN: Ankit Joshi makes
a super appearance! #MakeMostOfNow.
Download MyVodafone App to be the
next Vodafone SuperFan. https://t.c…</t>
  </si>
  <si>
    <t>imdharam1210
@VodafoneIN @GautamGambhir trying
every year but still didn't get
chance to become Vodafone SuperFan😂😂</t>
  </si>
  <si>
    <t>anilsha10764573
RT @VodafoneIN: Ankit Joshi makes
a super appearance! #MakeMostOfNow.
Download MyVodafone App to be the
next Vodafone SuperFan. https://t.c…</t>
  </si>
  <si>
    <t>iam_greatali
RT @VodafoneIN: Ankit Joshi makes
a super appearance! #MakeMostOfNow.
Download MyVodafone App to be the
next Vodafone SuperFan. https://t.c…</t>
  </si>
  <si>
    <t>jsjb9
@VodafoneIN Can't a Girl be a Vodafone
SuperFan in @IPL Cricket? I can
clearly see the discrimination
between a girl &amp;amp;boy in India
with this</t>
  </si>
  <si>
    <t>purana500
That girl sitting beside Vodafone
Superfan, seems so uncomfortable
#RCBvGL</t>
  </si>
  <si>
    <t>sourabh8522
RT @VodafoneIN: Ankit Joshi makes
a super appearance! #MakeMostOfNow.
Download MyVodafone App to be the
next Vodafone SuperFan. https://t.c…</t>
  </si>
  <si>
    <t>sugandhadixit85
RT @VodafoneIN: Vinay Kumar and
Yogesh Goswami shot to fame! #MakeMostOfNow.
Download MyVodafone App to be a
Vodafone SuperFan. https://t.c…</t>
  </si>
  <si>
    <t>imvijaysingh84
@cricketaakash That's Vodafone
superfan for you 😂😂😂😂</t>
  </si>
  <si>
    <t xml:space="preserve">cricketaakash
</t>
  </si>
  <si>
    <t>iamankushsingla
RT @VodafoneIN: Ankit Joshi makes
a super appearance! #MakeMostOfNow.
Download MyVodafone App to be the
next Vodafone SuperFan. https://t.c…</t>
  </si>
  <si>
    <t>iamraj456
@Takshak_Speaks aree bc vo vodafone
superfan humare school ka teacher
nikla aaj ke match ka</t>
  </si>
  <si>
    <t xml:space="preserve">takshak_speaks
</t>
  </si>
  <si>
    <t>babitkaushal
RT @VodafoneIN: Anirban Maity poses
with his favourite team! #MakeMostOfNow.Download
MyVodafone App to be the next Vodafone
SuperFan https:…</t>
  </si>
  <si>
    <t>mohamma15218593
RT @VodafoneIN: Anirban Maity poses
with his favourite team! #MakeMostOfNow.Download
MyVodafone App to be the next Vodafone
SuperFan https:…</t>
  </si>
  <si>
    <t>akashk95
RT @VodafoneIN: Anirban Maity poses
with his favourite team! #MakeMostOfNow.Download
MyVodafone App to be the next Vodafone
SuperFan https:…</t>
  </si>
  <si>
    <t>ayush_banka1
@VodafoneIN Please don't. U are
working on it since a month. My
condolences with people downloading
my Vodafone Ap… https://t.co/Xnh7mjpWUz</t>
  </si>
  <si>
    <t>dutt_sankar
RT @VodafoneIN: Anirban Maity poses
with his favourite team! #MakeMostOfNow.Download
MyVodafone App to be the next Vodafone
SuperFan https:…</t>
  </si>
  <si>
    <t>arvindjadwa
@IPLT20_India Have we ever had
a female "Vodafone superfan?"</t>
  </si>
  <si>
    <t xml:space="preserve">iplt20_india
</t>
  </si>
  <si>
    <t>karningshiv
#harshabhogle today i wanted him
also to sign the vodafone superfan
ball #gauravkapoorJi 😒😒😒</t>
  </si>
  <si>
    <t>cutytamanna
That vodafone superfan got to meet
GK too wohh</t>
  </si>
  <si>
    <t>yuvrajs27272138
#VodafoneSpeedQuiz I am Vodafone
superfan in participant in IPL
and I am Mumbai final Vodafone
fan</t>
  </si>
  <si>
    <t>saketnair123
RT @VodafoneIN: Anirban Maity poses
with his favourite team! #MakeMostOfNow.Download
MyVodafone App to be the next Vodafone
SuperFan https:…</t>
  </si>
  <si>
    <t>bleed_sports
#MakeMostOfNow! Download MyVodafone
App to become a Vodafone SuperFan
like Anil Kotle &amp;amp; Pranit Tangde…
https://t.co/yylkwTaNeQ</t>
  </si>
  <si>
    <t>ashmahajan
RT @VodafoneIN: Anirban Maity poses
with his favourite team! #MakeMostOfNow.Download
MyVodafone App to be the next Vodafone
SuperFan https:…</t>
  </si>
  <si>
    <t>asifraza1000
Vodafone superfan will get a sign
bowl and maxi got a warm hug from
pretty zinta #KXIPvDD</t>
  </si>
  <si>
    <t>cricket365
@InnoBystander Vodafone superfan
just realising he is a marionette,
he has become self aware, we are
all doomed.</t>
  </si>
  <si>
    <t>kaashuk
RT @VodafoneIN: This VIVO @IPL
become a Vodafone SuperFan &amp;amp;
fulfil your Super Wish. Download
MyVodafone App to participate https://t.co/FaF…</t>
  </si>
  <si>
    <t>sonofgodbizzle
I scored 10 in this competition!
https://t.co/x2iYXe2DLr #futurebreakers
#vodafone Try it on #Beliebers</t>
  </si>
  <si>
    <t>Directed</t>
  </si>
  <si>
    <t>Self</t>
  </si>
  <si>
    <t>thebouncerball</t>
  </si>
  <si>
    <t>coolsumit786</t>
  </si>
  <si>
    <t>rajaneeshk4</t>
  </si>
  <si>
    <t>gurdevahluwalia</t>
  </si>
  <si>
    <t>anjalispeaks</t>
  </si>
  <si>
    <t>srinivas2112</t>
  </si>
  <si>
    <t>mrwordsworthvii</t>
  </si>
  <si>
    <t>rootcare</t>
  </si>
  <si>
    <t>radhika65199252</t>
  </si>
  <si>
    <t>arya7rai001</t>
  </si>
  <si>
    <t>iamlino_27</t>
  </si>
  <si>
    <t>ajays23</t>
  </si>
  <si>
    <t>cutelittle07</t>
  </si>
  <si>
    <t>imanishagrawal</t>
  </si>
  <si>
    <t>adarshprasad11</t>
  </si>
  <si>
    <t>raghusjr</t>
  </si>
  <si>
    <t>janishaili</t>
  </si>
  <si>
    <t>sudhakarmg2k</t>
  </si>
  <si>
    <t>iamamyth</t>
  </si>
  <si>
    <t>wizrohit</t>
  </si>
  <si>
    <t>roy___s</t>
  </si>
  <si>
    <t>imrahulsuthar</t>
  </si>
  <si>
    <t>mipaltanforever</t>
  </si>
  <si>
    <t>wt_is_twiter</t>
  </si>
  <si>
    <t>santosh700143</t>
  </si>
  <si>
    <t>herefordrich</t>
  </si>
  <si>
    <t>hawtchickx</t>
  </si>
  <si>
    <t>seeunknown</t>
  </si>
  <si>
    <t>sierralimaa</t>
  </si>
  <si>
    <t>insaasha1</t>
  </si>
  <si>
    <t>indianmourinho</t>
  </si>
  <si>
    <t>ab619cricket</t>
  </si>
  <si>
    <t>kiran_alex7</t>
  </si>
  <si>
    <t>denzilmartin05</t>
  </si>
  <si>
    <t>05raza_</t>
  </si>
  <si>
    <t>saadawizard08</t>
  </si>
  <si>
    <t>subrat9</t>
  </si>
  <si>
    <t>imshubsri</t>
  </si>
  <si>
    <t>srkkafighter</t>
  </si>
  <si>
    <t>angada</t>
  </si>
  <si>
    <t>itssaty</t>
  </si>
  <si>
    <t>miistergautam</t>
  </si>
  <si>
    <t>imnagur</t>
  </si>
  <si>
    <t>afzalhayat0103</t>
  </si>
  <si>
    <t>ssgaparwezi</t>
  </si>
  <si>
    <t>sgaparwezi</t>
  </si>
  <si>
    <t>thefakepunjabi</t>
  </si>
  <si>
    <t>adwaitajoshi</t>
  </si>
  <si>
    <t>abhilash_desai1</t>
  </si>
  <si>
    <t>adinathgade</t>
  </si>
  <si>
    <t>ahmedamanz</t>
  </si>
  <si>
    <t>_akshatashetty</t>
  </si>
  <si>
    <t>akashbagulb</t>
  </si>
  <si>
    <t>ajinkyaoraut</t>
  </si>
  <si>
    <t>aabhisavants</t>
  </si>
  <si>
    <t>amanikotare</t>
  </si>
  <si>
    <t>anilqpawar</t>
  </si>
  <si>
    <t>pritikagarwal</t>
  </si>
  <si>
    <t>aniruddhaalad</t>
  </si>
  <si>
    <t>_yashmallik</t>
  </si>
  <si>
    <t>aakhilabhide</t>
  </si>
  <si>
    <t>akshaypsheth</t>
  </si>
  <si>
    <t>anjalideshmukhd</t>
  </si>
  <si>
    <t>_jennyroy</t>
  </si>
  <si>
    <t>anmol_dixit11</t>
  </si>
  <si>
    <t>anjaliaparab</t>
  </si>
  <si>
    <t>indianidle</t>
  </si>
  <si>
    <t>anishamishraa</t>
  </si>
  <si>
    <t>piyush8824</t>
  </si>
  <si>
    <t>tumbadi</t>
  </si>
  <si>
    <t>iamsumi7</t>
  </si>
  <si>
    <t>sairam_ganja</t>
  </si>
  <si>
    <t>arunkumar_mani</t>
  </si>
  <si>
    <t>vishnumech112</t>
  </si>
  <si>
    <t>faiznsport</t>
  </si>
  <si>
    <t>thesportswallah</t>
  </si>
  <si>
    <t>_hetshah</t>
  </si>
  <si>
    <t>inventorkarthi</t>
  </si>
  <si>
    <t>dextryl</t>
  </si>
  <si>
    <t>socialleadshub</t>
  </si>
  <si>
    <t>dwmginc</t>
  </si>
  <si>
    <t>puneet27189</t>
  </si>
  <si>
    <t>krunalofficial</t>
  </si>
  <si>
    <t>shivanip330</t>
  </si>
  <si>
    <t>prrasadkhomne</t>
  </si>
  <si>
    <t>chandansingh121</t>
  </si>
  <si>
    <t>shajesh_k</t>
  </si>
  <si>
    <t>afsalkasim25</t>
  </si>
  <si>
    <t>kavidesiakavi</t>
  </si>
  <si>
    <t>rrajasekharr</t>
  </si>
  <si>
    <t>4u5tin</t>
  </si>
  <si>
    <t>ushakrishn</t>
  </si>
  <si>
    <t>avisribosu</t>
  </si>
  <si>
    <t>namanchitransh</t>
  </si>
  <si>
    <t>iamanwarwani</t>
  </si>
  <si>
    <t>abhishekaltekar</t>
  </si>
  <si>
    <t>sriakh</t>
  </si>
  <si>
    <t>anishsachi</t>
  </si>
  <si>
    <t>geter_angu</t>
  </si>
  <si>
    <t>imrids10</t>
  </si>
  <si>
    <t>aravindramesh07</t>
  </si>
  <si>
    <t>khanarshiya333</t>
  </si>
  <si>
    <t>thelittle_kid</t>
  </si>
  <si>
    <t>mjharkreader</t>
  </si>
  <si>
    <t>iamkarthikeyank</t>
  </si>
  <si>
    <t>praveensparama</t>
  </si>
  <si>
    <t>nsuisunny</t>
  </si>
  <si>
    <t>shahidp735060</t>
  </si>
  <si>
    <t>tejaswini7</t>
  </si>
  <si>
    <t>hrangtlung</t>
  </si>
  <si>
    <t>iamlucky12ka4</t>
  </si>
  <si>
    <t>rated_ansh</t>
  </si>
  <si>
    <t>the_karishma</t>
  </si>
  <si>
    <t>pratapc77398804</t>
  </si>
  <si>
    <t>sonu1137tyag</t>
  </si>
  <si>
    <t>apoorvduvey</t>
  </si>
  <si>
    <t>sharmabhargava</t>
  </si>
  <si>
    <t>parmardipak405</t>
  </si>
  <si>
    <t>shivaku94983370</t>
  </si>
  <si>
    <t>monil2403</t>
  </si>
  <si>
    <t>solthi_anil</t>
  </si>
  <si>
    <t>dineshkhullar5</t>
  </si>
  <si>
    <t>prince_vedant</t>
  </si>
  <si>
    <t>otb_makeup</t>
  </si>
  <si>
    <t>ajitprayag</t>
  </si>
  <si>
    <t>sriharshamalla1</t>
  </si>
  <si>
    <t>chawadeyash</t>
  </si>
  <si>
    <t>pranav9983</t>
  </si>
  <si>
    <t>afreennagarji1</t>
  </si>
  <si>
    <t>kishan_1990</t>
  </si>
  <si>
    <t>bhupendrakhidia</t>
  </si>
  <si>
    <t>nanirbl</t>
  </si>
  <si>
    <t>milind_keskar</t>
  </si>
  <si>
    <t>posurendar2000</t>
  </si>
  <si>
    <t>confused_forevr</t>
  </si>
  <si>
    <t>piathealien</t>
  </si>
  <si>
    <t>mohdmuzakkir755</t>
  </si>
  <si>
    <t>vinityadav319</t>
  </si>
  <si>
    <t>6o1dhhixnp2q8pe</t>
  </si>
  <si>
    <t>shreyas42</t>
  </si>
  <si>
    <t>selvamsugi12</t>
  </si>
  <si>
    <t>alokksrs</t>
  </si>
  <si>
    <t>mirtahirhussian</t>
  </si>
  <si>
    <t>rajneeshht</t>
  </si>
  <si>
    <t>dv_mech</t>
  </si>
  <si>
    <t>sameerfaizan143</t>
  </si>
  <si>
    <t>ashish1901</t>
  </si>
  <si>
    <t>liannbarreto</t>
  </si>
  <si>
    <t>abhilash_amale</t>
  </si>
  <si>
    <t>vaibhav9719</t>
  </si>
  <si>
    <t>rockstarjyo</t>
  </si>
  <si>
    <t>bhushansz</t>
  </si>
  <si>
    <t>vilaytee</t>
  </si>
  <si>
    <t>chotu74672459</t>
  </si>
  <si>
    <t>mahendra_bce</t>
  </si>
  <si>
    <t>mullaisurya</t>
  </si>
  <si>
    <t>naveensukhija25</t>
  </si>
  <si>
    <t>sanjaymc1</t>
  </si>
  <si>
    <t>ankurpatel541</t>
  </si>
  <si>
    <t>pc_at_nitk</t>
  </si>
  <si>
    <t>mdswarna</t>
  </si>
  <si>
    <t>i_m_kishlay</t>
  </si>
  <si>
    <t>furkanskhan</t>
  </si>
  <si>
    <t>javidbutt15</t>
  </si>
  <si>
    <t>jaganjindal</t>
  </si>
  <si>
    <t>drrishisethi</t>
  </si>
  <si>
    <t>archupandey</t>
  </si>
  <si>
    <t>inderjeetmm</t>
  </si>
  <si>
    <t>ptnkprashant</t>
  </si>
  <si>
    <t>premkum47463978</t>
  </si>
  <si>
    <t>vikaskaushik009</t>
  </si>
  <si>
    <t>oosaravelli_</t>
  </si>
  <si>
    <t>shailen77237454</t>
  </si>
  <si>
    <t>abhi_saima</t>
  </si>
  <si>
    <t>shriyamisra</t>
  </si>
  <si>
    <t>manish296</t>
  </si>
  <si>
    <t>vijaysingh_08</t>
  </si>
  <si>
    <t>inbarasu1960</t>
  </si>
  <si>
    <t>kritarthsardana</t>
  </si>
  <si>
    <t>pethkarpriyanka</t>
  </si>
  <si>
    <t>imkabira</t>
  </si>
  <si>
    <t>suraj99211</t>
  </si>
  <si>
    <t>vinayakinamdar</t>
  </si>
  <si>
    <t>spintu186</t>
  </si>
  <si>
    <t>ameetjain18</t>
  </si>
  <si>
    <t>bhupen_sisodia</t>
  </si>
  <si>
    <t>ernikhilvats</t>
  </si>
  <si>
    <t>prasad_devanshu</t>
  </si>
  <si>
    <t>sam_jn_</t>
  </si>
  <si>
    <t>bodra20</t>
  </si>
  <si>
    <t>vandana_rach</t>
  </si>
  <si>
    <t>starlord1_4</t>
  </si>
  <si>
    <t>4seohelp</t>
  </si>
  <si>
    <t>kuldeepkumar012</t>
  </si>
  <si>
    <t>iam_blueeboy</t>
  </si>
  <si>
    <t>hetvit14</t>
  </si>
  <si>
    <t>pachifernandes</t>
  </si>
  <si>
    <t>navanethakumar</t>
  </si>
  <si>
    <t>shashishagun</t>
  </si>
  <si>
    <t>luckyahir11</t>
  </si>
  <si>
    <t>anilgite021</t>
  </si>
  <si>
    <t>balajikannan99</t>
  </si>
  <si>
    <t>maithily1905</t>
  </si>
  <si>
    <t>thechinmaysahu</t>
  </si>
  <si>
    <t>shashiness</t>
  </si>
  <si>
    <t>duttasandip834</t>
  </si>
  <si>
    <t>avadheshmahajan</t>
  </si>
  <si>
    <t>mrsharepointguy</t>
  </si>
  <si>
    <t>karanarora79</t>
  </si>
  <si>
    <t>eli_wolfsbane</t>
  </si>
  <si>
    <t>aksheygoyal</t>
  </si>
  <si>
    <t>manisht47106254</t>
  </si>
  <si>
    <t>rinakhatri01</t>
  </si>
  <si>
    <t>sureshm_hr</t>
  </si>
  <si>
    <t>anpm_it</t>
  </si>
  <si>
    <t>sv831725</t>
  </si>
  <si>
    <t>im_pandit</t>
  </si>
  <si>
    <t>narry_is_life10</t>
  </si>
  <si>
    <t>jcjha</t>
  </si>
  <si>
    <t>moripraful</t>
  </si>
  <si>
    <t>imdhruvnaveen</t>
  </si>
  <si>
    <t>vanillawallah</t>
  </si>
  <si>
    <t>sagar2612</t>
  </si>
  <si>
    <t>manthanvamp007</t>
  </si>
  <si>
    <t>mehul_27</t>
  </si>
  <si>
    <t>iam_tharun12</t>
  </si>
  <si>
    <t>aspandya2012</t>
  </si>
  <si>
    <t>bharathnani6264</t>
  </si>
  <si>
    <t>jaimataki4</t>
  </si>
  <si>
    <t>yash_lanjekar</t>
  </si>
  <si>
    <t>sachin_ei</t>
  </si>
  <si>
    <t>sandy_crax</t>
  </si>
  <si>
    <t>newfangled_p</t>
  </si>
  <si>
    <t>pandeyrohandee2</t>
  </si>
  <si>
    <t>swarup16</t>
  </si>
  <si>
    <t>20sheenu</t>
  </si>
  <si>
    <t>amber_7777</t>
  </si>
  <si>
    <t>cric_lama</t>
  </si>
  <si>
    <t>harpaleureca</t>
  </si>
  <si>
    <t>milinparikh29</t>
  </si>
  <si>
    <t>sentsss</t>
  </si>
  <si>
    <t>loosu_fellow</t>
  </si>
  <si>
    <t>viralrajani</t>
  </si>
  <si>
    <t>pjrock106</t>
  </si>
  <si>
    <t>nivasnallavan</t>
  </si>
  <si>
    <t>amankum25302040</t>
  </si>
  <si>
    <t>revathy_mahi</t>
  </si>
  <si>
    <t>sonuli3</t>
  </si>
  <si>
    <t>ayanbh7</t>
  </si>
  <si>
    <t>arshdeepz</t>
  </si>
  <si>
    <t>raam_charan</t>
  </si>
  <si>
    <t>kava_prateek</t>
  </si>
  <si>
    <t>madhura0191</t>
  </si>
  <si>
    <t>samikm_2003</t>
  </si>
  <si>
    <t>truecohle</t>
  </si>
  <si>
    <t>amanins69075951</t>
  </si>
  <si>
    <t>kanagu_v</t>
  </si>
  <si>
    <t>mangeshnawde</t>
  </si>
  <si>
    <t>jain675hjj1</t>
  </si>
  <si>
    <t>bhuvan_jaga</t>
  </si>
  <si>
    <t>sscomp32</t>
  </si>
  <si>
    <t>amysingh_3</t>
  </si>
  <si>
    <t>shivishal15</t>
  </si>
  <si>
    <t>ayush84</t>
  </si>
  <si>
    <t>rbrohitrb</t>
  </si>
  <si>
    <t>cricbc</t>
  </si>
  <si>
    <t>isujeth</t>
  </si>
  <si>
    <t>mdtayyib12</t>
  </si>
  <si>
    <t>devm84</t>
  </si>
  <si>
    <t>abhishek_f1</t>
  </si>
  <si>
    <t>_deepakagrawal</t>
  </si>
  <si>
    <t>vigneshramaswa1</t>
  </si>
  <si>
    <t>taran_p1</t>
  </si>
  <si>
    <t>omgurjar19</t>
  </si>
  <si>
    <t>anand3210</t>
  </si>
  <si>
    <t>anilkalyan444</t>
  </si>
  <si>
    <t>arpanbhowmik92</t>
  </si>
  <si>
    <t>ref_kartik</t>
  </si>
  <si>
    <t>kbmsaami</t>
  </si>
  <si>
    <t>ms_ambre</t>
  </si>
  <si>
    <t>sart_cute</t>
  </si>
  <si>
    <t>parag321</t>
  </si>
  <si>
    <t>bhasin_gagan</t>
  </si>
  <si>
    <t>nitinsaini9998</t>
  </si>
  <si>
    <t>kashundiuncle</t>
  </si>
  <si>
    <t>digesh_123</t>
  </si>
  <si>
    <t>aman786maurya</t>
  </si>
  <si>
    <t>gkarthi2</t>
  </si>
  <si>
    <t>kjoshi1973</t>
  </si>
  <si>
    <t>anawar_rakesh</t>
  </si>
  <si>
    <t>debrajsarkar89</t>
  </si>
  <si>
    <t>shrikant_pillai</t>
  </si>
  <si>
    <t>rachnadevraj</t>
  </si>
  <si>
    <t>foramthakkar4</t>
  </si>
  <si>
    <t>iam_sumitghosh</t>
  </si>
  <si>
    <t>thecreatish</t>
  </si>
  <si>
    <t>im_jagadesh</t>
  </si>
  <si>
    <t>kumar_dayakar</t>
  </si>
  <si>
    <t>hemanvira</t>
  </si>
  <si>
    <t>_avi__avi_</t>
  </si>
  <si>
    <t>baisabikaner</t>
  </si>
  <si>
    <t>iamshivsainik</t>
  </si>
  <si>
    <t>sinha1976sinha</t>
  </si>
  <si>
    <t>bgyogu</t>
  </si>
  <si>
    <t>sharath1697</t>
  </si>
  <si>
    <t>vamsik_</t>
  </si>
  <si>
    <t>balunikiran</t>
  </si>
  <si>
    <t>yuvrajgiri6</t>
  </si>
  <si>
    <t>niravmota1</t>
  </si>
  <si>
    <t>anurag80178330</t>
  </si>
  <si>
    <t>valenitinat5pg1</t>
  </si>
  <si>
    <t>11roydev</t>
  </si>
  <si>
    <t>rahulraj1207199</t>
  </si>
  <si>
    <t>jainhunar</t>
  </si>
  <si>
    <t>akshaykafanakf</t>
  </si>
  <si>
    <t>srathore669</t>
  </si>
  <si>
    <t>imharsh_y</t>
  </si>
  <si>
    <t>sanjeevbalan</t>
  </si>
  <si>
    <t>aaarfstpb9kz1yw</t>
  </si>
  <si>
    <t>msjayamaurya</t>
  </si>
  <si>
    <t>zarinekd</t>
  </si>
  <si>
    <t>jhoothajohnny</t>
  </si>
  <si>
    <t>shreexv</t>
  </si>
  <si>
    <t>madhureshsethi</t>
  </si>
  <si>
    <t>wishall18</t>
  </si>
  <si>
    <t>nihalpatil185</t>
  </si>
  <si>
    <t>ganirajesh777</t>
  </si>
  <si>
    <t>ajitsin38515139</t>
  </si>
  <si>
    <t>jiteshdas10</t>
  </si>
  <si>
    <t>sembkosliesi191</t>
  </si>
  <si>
    <t>roy85858585</t>
  </si>
  <si>
    <t>archana_bhati</t>
  </si>
  <si>
    <t>ashuverma1012</t>
  </si>
  <si>
    <t>subbied</t>
  </si>
  <si>
    <t>arpitabhawal</t>
  </si>
  <si>
    <t>jaiswalaryan128</t>
  </si>
  <si>
    <t>kaja982</t>
  </si>
  <si>
    <t>ankiiashvikan</t>
  </si>
  <si>
    <t>uberhandle</t>
  </si>
  <si>
    <t>indianbali</t>
  </si>
  <si>
    <t>prakash_angrakh</t>
  </si>
  <si>
    <t>bellanigirish</t>
  </si>
  <si>
    <t>sohailaa786</t>
  </si>
  <si>
    <t>hhimanmi</t>
  </si>
  <si>
    <t>azazpcr7</t>
  </si>
  <si>
    <t>kyadanik</t>
  </si>
  <si>
    <t>yugalcool11</t>
  </si>
  <si>
    <t>bonny24tycoon</t>
  </si>
  <si>
    <t>2qbnx6r0vw8l65m</t>
  </si>
  <si>
    <t>nagaraj47527697</t>
  </si>
  <si>
    <t>kumardk1900</t>
  </si>
  <si>
    <t>shantanutechno</t>
  </si>
  <si>
    <t>whosumitlohani</t>
  </si>
  <si>
    <t>ranveervenkat</t>
  </si>
  <si>
    <t>danishfazal</t>
  </si>
  <si>
    <t>vvreddy11</t>
  </si>
  <si>
    <t>vijayc0330</t>
  </si>
  <si>
    <t>sarojtweet17</t>
  </si>
  <si>
    <t>lebows17</t>
  </si>
  <si>
    <t>jayswalmayank</t>
  </si>
  <si>
    <t>md29992027</t>
  </si>
  <si>
    <t>jitaatma</t>
  </si>
  <si>
    <t>ronakparikh83</t>
  </si>
  <si>
    <t>santosh_boyale</t>
  </si>
  <si>
    <t>rkuntold</t>
  </si>
  <si>
    <t>rahul_sharma_8</t>
  </si>
  <si>
    <t>mdnayabsiddiqu2</t>
  </si>
  <si>
    <t>talktobhatia</t>
  </si>
  <si>
    <t>jyothishetty10</t>
  </si>
  <si>
    <t>naveenmadpur1</t>
  </si>
  <si>
    <t>pgp13richa</t>
  </si>
  <si>
    <t>tiwari1701</t>
  </si>
  <si>
    <t>karhik67960948</t>
  </si>
  <si>
    <t>rdmit141</t>
  </si>
  <si>
    <t>sohail_rf</t>
  </si>
  <si>
    <t>varathangs</t>
  </si>
  <si>
    <t>dgganesan</t>
  </si>
  <si>
    <t>udayam15</t>
  </si>
  <si>
    <t>gmishra157</t>
  </si>
  <si>
    <t>wshubham12</t>
  </si>
  <si>
    <t>shrenaya</t>
  </si>
  <si>
    <t>andlibsh</t>
  </si>
  <si>
    <t>meenaprasad7</t>
  </si>
  <si>
    <t>ankasbais</t>
  </si>
  <si>
    <t>iqu69</t>
  </si>
  <si>
    <t>ganesh_twits</t>
  </si>
  <si>
    <t>tahsinhaque89</t>
  </si>
  <si>
    <t>talkuktelecoms</t>
  </si>
  <si>
    <t>sakthisettu</t>
  </si>
  <si>
    <t>boredcricket</t>
  </si>
  <si>
    <t>ignite_minds</t>
  </si>
  <si>
    <t>renukuntlasath1</t>
  </si>
  <si>
    <t>a17p17</t>
  </si>
  <si>
    <t>dineshkarthidk4</t>
  </si>
  <si>
    <t>mathavanmaddy93</t>
  </si>
  <si>
    <t>ashish8782</t>
  </si>
  <si>
    <t>seenan_shk</t>
  </si>
  <si>
    <t>rcguerrilla</t>
  </si>
  <si>
    <t>rohitdighe9</t>
  </si>
  <si>
    <t>lucky_gau</t>
  </si>
  <si>
    <t>ad1792001</t>
  </si>
  <si>
    <t>aadilbagwan4</t>
  </si>
  <si>
    <t>ekzainudheen</t>
  </si>
  <si>
    <t>ers86killergma1</t>
  </si>
  <si>
    <t>chandan6258</t>
  </si>
  <si>
    <t>zaffna</t>
  </si>
  <si>
    <t>gaganwadhwani</t>
  </si>
  <si>
    <t>mohitratnesh</t>
  </si>
  <si>
    <t>deepagusain2310</t>
  </si>
  <si>
    <t>c10shoedesai</t>
  </si>
  <si>
    <t>amritesh_tiwar</t>
  </si>
  <si>
    <t>hariaddala1</t>
  </si>
  <si>
    <t>mahhjain</t>
  </si>
  <si>
    <t>ramanagarwal9</t>
  </si>
  <si>
    <t>jash_rl_16</t>
  </si>
  <si>
    <t>harry7878707674</t>
  </si>
  <si>
    <t>sweetsandyinsan</t>
  </si>
  <si>
    <t>simplepiyush</t>
  </si>
  <si>
    <t>kajal6006</t>
  </si>
  <si>
    <t>tpepinson</t>
  </si>
  <si>
    <t>cjcsuperstar</t>
  </si>
  <si>
    <t>jyotisolanki20</t>
  </si>
  <si>
    <t>kiran4society</t>
  </si>
  <si>
    <t>ruchi_28</t>
  </si>
  <si>
    <t>taneja9001</t>
  </si>
  <si>
    <t>spandanatadi</t>
  </si>
  <si>
    <t>siteshbewal</t>
  </si>
  <si>
    <t>lovely4lov</t>
  </si>
  <si>
    <t>jack009m</t>
  </si>
  <si>
    <t>dannymorrison66</t>
  </si>
  <si>
    <t>youtube</t>
  </si>
  <si>
    <t>reliancejio</t>
  </si>
  <si>
    <t>vodafone</t>
  </si>
  <si>
    <t>kkriders</t>
  </si>
  <si>
    <t>dimimascarenhas</t>
  </si>
  <si>
    <t>rpsupergiants</t>
  </si>
  <si>
    <t>mipaltan</t>
  </si>
  <si>
    <t>sonyespn</t>
  </si>
  <si>
    <t>sonysix</t>
  </si>
  <si>
    <t>vodafonefanarmy</t>
  </si>
  <si>
    <t>krunalpandya24</t>
  </si>
  <si>
    <t>parthiv9</t>
  </si>
  <si>
    <t>harbhajan_singh</t>
  </si>
  <si>
    <t>rajesh_arora1</t>
  </si>
  <si>
    <t>Want to take @VodafoneIN Sim, and want win that IPL Vodafone Super Fan.</t>
  </si>
  <si>
    <t>When we will see @DannyMorrison66 dancing with the next Vodafone Fan Army #iplt20 #IPL #IPL2017 #vodafonefanarmy</t>
  </si>
  <si>
    <t>Yeh dhas saal aapkey naam... yeh theen mahiney jio kha naam #ipl #jio #vodafone #airtel #idea #TRAI #JioDhanDhanaDhan</t>
  </si>
  <si>
    <t>RT @VodafoneIN: Join Zumis in the Super Cheer Dance as they celebrate 10 years of @IPL. Watch VIVO IPL on Vodafone SuperHour https://t.co/O…</t>
  </si>
  <si>
    <t>I really love Vodafone adds between #IPL
THEY r so sweet 😄😄😄
#KKRvGL</t>
  </si>
  <si>
    <t>#vodafone always comes with simple but smart ads during #IPL .. Nice series of old couple on vacation in Goa..</t>
  </si>
  <si>
    <t>@VodafoneIN campaign for the #IPL celebrate their second honeymoon is just so cool. #Win #Vodafone #Goa</t>
  </si>
  <si>
    <t>Join Zumis in the Super Cheer Dance as they celebrate 10 years of @IPL. Watch VIVO IPL  https://t.co/6v7Dj7Pedx https://t.co/yZEbW6wmu7</t>
  </si>
  <si>
    <t>RT @ROOTCARE: Join Zumis in the Super Cheer Dance as they celebrate 10 years of @IPL. Watch VIVO IPL  https://t.co/6v7Dj7Pedx https://t.co/…</t>
  </si>
  <si>
    <t>ipl Ticket AD vodafone zoo zoo ad cartoon for child 2017: https://t.co/WsHpJL36Gq via @YouTube</t>
  </si>
  <si>
    <t>What the hell the Vodafone fan army doing there? Someone paying them to do that?? #IPL</t>
  </si>
  <si>
    <t>Never seen such civilised hippies like the ones in the Vodafone ad. 
#IPL</t>
  </si>
  <si>
    <t>#RPSvSRH When #Vodafone fan army count is greater than #PSL audience. #IPL https://t.co/tD5OYM1Itf</t>
  </si>
  <si>
    <t>#RPSvSRH  Though #Vodafone comes up with great ads, their customer service is not that good #PersonalOpinion #ipl</t>
  </si>
  <si>
    <t>Worst thing about IPL is the Vodafone fan army. It's like 'Come, pay for your ticket and humiliate yourself on television'
#ipl</t>
  </si>
  <si>
    <t>RT @VodafoneIN: Join Zumis in the Super Cheer Dance as they celebrate 10 years of @IPL. Watch VIVO IPL on Vodafone SuperHour: https://t.co/…</t>
  </si>
  <si>
    <t>RT @IndianIdle: Apparently Jio is making a logo in every match to compete against Vodafone's IPL marketing. https://t.co/J4uyfLU7Yt</t>
  </si>
  <si>
    <t>Today I saw the fans wearing #Vodafone Jersey &amp;amp; dance for #JioDhanDhanaDhan . Whether #Essar &amp;amp; #RelianceJio merged? #ipl</t>
  </si>
  <si>
    <t>Is it just me or does the @vodafone army do the Go Jio Dhan Dhana Dhan dance everytime they're on screen? 😜 @reliancejio #ipl #MIvDD</t>
  </si>
  <si>
    <t>Vodafone zoo zoo ads all in one - All 25 Vodafone ipl ads https://t.co/OWQiO6RiYo</t>
  </si>
  <si>
    <t>Delhi wickets falling as rapidly as Airtel and Vodafone data prices fell post Reliance Jio. #MIvDD #RPSvSRH 🏏 
Rohit Sharma #IPL</t>
  </si>
  <si>
    <t>RT @imrahulsuthar: Delhi wickets falling as rapidly as Airtel and Vodafone data prices fell post Reliance Jio. #MIvDD #RPSvSRH 🏏 
Rohit Sha…</t>
  </si>
  <si>
    <t>Kaash me bhi chutiya hota Vodafone Super Fan banke #ipl dekhta 😂</t>
  </si>
  <si>
    <t>@KKRiders @IPL Vodafone fan Ko koi maro</t>
  </si>
  <si>
    <t>What is @dimimascarenhas doing as the Vodafone super fan?! #IPL #KKRvRCB https://t.co/PL79tJsj5y</t>
  </si>
  <si>
    <t>RT @herefordrich: What is @dimimascarenhas doing as the Vodafone super fan?! #IPL #KKRvRCB https://t.co/PL79tJsj5y</t>
  </si>
  <si>
    <t>That fake Vodafone superfand &amp;amp; army enthusiasm is worst than anything #kkrvrcb #IPL  #vodaphone</t>
  </si>
  <si>
    <t>As good as this Vodafone ads are during the IPL the Parle ads are terribly worse with the comcept. Seriously why ?</t>
  </si>
  <si>
    <t>RT @InnoBystander: Theres the Vodafone Fan Army, about to be beaten up by real fans who had to pay to get in... #ipl</t>
  </si>
  <si>
    <t>RT @ImNagur: Two minutes silence for vodafone super fan... 😂😂😂
Gautam #Gambhir one of the Best Captain In IPL👍
 well played KKR👍.Bad Luck R…</t>
  </si>
  <si>
    <t>Two minutes silence for vodafone super fan... 😂😂😂
Gautam #Gambhir one of the Best Captain In IPL👍
 well played KKR👍.Bad Luck RCB. #KKRvRCB</t>
  </si>
  <si>
    <t>Apparently Jio is making a logo in every match to compete against Vodafone's IPL marketing. https://t.co/J4uyfLU7Yt</t>
  </si>
  <si>
    <t>Vodafone has recently launched a series of Cheer films with mini Zoozoos celebrating 10 years of iconic association with IPL. #MakeMostOfNow</t>
  </si>
  <si>
    <t>I Couldn't See Today's #ipl Match Between @mipaltan &amp;amp; @RPSupergiants Coz Of Poor #InternetNetwork Of #Vodafone Once Again @VodafoneIN</t>
  </si>
  <si>
    <t>IPL Ticket AD   Vodafone zoo zoo ad Cartoon For Child 2017 https://t.co/jlCyMWTmjT</t>
  </si>
  <si>
    <t>@VodafoneIN @IPL Vodafone play app getting crash .. first fix that soon</t>
  </si>
  <si>
    <t>MOM should be given to Vodafone super fan, what an unlucky person 😕 #RCBvSRH #IPL</t>
  </si>
  <si>
    <t>Handset makers, telcos are top spenders in advertising during IPL
https://t.co/yxEpUL5vdm
#Vodafone #jio #VivoV5s #ipl #IPL2017</t>
  </si>
  <si>
    <t>.@VodafoneIN ZooZoos are back - https://t.co/2UHVyotpDP https://t.co/DOEILRY9Hr</t>
  </si>
  <si>
    <t>Hahaha.. seemed like vodafone fan was kidnapped today. #ipl #RPSvKKR</t>
  </si>
  <si>
    <t>#vodafone Pls stp the Ad on data strong netwk in btwen IPL match.t s spoiling sportive md.In my area hv no proper 2G.why do u have ad on 4G</t>
  </si>
  <si>
    <t>@SonySIX @SONYESPN that @Vodafone fan army dance is so ugghhhhhh and disgusting. Am sure it can do better. #IPL2017 #ipl</t>
  </si>
  <si>
    <t>Twitter launches 'Lite' version for India, partners Vodafone #Twitterforbusiness #DWMGsocial https://t.co/eicLJ4eJnt https://t.co/KV67cZBJYY</t>
  </si>
  <si>
    <t>Twitter launches 'Lite' version for India, partners Vodafone #Twitterforbusiness #DWMGsocial https://t.co/mS2eyZbJO8 https://t.co/C1CKuBy6ik</t>
  </si>
  <si>
    <t>@VodafoneIN How to get free passes from #Vodafone for #IPL at Delhi stadium</t>
  </si>
  <si>
    <t>RT @VodafoneIN: The mini Zoozoos pull off a spectacular catch! Catch VIVO @IPL live on Vodafone SuperHour https://t.co/OVpuSXq2xJ https://t…</t>
  </si>
  <si>
    <t>Where are vodafone zoozoo ads this year. They are always funn to watch. @VodafoneIN @IPL</t>
  </si>
  <si>
    <t>Grandfather alone went back after Goa trip. As grandmother went  by parachute.. 😄😄😄 #Vodafone #ipl #RCBvGL</t>
  </si>
  <si>
    <t>RT @InnoBystander: Theres the Vodafone Fan Army, spending Vijay Mallyas bail bond... #ipl</t>
  </si>
  <si>
    <t>Zoo Zoo Vodafone Ads 2017 Celebrating 10 year of IPL 2017 _ Technomafia_HD: https://t.co/sXiVBHo0mJ via @YouTube</t>
  </si>
  <si>
    <t>@VodafoneIN @IPL We want to PORT from Vodafone to other because here in jamnagar no speed in 3g 4g 😡</t>
  </si>
  <si>
    <t>RT @cricBC: If I buy an #IPL ticket and get a seat next to Vodafone fan army, I will expect a refund.</t>
  </si>
  <si>
    <t>@cricBC If I buy an #IPL ticket and get a seat next to Vodafone fan army, I will start dancing for Jio dhan dhana dhan.</t>
  </si>
  <si>
    <t>RT @cricBC: Vivo #IPL with Vodafone fans in stands and Jio ad after every over. India's two obsessions come together, cricket and cheap pho…</t>
  </si>
  <si>
    <t>@VodafoneIN @IPL First fix the my vodafone app!</t>
  </si>
  <si>
    <t>This Vodafone and the romantic couple. This Amazon and the cricket guys. They all save their creativity for IPL.</t>
  </si>
  <si>
    <t>RT @InnoBystander: Theres the Vodafone Fan Army - good target practice for North Koreas nuclear arsenal... #IPL</t>
  </si>
  <si>
    <t>RT @KashundiUncle: What's lamer than @VodafoneIN 3G service? Their Vodafone Dance Army @IPL #whytheybesolame ?</t>
  </si>
  <si>
    <t>If I buy an #IPL ticket and get a seat next to Vodafone fan army, I will expect a refund.</t>
  </si>
  <si>
    <t>#Vodafone marketing doing it all wrong with Paid (so called) 'Fan' army in #IPL doing forced actions and Old, Annoying actors in ads. #Fail</t>
  </si>
  <si>
    <t>What's lamer than @VodafoneIN 3G service? Their Vodafone Dance Army @IPL #whytheybesolame ?</t>
  </si>
  <si>
    <t>@VodafoneIN The mini zoozoos will send the IPL scores on our smartphone  either on the Vodafone app or by SMS. #MakeMostOfNow</t>
  </si>
  <si>
    <t>There is nothing more awkward han that uncomfortably long screen time that one gets as a #Vodafone super fan thing! #IPl #RCBvRPS 🤦‍♂️🤦‍♂️</t>
  </si>
  <si>
    <t>The dumbest thing in IPL is the Vodafone Fan Army.
#RPSvRCB #ipl</t>
  </si>
  <si>
    <t>@IPL At today's match presentation, Kohli will say it's been a long time I didn't get a chance to sign on Vodafone fan of the match ball 😝</t>
  </si>
  <si>
    <t>I love Ipl bt Mujhe nehi banna hai Vodafone super fan 
I'm happy 😊😊</t>
  </si>
  <si>
    <t>How much cocaine is the Vodafone Fan Army on? #IPL10 #IPL</t>
  </si>
  <si>
    <t>Vodafone super fans have practiced more than whole RCB squad in ipl and at least they appear longer in tv than any batsmen in RCB..</t>
  </si>
  <si>
    <t>#GLvMI 
MI Started like Jio
ends uplike Vodafone 
#IPL</t>
  </si>
  <si>
    <t>@VodafoneIN @IPL My super wish is to get good quality signal in Vodafone network.. running around for months and no… https://t.co/aPJcgYNoDr</t>
  </si>
  <si>
    <t>@VodafoneIN #Ipl
#Mohali
#Ipl_lover
#Vodafone_user
Hope to win #vodafone #superman https://t.co/CVc2ruaua5</t>
  </si>
  <si>
    <t>@vodafonefanarmy 
Vodafone is the best.Vodafone chance to see IPL match in stadium</t>
  </si>
  <si>
    <t>bc.. woh vodafone fan army hai ki aam aadmi party, camera aate hi benchod naachna shuru kartein hain😃😂🏏 #IPL #ViratKohli #IPL2017 #MSDhoni</t>
  </si>
  <si>
    <t>@Rajesh_Arora1 @harbhajan_singh @IPL @parthiv9 @krunalpandya24 @mipaltan Paaji Aisa To Nahi Hai Ye Jahan Vodafone k… https://t.co/N2vawtgAWQ</t>
  </si>
  <si>
    <t>RT @BoredCricket: David Warner is good fun I think - that Vodafone series the only good ads in the ipl, quirk that works #SRHvKKR</t>
  </si>
  <si>
    <t>Things i dislike about #IPL:
Vodafone fan army
Vodafone super fan
Vivo VIP box
Vivo perfect catch
Vitara Brezza glam shot
Yes Bank Maximum</t>
  </si>
  <si>
    <t>RT @TahsinHaque89: Things i dislike about #IPL:
Vodafone fan army
Vodafone super fan
Vivo VIP box
Vivo perfect catch
Vitara Brezza glam sh…</t>
  </si>
  <si>
    <t>David Warner is good fun I think - that Vodafone series the only good ads in the ipl, quirk that works #SRHvKKR</t>
  </si>
  <si>
    <t>RT @InnoBystander: Theres the Vodafone Fan Army - the only army who would be beaten by North Koreas army... #ipl</t>
  </si>
  <si>
    <t>@VodafoneIN @IPL From top data speed to the worst with worst customer support once the best in haryana now worst hate u vodafone</t>
  </si>
  <si>
    <t>RT @ad1792001: @VodafoneIN @IPL From top data speed to the worst with worst customer support once the best in haryana now worst hate u voda…</t>
  </si>
  <si>
    <t>@VodafoneIN how to be a Vodafone fan in ipl t20</t>
  </si>
  <si>
    <t>https://shop.vodafone.in/shop/Offers/super-hour-internet-voice-offers.jsp</t>
  </si>
  <si>
    <t>https://www.youtube.com/watch?v=GfGBwmdrwbI&amp;feature=youtu.be&amp;a</t>
  </si>
  <si>
    <t>https://fb.me/2MLV1MYMs</t>
  </si>
  <si>
    <t>https://www.youtube.com/watch?v=5iDUujDLKsM&amp;feature=youtu.be&amp;a</t>
  </si>
  <si>
    <t>http://tech.economictimes.indiatimes.com/news/corporate/handset-makers-telcos-are-top-spenders-in-advertising-during-ipl/58373112</t>
  </si>
  <si>
    <t>https://www.sportswallah.com/lifestyle/cricket/ipl-2017-vodafone-zoozoos-celebrate-10-years-of-ipl-with-comeback-videos</t>
  </si>
  <si>
    <t>http://socl.club/g2w4au</t>
  </si>
  <si>
    <t>http://socl.club/C6Rmxb</t>
  </si>
  <si>
    <t>https://www.youtube.com/watch?v=1MiMUnm1m-M&amp;feature=youtu.be&amp;a</t>
  </si>
  <si>
    <t>https://twitter.com/i/web/status/858386122069561344</t>
  </si>
  <si>
    <t>https://twitter.com/i/web/status/858695389318336512</t>
  </si>
  <si>
    <t>vodafone.in</t>
  </si>
  <si>
    <t>youtube.com</t>
  </si>
  <si>
    <t>indiatimes.com</t>
  </si>
  <si>
    <t>sportswallah.com</t>
  </si>
  <si>
    <t>socl.club</t>
  </si>
  <si>
    <t>iplt20 ipl ipl2017 vodafonefanarmy</t>
  </si>
  <si>
    <t>ipl jio vodafone airtel idea trai jiodhandhanadhan</t>
  </si>
  <si>
    <t>ipl kkrvgl</t>
  </si>
  <si>
    <t>vodafone ipl</t>
  </si>
  <si>
    <t>ipl win vodafone goa</t>
  </si>
  <si>
    <t>rpsvsrh vodafone psl ipl</t>
  </si>
  <si>
    <t>rpsvsrh vodafone personalopinion ipl</t>
  </si>
  <si>
    <t>vodafone jiodhandhanadhan essar reliancejio ipl</t>
  </si>
  <si>
    <t>ipl mivdd</t>
  </si>
  <si>
    <t>mivdd rpsvsrh ipl</t>
  </si>
  <si>
    <t>mivdd rpsvsrh</t>
  </si>
  <si>
    <t>kkrvrcb ipl vodaphone</t>
  </si>
  <si>
    <t>gambhir</t>
  </si>
  <si>
    <t>gambhir kkrvrcb</t>
  </si>
  <si>
    <t>ipl internetnetwork vodafone</t>
  </si>
  <si>
    <t>rcbvsrh ipl</t>
  </si>
  <si>
    <t>vodafone jio vivov5s ipl ipl2017</t>
  </si>
  <si>
    <t>ipl rpsvkkr</t>
  </si>
  <si>
    <t>ipl2017 ipl</t>
  </si>
  <si>
    <t>twitterforbusiness dwmgsocial</t>
  </si>
  <si>
    <t>vodafone ipl rcbvgl</t>
  </si>
  <si>
    <t>whytheybesolame</t>
  </si>
  <si>
    <t>vodafone ipl fail</t>
  </si>
  <si>
    <t>vodafone ipl rcbvrps</t>
  </si>
  <si>
    <t>rpsvrcb ipl</t>
  </si>
  <si>
    <t>ipl10 ipl</t>
  </si>
  <si>
    <t>glvmi ipl</t>
  </si>
  <si>
    <t>ipl mohali ipl_lover vodafone_user vodafone superman</t>
  </si>
  <si>
    <t>ipl viratkohli ipl2017 msdhoni</t>
  </si>
  <si>
    <t>srhvkkr</t>
  </si>
  <si>
    <t>https://pbs.twimg.com/ext_tw_video_thumb/849588998339276800/pu/img/gK3pZmQPJF003i26.jpg</t>
  </si>
  <si>
    <t>https://pbs.twimg.com/media/C9_p8zGVoAATcqV.jpg</t>
  </si>
  <si>
    <t>https://pbs.twimg.com/media/C-BoLxBXkAApC5X.jpg</t>
  </si>
  <si>
    <t>https://pbs.twimg.com/media/C-G4P8NXoAAUxeR.jpg</t>
  </si>
  <si>
    <t>https://pbs.twimg.com/media/C-VjoaNUMAEaRuz.jpg</t>
  </si>
  <si>
    <t>https://pbs.twimg.com/media/C-X19h1XkAANieu.jpg</t>
  </si>
  <si>
    <t>https://pbs.twimg.com/media/C-X193SXUAAAboi.jpg</t>
  </si>
  <si>
    <t>https://pbs.twimg.com/media/C-m4rXRXgAAdU1m.jpg</t>
  </si>
  <si>
    <t>http://pbs.twimg.com/profile_images/856215660816412673/FBNh0g4o_normal.jpg</t>
  </si>
  <si>
    <t>http://pbs.twimg.com/profile_images/744195825987817472/7QOwNz4g_normal.jpg</t>
  </si>
  <si>
    <t>http://pbs.twimg.com/profile_images/754884794434015232/rmdWLBn3_normal.jpg</t>
  </si>
  <si>
    <t>http://pbs.twimg.com/profile_images/858536987082543104/GsTiYUV2_normal.jpg</t>
  </si>
  <si>
    <t>http://pbs.twimg.com/profile_images/757971342247333889/qAicBHva_normal.jpg</t>
  </si>
  <si>
    <t>http://pbs.twimg.com/profile_images/766549050787176448/CRXPCnyd_normal.jpg</t>
  </si>
  <si>
    <t>http://pbs.twimg.com/profile_images/855019243749818370/yTY1g9hW_normal.jpg</t>
  </si>
  <si>
    <t>http://pbs.twimg.com/profile_images/639891300125409280/6R5fO37y_normal.jpg</t>
  </si>
  <si>
    <t>http://pbs.twimg.com/profile_images/850344957873332225/XAcGhjtR_normal.jpg</t>
  </si>
  <si>
    <t>http://pbs.twimg.com/profile_images/852179023333646337/AH31HLNH_normal.jpg</t>
  </si>
  <si>
    <t>http://pbs.twimg.com/profile_images/792276820951392256/VFt1M2_p_normal.jpg</t>
  </si>
  <si>
    <t>http://pbs.twimg.com/profile_images/378800000474153543/d56efeccdafc4be2b9bf3c3494ef9095_normal.jpeg</t>
  </si>
  <si>
    <t>http://pbs.twimg.com/profile_images/1806586835/dp_normal.jpg</t>
  </si>
  <si>
    <t>http://pbs.twimg.com/profile_images/2367566649/kwfvn1fxck14kej81vkv_normal.jpeg</t>
  </si>
  <si>
    <t>http://pbs.twimg.com/profile_images/857691812605067264/NhPY4_jH_normal.jpg</t>
  </si>
  <si>
    <t>http://pbs.twimg.com/profile_images/839549708330807296/EXq09ie1_normal.jpg</t>
  </si>
  <si>
    <t>http://pbs.twimg.com/profile_images/854695830988640256/FHlpWXn5_normal.jpg</t>
  </si>
  <si>
    <t>http://pbs.twimg.com/profile_images/856574747945185280/ly817EJR_normal.jpg</t>
  </si>
  <si>
    <t>http://pbs.twimg.com/profile_images/856104414204932097/qNmyo5nG_normal.jpg</t>
  </si>
  <si>
    <t>http://pbs.twimg.com/profile_images/815256409763971072/BmHTLymp_normal.jpg</t>
  </si>
  <si>
    <t>http://pbs.twimg.com/profile_images/829586660593635332/gNdYbtfq_normal.jpg</t>
  </si>
  <si>
    <t>http://pbs.twimg.com/profile_images/791100343106932736/fYNvlmkR_normal.jpg</t>
  </si>
  <si>
    <t>http://pbs.twimg.com/profile_images/820531578564579328/kX4fatfs_normal.jpg</t>
  </si>
  <si>
    <t>http://pbs.twimg.com/profile_images/851024610292363264/_9KaU4-s_normal.jpg</t>
  </si>
  <si>
    <t>http://pbs.twimg.com/profile_images/658148773974020096/ETuDhdoC_normal.jpg</t>
  </si>
  <si>
    <t>http://pbs.twimg.com/profile_images/846270562389442560/CeqpWZXA_normal.jpg</t>
  </si>
  <si>
    <t>http://pbs.twimg.com/profile_images/709574694425350144/EmXfuQXG_normal.jpg</t>
  </si>
  <si>
    <t>http://pbs.twimg.com/profile_images/856787718696828929/p_3X2xPo_normal.jpg</t>
  </si>
  <si>
    <t>http://pbs.twimg.com/profile_images/828436946712027136/uI2OEOz4_normal.jpg</t>
  </si>
  <si>
    <t>http://pbs.twimg.com/profile_images/828868035570184192/S-FdoA_v_normal.jpg</t>
  </si>
  <si>
    <t>http://pbs.twimg.com/profile_images/833580397082578944/3GkislKL_normal.jpg</t>
  </si>
  <si>
    <t>http://pbs.twimg.com/profile_images/843285785101049856/SenZ-EtL_normal.jpg</t>
  </si>
  <si>
    <t>http://pbs.twimg.com/profile_images/848466982752198658/nb8wNJp8_normal.jpg</t>
  </si>
  <si>
    <t>http://pbs.twimg.com/profile_images/626296027193028608/Ux_nF2hb_normal.jpg</t>
  </si>
  <si>
    <t>http://pbs.twimg.com/profile_images/771695810954293248/cypvGDzD_normal.jpg</t>
  </si>
  <si>
    <t>http://pbs.twimg.com/profile_images/630312884367536128/CdyTU0dQ_normal.jpg</t>
  </si>
  <si>
    <t>http://pbs.twimg.com/profile_images/856721944036741120/c8rN0_Ql_normal.jpg</t>
  </si>
  <si>
    <t>http://pbs.twimg.com/profile_images/853088152101294080/Ufra2e7R_normal.jpg</t>
  </si>
  <si>
    <t>http://pbs.twimg.com/profile_images/846380736613617665/_ZIHIMNk_normal.jpg</t>
  </si>
  <si>
    <t>http://pbs.twimg.com/profile_images/636181598535155712/57387Kmd_normal.jpg</t>
  </si>
  <si>
    <t>http://pbs.twimg.com/profile_images/856897660594380800/1ZXaQ46Q_normal.jpg</t>
  </si>
  <si>
    <t>http://pbs.twimg.com/profile_images/827760146256388097/Sv451wOp_normal.jpg</t>
  </si>
  <si>
    <t>http://pbs.twimg.com/profile_images/823520771079368705/u34SE3KG_normal.jpg</t>
  </si>
  <si>
    <t>http://pbs.twimg.com/profile_images/772353936615440384/b00YxCqM_normal.jpg</t>
  </si>
  <si>
    <t>http://pbs.twimg.com/profile_images/838710820536123392/nRqO22hq_normal.jpg</t>
  </si>
  <si>
    <t>http://pbs.twimg.com/profile_images/723456500438425600/Kt5f8G5r_normal.jpg</t>
  </si>
  <si>
    <t>http://pbs.twimg.com/profile_images/378800000403875964/3f9a8269955f4b48f8c907dde685c703_normal.jpeg</t>
  </si>
  <si>
    <t>http://pbs.twimg.com/profile_images/791602056205180928/RIJDQPYD_normal.jpg</t>
  </si>
  <si>
    <t>http://pbs.twimg.com/profile_images/812292344284332032/-AU-yCqa_normal.jpg</t>
  </si>
  <si>
    <t>http://pbs.twimg.com/profile_images/849626293096165379/MaR7k-TO_normal.jpg</t>
  </si>
  <si>
    <t>http://pbs.twimg.com/profile_images/3131744184/33ab20fd82d1caac3afdd482677cd62e_normal.jpeg</t>
  </si>
  <si>
    <t>http://pbs.twimg.com/profile_images/619598916078579712/uz9dghRM_normal.jpg</t>
  </si>
  <si>
    <t>http://pbs.twimg.com/profile_images/854618586605924352/yQIgFQRq_normal.jpg</t>
  </si>
  <si>
    <t>http://pbs.twimg.com/profile_images/850613500858830848/Qjsh1pfZ_normal.jpg</t>
  </si>
  <si>
    <t>http://pbs.twimg.com/profile_images/425944385860009985/qv-PBTei_normal.jpeg</t>
  </si>
  <si>
    <t>http://pbs.twimg.com/profile_images/599529898655387648/7dOgqdJh_normal.jpg</t>
  </si>
  <si>
    <t>http://pbs.twimg.com/profile_images/841938765312622597/nXsy67l-_normal.jpg</t>
  </si>
  <si>
    <t>http://pbs.twimg.com/profile_images/856440210086739968/RI8ZhB6p_normal.jpg</t>
  </si>
  <si>
    <t>http://pbs.twimg.com/profile_images/841718222713888768/U7U3LjMm_normal.jpg</t>
  </si>
  <si>
    <t>http://pbs.twimg.com/profile_images/856499864519274497/PoOBupZG_normal.jpg</t>
  </si>
  <si>
    <t>http://pbs.twimg.com/profile_images/858405344262979585/gYWZVY-5_normal.jpg</t>
  </si>
  <si>
    <t>http://pbs.twimg.com/profile_images/793630477026365440/5dU59qpE_normal.jpg</t>
  </si>
  <si>
    <t>http://pbs.twimg.com/profile_images/856265386328600577/tTSRDdvp_normal.jpg</t>
  </si>
  <si>
    <t>http://pbs.twimg.com/profile_images/842310006733078529/_SbeeG3d_normal.jpg</t>
  </si>
  <si>
    <t>http://pbs.twimg.com/profile_images/858703942120636421/I-McOJH4_normal.jpg</t>
  </si>
  <si>
    <t>http://pbs.twimg.com/profile_images/856389229043122177/OR0DQKhG_normal.jpg</t>
  </si>
  <si>
    <t>http://pbs.twimg.com/profile_images/858266911871815680/kfAi5B2R_normal.jpg</t>
  </si>
  <si>
    <t>http://pbs.twimg.com/profile_images/853427303618985984/jxYDggTh_normal.jpg</t>
  </si>
  <si>
    <t>http://pbs.twimg.com/profile_images/857563827558203392/UFx_v_9X_normal.jpg</t>
  </si>
  <si>
    <t>http://pbs.twimg.com/profile_images/841654327689134080/lJEM-Mce_normal.jpg</t>
  </si>
  <si>
    <t>http://pbs.twimg.com/profile_images/794367411117957120/-6X3T6FR_normal.jpg</t>
  </si>
  <si>
    <t>http://pbs.twimg.com/profile_images/856825663751413762/TLDCMvgI_normal.jpg</t>
  </si>
  <si>
    <t>http://pbs.twimg.com/profile_images/857511724311773184/m8xyd_WD_normal.jpg</t>
  </si>
  <si>
    <t>http://pbs.twimg.com/profile_images/842301947386445824/s45_9a1t_normal.jpg</t>
  </si>
  <si>
    <t>http://pbs.twimg.com/profile_images/837996785490620417/SfVXt-m8_normal.jpg</t>
  </si>
  <si>
    <t>http://pbs.twimg.com/profile_images/858746275369553929/EJkdF_FF_normal.jpg</t>
  </si>
  <si>
    <t>http://pbs.twimg.com/profile_images/840588212691226630/2mPTxqQu_normal.jpg</t>
  </si>
  <si>
    <t>http://pbs.twimg.com/profile_images/854387841425711104/Qyj1hUpt_normal.jpg</t>
  </si>
  <si>
    <t>http://pbs.twimg.com/profile_images/804363652685918208/GGRoRdxV_normal.jpg</t>
  </si>
  <si>
    <t>http://pbs.twimg.com/profile_images/729904788364775424/pKheSV6B_normal.jpg</t>
  </si>
  <si>
    <t>http://pbs.twimg.com/profile_images/854632838490193921/jYkRQhha_normal.jpg</t>
  </si>
  <si>
    <t>http://pbs.twimg.com/profile_images/849264774667837440/84JjJDRt_normal.jpg</t>
  </si>
  <si>
    <t>http://pbs.twimg.com/profile_images/794792058586365952/2g9IUzw6_normal.jpg</t>
  </si>
  <si>
    <t>http://pbs.twimg.com/profile_images/853267799/Image0397_normal.jpg</t>
  </si>
  <si>
    <t>http://pbs.twimg.com/profile_images/857237056719904771/meLMSEiR_normal.jpg</t>
  </si>
  <si>
    <t>http://pbs.twimg.com/profile_images/802960969420902400/rJfzTUb5_normal.jpg</t>
  </si>
  <si>
    <t>http://pbs.twimg.com/profile_images/597059122786271232/g9JERnDP_normal.jpg</t>
  </si>
  <si>
    <t>http://pbs.twimg.com/profile_images/833156374779551745/cGogI8V-_normal.jpg</t>
  </si>
  <si>
    <t>http://pbs.twimg.com/profile_images/826957095090073603/fCYiDvha_normal.jpg</t>
  </si>
  <si>
    <t>http://pbs.twimg.com/profile_images/582909753048715264/lveJcRhg_normal.jpg</t>
  </si>
  <si>
    <t>http://pbs.twimg.com/profile_images/682069542713999361/JXyU4R-V_normal.jpg</t>
  </si>
  <si>
    <t>http://pbs.twimg.com/profile_images/823546121024770048/D3GyDTry_normal.jpg</t>
  </si>
  <si>
    <t>http://pbs.twimg.com/profile_images/457573022749032448/Zy52tUi3_normal.png</t>
  </si>
  <si>
    <t>http://pbs.twimg.com/profile_images/857957864404643840/MO1JBn9n_normal.jpg</t>
  </si>
  <si>
    <t>http://pbs.twimg.com/profile_images/857160792227155969/qGsmxMyj_normal.jpg</t>
  </si>
  <si>
    <t>http://pbs.twimg.com/profile_images/833347946003443712/tel2Dpn8_normal.jpg</t>
  </si>
  <si>
    <t>http://pbs.twimg.com/profile_images/821376280025296897/Fd8Wzklt_normal.jpg</t>
  </si>
  <si>
    <t>http://pbs.twimg.com/profile_images/849238876086579201/XKhiVDHR_normal.jpg</t>
  </si>
  <si>
    <t>http://pbs.twimg.com/profile_images/692029888933400576/EkSIn0GE_normal.jpg</t>
  </si>
  <si>
    <t>http://pbs.twimg.com/profile_images/857478468384305152/CgGP0Dg1_normal.jpg</t>
  </si>
  <si>
    <t>http://pbs.twimg.com/profile_images/812724468418277381/NKc588Hc_normal.jpg</t>
  </si>
  <si>
    <t>http://pbs.twimg.com/profile_images/743495490239602688/hJG-TejV_normal.jpg</t>
  </si>
  <si>
    <t>http://pbs.twimg.com/profile_images/799548755620007936/g5RinNDX_normal.jpg</t>
  </si>
  <si>
    <t>http://pbs.twimg.com/profile_images/855494138703343616/EEv8NKyV_normal.jpg</t>
  </si>
  <si>
    <t>http://pbs.twimg.com/profile_images/851007073177354240/Zv4-zUhR_normal.jpg</t>
  </si>
  <si>
    <t>http://pbs.twimg.com/profile_images/845571979771965440/FwBQP3eG_normal.jpg</t>
  </si>
  <si>
    <t>http://pbs.twimg.com/profile_images/757817993195728896/6IT8URKd_normal.jpg</t>
  </si>
  <si>
    <t>http://pbs.twimg.com/profile_images/836431244112117761/dpVS8DVM_normal.jpg</t>
  </si>
  <si>
    <t>http://pbs.twimg.com/profile_images/828516325156909056/m4BZ_pFi_normal.jpg</t>
  </si>
  <si>
    <t>http://pbs.twimg.com/profile_images/2917481568/f4854ffd2ae65fb92537f372b046efec_normal.jpeg</t>
  </si>
  <si>
    <t>http://pbs.twimg.com/profile_images/849131046914318338/SLl8qJcu_normal.jpg</t>
  </si>
  <si>
    <t>http://pbs.twimg.com/profile_images/777502130416521222/YpS1TVBk_normal.jpg</t>
  </si>
  <si>
    <t>http://pbs.twimg.com/profile_images/800929594459058176/fybcpMbj_normal.jpg</t>
  </si>
  <si>
    <t>http://pbs.twimg.com/profile_images/834435804386713600/0qbaNaqX_normal.jpg</t>
  </si>
  <si>
    <t>http://pbs.twimg.com/profile_images/858164528953008129/9z82SLUD_normal.jpg</t>
  </si>
  <si>
    <t>http://pbs.twimg.com/profile_images/794139333938716677/MtUBnqnN_normal.jpg</t>
  </si>
  <si>
    <t>http://pbs.twimg.com/profile_images/856530750715305984/bJAnAati_normal.jpg</t>
  </si>
  <si>
    <t>http://pbs.twimg.com/profile_images/785869718464950272/cdwtjLTV_normal.jpg</t>
  </si>
  <si>
    <t>http://pbs.twimg.com/profile_images/845689898015211520/P6KXALHR_normal.jpg</t>
  </si>
  <si>
    <t>http://pbs.twimg.com/profile_images/828233623899893761/JOtfTlY6_normal.jpg</t>
  </si>
  <si>
    <t>http://pbs.twimg.com/profile_images/842406597603266561/PDOD0dpE_normal.jpg</t>
  </si>
  <si>
    <t>http://pbs.twimg.com/profile_images/849555351150243843/wPSsY3-C_normal.jpg</t>
  </si>
  <si>
    <t>http://pbs.twimg.com/profile_images/3782122778/a053e81f5493bd23222cc2d5785a9b7a_normal.png</t>
  </si>
  <si>
    <t>http://pbs.twimg.com/profile_images/785344818692128768/l8pZcI05_normal.jpg</t>
  </si>
  <si>
    <t>http://pbs.twimg.com/profile_images/820489688351903744/3yYSpLyD_normal.jpg</t>
  </si>
  <si>
    <t>http://pbs.twimg.com/profile_images/824285040280485893/9SIitnFC_normal.jpg</t>
  </si>
  <si>
    <t>http://pbs.twimg.com/profile_images/698784594284249088/LLb-QMn9_normal.jpg</t>
  </si>
  <si>
    <t>http://pbs.twimg.com/profile_images/856451856020762624/hQeRto66_normal.jpg</t>
  </si>
  <si>
    <t>http://pbs.twimg.com/profile_images/827590792130732032/6eQx5YmB_normal.jpg</t>
  </si>
  <si>
    <t>http://pbs.twimg.com/profile_images/605967856874848256/-SXmd2Bj_normal.jpg</t>
  </si>
  <si>
    <t>http://pbs.twimg.com/profile_images/842216271328485376/LnMOO7mV_normal.jpg</t>
  </si>
  <si>
    <t>http://pbs.twimg.com/profile_images/836303892354781184/m7plA0fr_normal.jpg</t>
  </si>
  <si>
    <t>http://pbs.twimg.com/profile_images/858867950350204928/88ONlaRa_normal.jpg</t>
  </si>
  <si>
    <t>http://pbs.twimg.com/profile_images/810089421726826497/2qBaaiyH_normal.jpg</t>
  </si>
  <si>
    <t>http://pbs.twimg.com/profile_images/843460680351014912/GZJTUf2U_normal.jpg</t>
  </si>
  <si>
    <t>http://pbs.twimg.com/profile_images/602383306806530048/QC2CYiVZ_normal.jpg</t>
  </si>
  <si>
    <t>http://pbs.twimg.com/profile_images/758749258619064322/qyP2hjR7_normal.jpg</t>
  </si>
  <si>
    <t>http://pbs.twimg.com/profile_images/857718209885200384/LJDpxqGX_normal.jpg</t>
  </si>
  <si>
    <t>http://pbs.twimg.com/profile_images/458922783905312769/de4DvXzR_normal.jpeg</t>
  </si>
  <si>
    <t>http://pbs.twimg.com/profile_images/765158326988529665/G6a6QKIZ_normal.jpg</t>
  </si>
  <si>
    <t>http://pbs.twimg.com/profile_images/857544585622544385/_3biicrX_normal.jpg</t>
  </si>
  <si>
    <t>http://pbs.twimg.com/profile_images/774662240934985730/nIb4aw_c_normal.jpg</t>
  </si>
  <si>
    <t>http://pbs.twimg.com/profile_images/854492717635817476/ubvEOoet_normal.jpg</t>
  </si>
  <si>
    <t>http://pbs.twimg.com/profile_images/813361313825124352/rKRl1ZnX_normal.jpg</t>
  </si>
  <si>
    <t>http://pbs.twimg.com/profile_images/815108691129024512/8ISZwZgi_normal.jpg</t>
  </si>
  <si>
    <t>http://pbs.twimg.com/profile_images/840548983114223616/LyYSDiB8_normal.jpg</t>
  </si>
  <si>
    <t>http://pbs.twimg.com/profile_images/853963401135099904/iJd8Segp_normal.jpg</t>
  </si>
  <si>
    <t>http://pbs.twimg.com/profile_images/683324082377498624/ZDuBpgWe_normal.jpg</t>
  </si>
  <si>
    <t>http://pbs.twimg.com/profile_images/857614982783148033/uzav1s23_normal.jpg</t>
  </si>
  <si>
    <t>http://pbs.twimg.com/profile_images/838084142462021632/YGn5Hvfi_normal.jpg</t>
  </si>
  <si>
    <t>http://pbs.twimg.com/profile_images/835755321192812544/ZQIwzILC_normal.jpg</t>
  </si>
  <si>
    <t>http://pbs.twimg.com/profile_images/817041112191811586/mcA3Qqna_normal.jpg</t>
  </si>
  <si>
    <t>http://pbs.twimg.com/profile_images/828865294688940032/rXAqF8iE_normal.jpg</t>
  </si>
  <si>
    <t>http://pbs.twimg.com/profile_images/837600287317708801/3C-TTsrP_normal.jpg</t>
  </si>
  <si>
    <t>http://pbs.twimg.com/profile_images/857881246562529280/1yd6eHpZ_normal.jpg</t>
  </si>
  <si>
    <t>http://pbs.twimg.com/profile_images/857564177128239104/1Zbjjg_g_normal.jpg</t>
  </si>
  <si>
    <t>http://pbs.twimg.com/profile_images/2487831577/sp2_normal.JPG</t>
  </si>
  <si>
    <t>http://pbs.twimg.com/profile_images/690751952469131264/R0fZZbtl_normal.jpg</t>
  </si>
  <si>
    <t>http://pbs.twimg.com/profile_images/829657123927760896/RJ6CHAKw_normal.jpg</t>
  </si>
  <si>
    <t>http://pbs.twimg.com/profile_images/846920728540688384/h2vkFp3S_normal.jpg</t>
  </si>
  <si>
    <t>http://pbs.twimg.com/profile_images/855723757674962944/7XspivIp_normal.jpg</t>
  </si>
  <si>
    <t>http://pbs.twimg.com/profile_images/856100923856240640/uiG4GThs_normal.jpg</t>
  </si>
  <si>
    <t>http://pbs.twimg.com/profile_images/858739285473632256/QTGXFboX_normal.jpg</t>
  </si>
  <si>
    <t>http://pbs.twimg.com/profile_images/834880250311892993/eTQA-AVh_normal.jpg</t>
  </si>
  <si>
    <t>http://pbs.twimg.com/profile_images/850236655499788289/_Rv2cuFj_normal.jpg</t>
  </si>
  <si>
    <t>http://pbs.twimg.com/profile_images/615423776700825600/2dwkLz6w_normal.jpg</t>
  </si>
  <si>
    <t>http://pbs.twimg.com/profile_images/745319253750865920/hTINFuBO_normal.jpg</t>
  </si>
  <si>
    <t>http://pbs.twimg.com/profile_images/843018107597725698/eUb89KoE_normal.jpg</t>
  </si>
  <si>
    <t>http://pbs.twimg.com/profile_images/839733584743251968/DQRpUZnQ_normal.jpg</t>
  </si>
  <si>
    <t>http://pbs.twimg.com/profile_images/856861580792913922/frRr13NL_normal.jpg</t>
  </si>
  <si>
    <t>http://pbs.twimg.com/profile_images/829029215613825024/q4APMAa5_normal.jpg</t>
  </si>
  <si>
    <t>http://pbs.twimg.com/profile_images/857844241917239296/-qyDunk5_normal.jpg</t>
  </si>
  <si>
    <t>http://pbs.twimg.com/profile_images/806200737852030976/EFdyQEgO_normal.jpg</t>
  </si>
  <si>
    <t>http://pbs.twimg.com/profile_images/787565795714867200/1n2zSY1Q_normal.jpg</t>
  </si>
  <si>
    <t>http://pbs.twimg.com/profile_images/853607474762362880/HTWR2auO_normal.jpg</t>
  </si>
  <si>
    <t>http://pbs.twimg.com/profile_images/851410622071713792/qLXngZPG_normal.jpg</t>
  </si>
  <si>
    <t>http://pbs.twimg.com/profile_images/855625538244755456/dCxRPaCi_normal.jpg</t>
  </si>
  <si>
    <t>http://pbs.twimg.com/profile_images/826803476151754752/Il-e5D6y_normal.jpg</t>
  </si>
  <si>
    <t>http://pbs.twimg.com/profile_images/857865191580676096/2cFfzSdI_normal.jpg</t>
  </si>
  <si>
    <t>http://pbs.twimg.com/profile_images/802580234092552194/0rf-oX36_normal.jpg</t>
  </si>
  <si>
    <t>http://pbs.twimg.com/profile_images/856035088642981888/X71m_xMX_normal.jpg</t>
  </si>
  <si>
    <t>http://pbs.twimg.com/profile_images/814105652893093889/peEawG5n_normal.jpg</t>
  </si>
  <si>
    <t>http://pbs.twimg.com/profile_images/837529596111155201/WrlO7Y8-_normal.jpg</t>
  </si>
  <si>
    <t>http://pbs.twimg.com/profile_images/854951068714901504/uuMUr1K9_normal.jpg</t>
  </si>
  <si>
    <t>http://pbs.twimg.com/profile_images/845482990398586880/bs4St8jY_normal.jpg</t>
  </si>
  <si>
    <t>http://pbs.twimg.com/profile_images/730643197605597184/bx9nvxOv_normal.jpg</t>
  </si>
  <si>
    <t>http://pbs.twimg.com/profile_images/857884100174254080/wOINWBjk_normal.jpg</t>
  </si>
  <si>
    <t>http://pbs.twimg.com/profile_images/849470111174074373/AvyCruX-_normal.jpg</t>
  </si>
  <si>
    <t>http://pbs.twimg.com/profile_images/856787577290076160/1D7G_TB3_normal.jpg</t>
  </si>
  <si>
    <t>http://pbs.twimg.com/profile_images/677857276540006401/sFh_C1TP_normal.jpg</t>
  </si>
  <si>
    <t>http://pbs.twimg.com/profile_images/857930122845765633/l6eNZ33s_normal.jpg</t>
  </si>
  <si>
    <t>http://pbs.twimg.com/profile_images/857920907951648768/95vHA16k_normal.jpg</t>
  </si>
  <si>
    <t>http://pbs.twimg.com/profile_images/835181565898444800/5g9iWIMM_normal.jpg</t>
  </si>
  <si>
    <t>http://pbs.twimg.com/profile_images/500855837552689152/n0lefJ6R_normal.jpeg</t>
  </si>
  <si>
    <t>http://pbs.twimg.com/profile_images/855430916105228288/a0S5XfuI_normal.jpg</t>
  </si>
  <si>
    <t>http://pbs.twimg.com/profile_images/851400230318653440/Ns2YnqmN_normal.jpg</t>
  </si>
  <si>
    <t>http://pbs.twimg.com/profile_images/856297650248859648/k6MdXFHz_normal.jpg</t>
  </si>
  <si>
    <t>http://pbs.twimg.com/profile_images/843973397918892032/DHpJTKnM_normal.jpg</t>
  </si>
  <si>
    <t>http://pbs.twimg.com/profile_images/850001654585765889/Qc8YRI0P_normal.jpg</t>
  </si>
  <si>
    <t>http://pbs.twimg.com/profile_images/851127016514572288/OoXG2i-7_normal.jpg</t>
  </si>
  <si>
    <t>http://pbs.twimg.com/profile_images/839992533912543232/gbjCu77i_normal.jpg</t>
  </si>
  <si>
    <t>http://pbs.twimg.com/profile_images/843755073029136385/UVrITDBZ_normal.jpg</t>
  </si>
  <si>
    <t>http://pbs.twimg.com/profile_images/856130872654745600/aFLbxLQC_normal.jpg</t>
  </si>
  <si>
    <t>http://pbs.twimg.com/profile_images/819413400526749701/E_hMVj_Z_normal.jpg</t>
  </si>
  <si>
    <t>http://pbs.twimg.com/profile_images/858239064214056960/0M1bwc8k_normal.jpg</t>
  </si>
  <si>
    <t>http://pbs.twimg.com/profile_images/653933304891072512/QJgYrjCr_normal.jpg</t>
  </si>
  <si>
    <t>http://pbs.twimg.com/profile_images/821335748016226304/bw_cZp_y_normal.jpg</t>
  </si>
  <si>
    <t>http://pbs.twimg.com/profile_images/857851049541070849/gqTKzbCJ_normal.jpg</t>
  </si>
  <si>
    <t>http://pbs.twimg.com/profile_images/854940138962436096/8jqN2bKs_normal.jpg</t>
  </si>
  <si>
    <t>http://pbs.twimg.com/profile_images/823917595912830976/gCQbyKuF_normal.jpg</t>
  </si>
  <si>
    <t>http://pbs.twimg.com/profile_images/792905412362309632/r8qy6_GJ_normal.jpg</t>
  </si>
  <si>
    <t>http://pbs.twimg.com/profile_images/857083580056571905/Cx-VeQ5C_normal.jpg</t>
  </si>
  <si>
    <t>http://pbs.twimg.com/profile_images/829974747433857024/Dg30OWl4_normal.jpg</t>
  </si>
  <si>
    <t>http://pbs.twimg.com/profile_images/378800000394259328/4131d2db848ad49c241d2f243d35756b_normal.jpeg</t>
  </si>
  <si>
    <t>http://pbs.twimg.com/profile_images/848584030283079680/LzKmDFAG_normal.jpg</t>
  </si>
  <si>
    <t>http://pbs.twimg.com/profile_images/837572707025813505/GWSvEwQt_normal.png</t>
  </si>
  <si>
    <t>http://pbs.twimg.com/profile_images/841747370941546496/Oi6BSPDy_normal.jpg</t>
  </si>
  <si>
    <t>http://pbs.twimg.com/profile_images/792070071044550656/CD5WZTtP_normal.jpg</t>
  </si>
  <si>
    <t>http://pbs.twimg.com/profile_images/837389275264139264/y_iTnkhe_normal.jpg</t>
  </si>
  <si>
    <t>http://pbs.twimg.com/profile_images/582897391625322497/9yaf6jIo_normal.png</t>
  </si>
  <si>
    <t>http://pbs.twimg.com/profile_images/819549652550709248/JOTFksHc_normal.jpg</t>
  </si>
  <si>
    <t>http://pbs.twimg.com/profile_images/851853352493338624/AIM_Sxlw_normal.jpg</t>
  </si>
  <si>
    <t>http://pbs.twimg.com/profile_images/618675399493484544/3_wJsDMJ_normal.jpg</t>
  </si>
  <si>
    <t>http://pbs.twimg.com/profile_images/694843974113062912/ILENgE-T_normal.jpg</t>
  </si>
  <si>
    <t>http://pbs.twimg.com/profile_images/850224300074319873/gd48OW55_normal.jpg</t>
  </si>
  <si>
    <t>http://pbs.twimg.com/profile_images/848234205641404416/KbO3N4rA_normal.jpg</t>
  </si>
  <si>
    <t>http://pbs.twimg.com/profile_images/836078834667532288/JWXFV94h_normal.jpg</t>
  </si>
  <si>
    <t>http://pbs.twimg.com/profile_images/581303778596401152/lD0nJgFN_normal.jpg</t>
  </si>
  <si>
    <t>http://pbs.twimg.com/profile_images/824970694417010688/xix-lWJ__normal.jpg</t>
  </si>
  <si>
    <t>http://pbs.twimg.com/profile_images/814328619329880064/BHz_C0cZ_normal.jpg</t>
  </si>
  <si>
    <t>http://pbs.twimg.com/profile_images/843296279157399553/bEmC7hxZ_normal.jpg</t>
  </si>
  <si>
    <t>http://pbs.twimg.com/profile_images/378800000855172163/0d26f8c3a4122cd65a0a318fe4942a8c_normal.jpeg</t>
  </si>
  <si>
    <t>http://pbs.twimg.com/profile_images/514447523293851649/jj4S3FS7_normal.jpeg</t>
  </si>
  <si>
    <t>http://pbs.twimg.com/profile_images/780811407658930177/rmqtLpLz_normal.jpg</t>
  </si>
  <si>
    <t>http://pbs.twimg.com/profile_images/484590226497486849/nKanm6vt_normal.jpeg</t>
  </si>
  <si>
    <t>http://pbs.twimg.com/profile_images/765394715739037696/p-mipj71_normal.jpg</t>
  </si>
  <si>
    <t>http://pbs.twimg.com/profile_images/667578701282807808/slNXcbXo_normal.jpg</t>
  </si>
  <si>
    <t>http://pbs.twimg.com/profile_images/828909792123113472/2y_b0qVy_normal.jpg</t>
  </si>
  <si>
    <t>http://pbs.twimg.com/profile_images/769942439465398272/VffsBjhU_normal.jpg</t>
  </si>
  <si>
    <t>http://pbs.twimg.com/profile_images/850881045033607168/sZ5qG7SE_normal.jpg</t>
  </si>
  <si>
    <t>http://pbs.twimg.com/profile_images/665246813000077312/JJpNcJFb_normal.jpg</t>
  </si>
  <si>
    <t>http://pbs.twimg.com/profile_images/728193358112407553/eoUwDUpB_normal.jpg</t>
  </si>
  <si>
    <t>http://pbs.twimg.com/profile_images/769416115017519104/kA6cRSp1_normal.jpg</t>
  </si>
  <si>
    <t>http://pbs.twimg.com/profile_images/854542287594033152/UaY6fTQT_normal.jpg</t>
  </si>
  <si>
    <t>http://pbs.twimg.com/profile_images/695556868261879808/nSEMuOfE_normal.jpg</t>
  </si>
  <si>
    <t>http://pbs.twimg.com/profile_images/843344173398986752/BPmDYfIX_normal.jpg</t>
  </si>
  <si>
    <t>http://pbs.twimg.com/profile_images/780996395310407680/qw4Up9Je_normal.jpg</t>
  </si>
  <si>
    <t>http://pbs.twimg.com/profile_images/855397173298552832/p84-Nyyc_normal.jpg</t>
  </si>
  <si>
    <t>http://pbs.twimg.com/profile_images/835534028191203328/uD7Z9t2U_normal.jpg</t>
  </si>
  <si>
    <t>http://pbs.twimg.com/profile_images/714833748764803072/d3h08w0J_normal.jpg</t>
  </si>
  <si>
    <t>http://pbs.twimg.com/profile_images/458998273882079232/f5uq_Zok_normal.jpeg</t>
  </si>
  <si>
    <t>http://pbs.twimg.com/profile_images/701390284144431104/Dpbm8YaZ_normal.png</t>
  </si>
  <si>
    <t>http://pbs.twimg.com/profile_images/794815020995489792/tkj0ITLH_normal.jpg</t>
  </si>
  <si>
    <t>http://pbs.twimg.com/profile_images/853810005304266752/_XuyskAy_normal.jpg</t>
  </si>
  <si>
    <t>http://pbs.twimg.com/profile_images/838347412104105984/I3HqBS0L_normal.jpg</t>
  </si>
  <si>
    <t>http://pbs.twimg.com/profile_images/851494039337615362/53PrukZL_normal.jpg</t>
  </si>
  <si>
    <t>http://pbs.twimg.com/profile_images/782116342543495168/6e5wcqxG_normal.jpg</t>
  </si>
  <si>
    <t>http://pbs.twimg.com/profile_images/858634781327855616/4UNPNPux_normal.jpg</t>
  </si>
  <si>
    <t>http://pbs.twimg.com/profile_images/858654721934053377/BXW0Zo4q_normal.jpg</t>
  </si>
  <si>
    <t>http://pbs.twimg.com/profile_images/842331962027077633/ixQ6aKis_normal.jpg</t>
  </si>
  <si>
    <t>http://pbs.twimg.com/profile_images/820312805664587776/g_0CttGr_normal.jpg</t>
  </si>
  <si>
    <t>http://pbs.twimg.com/profile_images/855001677245579265/LZdTUEQB_normal.jpg</t>
  </si>
  <si>
    <t>http://pbs.twimg.com/profile_images/839147038734446592/FypAk4Ja_normal.jpg</t>
  </si>
  <si>
    <t>http://pbs.twimg.com/profile_images/856857442508050434/ouIaHdcW_normal.jpg</t>
  </si>
  <si>
    <t>http://pbs.twimg.com/profile_images/856124131678367744/Dh3FRiVv_normal.jpg</t>
  </si>
  <si>
    <t>http://pbs.twimg.com/profile_images/779876553610059776/2Ep-6guw_normal.jpg</t>
  </si>
  <si>
    <t>http://pbs.twimg.com/profile_images/858711752053272576/N-dFIhy7_normal.jpg</t>
  </si>
  <si>
    <t>http://pbs.twimg.com/profile_images/851089207921528837/1gZBuvjP_normal.jpg</t>
  </si>
  <si>
    <t>http://pbs.twimg.com/profile_images/858728829334020096/pyd6IGTT_normal.jpg</t>
  </si>
  <si>
    <t>http://pbs.twimg.com/profile_images/1662480453/Picture_004_normal.jpg</t>
  </si>
  <si>
    <t>http://pbs.twimg.com/profile_images/856142762260955137/w7uRVYoV_normal.jpg</t>
  </si>
  <si>
    <t>http://pbs.twimg.com/profile_images/789453102575341568/84gfcqre_normal.jpg</t>
  </si>
  <si>
    <t>http://pbs.twimg.com/profile_images/378800000334191707/d92d6e37ea079901cdd24a741e8ccc33_normal.jpeg</t>
  </si>
  <si>
    <t>http://pbs.twimg.com/profile_images/847349581008429056/ohmliqZ4_normal.jpg</t>
  </si>
  <si>
    <t>http://pbs.twimg.com/profile_images/858771116478824448/YkuzGPBt_normal.jpg</t>
  </si>
  <si>
    <t>http://pbs.twimg.com/profile_images/777553698964672512/oFF2hJIu_normal.jpg</t>
  </si>
  <si>
    <t>http://pbs.twimg.com/profile_images/786267097093529600/J-kkxVG2_normal.jpg</t>
  </si>
  <si>
    <t>http://pbs.twimg.com/profile_images/844419414007185408/H7Fy3ThV_normal.jpg</t>
  </si>
  <si>
    <t>http://pbs.twimg.com/profile_images/858323969790943233/V_RzYDEj_normal.jpg</t>
  </si>
  <si>
    <t>http://pbs.twimg.com/profile_images/846282543821414400/q9OpaCiF_normal.jpg</t>
  </si>
  <si>
    <t>http://pbs.twimg.com/profile_images/828679236483424256/wre3KKWq_normal.jpg</t>
  </si>
  <si>
    <t>http://pbs.twimg.com/profile_images/856891692904992768/KhT52LG6_normal.jpg</t>
  </si>
  <si>
    <t>http://pbs.twimg.com/profile_images/488582178310066176/bMm0LwP4_normal.jpeg</t>
  </si>
  <si>
    <t>http://pbs.twimg.com/profile_images/854006017285292033/r033B_bV_normal.jpg</t>
  </si>
  <si>
    <t>http://pbs.twimg.com/profile_images/540961137341112320/P2vmjV_e_normal.jpeg</t>
  </si>
  <si>
    <t>http://pbs.twimg.com/profile_images/829228676646596608/fva_qElX_normal.jpg</t>
  </si>
  <si>
    <t>http://pbs.twimg.com/profile_images/759434362618155008/L97eJIY8_normal.jpg</t>
  </si>
  <si>
    <t>http://pbs.twimg.com/profile_images/851835953333194752/lXCJHusY_normal.jpg</t>
  </si>
  <si>
    <t>http://pbs.twimg.com/profile_images/846970567643291649/Ig4O_6pP_normal.jpg</t>
  </si>
  <si>
    <t>http://pbs.twimg.com/profile_images/813429876287901697/jzY8X5ik_normal.jpg</t>
  </si>
  <si>
    <t>http://pbs.twimg.com/profile_images/840838059151126528/myfjo0QA_normal.jpg</t>
  </si>
  <si>
    <t>http://pbs.twimg.com/profile_images/853651729342181377/yyA9yoe-_normal.jpg</t>
  </si>
  <si>
    <t>http://pbs.twimg.com/profile_images/720687515099770880/gkud6tTy_normal.jpg</t>
  </si>
  <si>
    <t>http://pbs.twimg.com/profile_images/844569499634405376/6kBKlqwZ_normal.jpg</t>
  </si>
  <si>
    <t>http://pbs.twimg.com/profile_images/800680762471104513/8QsX0DFa_normal.jpg</t>
  </si>
  <si>
    <t>http://pbs.twimg.com/profile_images/857512411070214145/vIG-oFu2_normal.jpg</t>
  </si>
  <si>
    <t>http://pbs.twimg.com/profile_images/806447210258776064/0H1FSY_n_normal.jpg</t>
  </si>
  <si>
    <t>http://pbs.twimg.com/profile_images/823832930648735744/emB4PK-6_normal.jpg</t>
  </si>
  <si>
    <t>http://pbs.twimg.com/profile_images/828359541922336770/9m-hxh0Q_normal.jpg</t>
  </si>
  <si>
    <t>http://pbs.twimg.com/profile_images/857611777269420037/52Qr3Hr2_normal.jpg</t>
  </si>
  <si>
    <t>http://pbs.twimg.com/profile_images/730423414486380544/HsBKuhtY_normal.jpg</t>
  </si>
  <si>
    <t>http://pbs.twimg.com/profile_images/854591578945486848/pN2-zjQu_normal.jpg</t>
  </si>
  <si>
    <t>http://pbs.twimg.com/profile_images/856722434149556224/ROglm2Tl_normal.jpg</t>
  </si>
  <si>
    <t>http://pbs.twimg.com/profile_images/847861260788039680/mDyOHdSl_normal.jpg</t>
  </si>
  <si>
    <t>http://pbs.twimg.com/profile_images/668150983885635584/szIxYefp_normal.jpg</t>
  </si>
  <si>
    <t>http://pbs.twimg.com/profile_images/684362055747436544/PW0FXa_e_normal.jpg</t>
  </si>
  <si>
    <t>http://pbs.twimg.com/profile_images/813244083514679296/CK8JKDuP_normal.jpg</t>
  </si>
  <si>
    <t>http://pbs.twimg.com/profile_images/843713025270071296/0YoRP31T_normal.jpg</t>
  </si>
  <si>
    <t>http://pbs.twimg.com/profile_images/846504502379335680/rdltWh7s_normal.jpg</t>
  </si>
  <si>
    <t>http://pbs.twimg.com/profile_images/664735439903809537/wedTw0hU_normal.jpg</t>
  </si>
  <si>
    <t>http://pbs.twimg.com/profile_images/850923933008371712/5fK2dfx9_normal.jpg</t>
  </si>
  <si>
    <t>http://pbs.twimg.com/profile_images/857838486249811969/zJ9v4Rau_normal.jpg</t>
  </si>
  <si>
    <t>http://pbs.twimg.com/profile_images/771747078120824832/ygsgAkhn_normal.jpg</t>
  </si>
  <si>
    <t>http://pbs.twimg.com/profile_images/783514163263995904/_WIP-4Zr_normal.jpg</t>
  </si>
  <si>
    <t>http://pbs.twimg.com/profile_images/854953487410622464/rKJqoe4x_normal.jpg</t>
  </si>
  <si>
    <t>http://pbs.twimg.com/profile_images/850026096917598208/Hf5nj0sW_normal.jpg</t>
  </si>
  <si>
    <t>http://pbs.twimg.com/profile_images/858321478328098816/YAjupKKk_normal.jpg</t>
  </si>
  <si>
    <t>http://pbs.twimg.com/profile_images/844208607814205441/OGqjQiOg_normal.jpg</t>
  </si>
  <si>
    <t>http://pbs.twimg.com/profile_images/471733753014800384/BTanDQfQ_normal.jpeg</t>
  </si>
  <si>
    <t>http://pbs.twimg.com/profile_images/712733563855069184/eRdxNwYj_normal.jpg</t>
  </si>
  <si>
    <t>http://pbs.twimg.com/profile_images/602361564189044736/8EHQooxT_normal.jpg</t>
  </si>
  <si>
    <t>http://pbs.twimg.com/profile_images/846975635474001920/0Bit47hO_normal.jpg</t>
  </si>
  <si>
    <t>http://pbs.twimg.com/profile_images/712940076452327425/2pe6jZSh_normal.jpg</t>
  </si>
  <si>
    <t>http://pbs.twimg.com/profile_images/833966670226014209/vMYeW16n_normal.jpg</t>
  </si>
  <si>
    <t>http://pbs.twimg.com/profile_images/858636900323799041/11aSj1GO_normal.jpg</t>
  </si>
  <si>
    <t>http://pbs.twimg.com/profile_images/854992194293321728/UfuVbqLu_normal.jpg</t>
  </si>
  <si>
    <t>http://pbs.twimg.com/profile_images/850339671376834561/cq1Drq8T_normal.jpg</t>
  </si>
  <si>
    <t>http://pbs.twimg.com/profile_images/858584400132526080/M_pop4rV_normal.jpg</t>
  </si>
  <si>
    <t>http://pbs.twimg.com/profile_images/693154186486108160/A5HI5Onn_normal.jpg</t>
  </si>
  <si>
    <t>http://pbs.twimg.com/profile_images/856436759504277504/K3OTxp74_normal.jpg</t>
  </si>
  <si>
    <t>http://pbs.twimg.com/profile_images/739724308293914624/nxylsks4_normal.jpg</t>
  </si>
  <si>
    <t>http://pbs.twimg.com/profile_images/858691057793605632/2eaMgShN_normal.jpg</t>
  </si>
  <si>
    <t>http://pbs.twimg.com/profile_images/781539364266471424/BncCf79w_normal.jpg</t>
  </si>
  <si>
    <t>http://pbs.twimg.com/profile_images/785491907824721920/_aOzwakR_normal.jpg</t>
  </si>
  <si>
    <t>http://pbs.twimg.com/profile_images/858709072174043137/TX-Nf5Wn_normal.jpg</t>
  </si>
  <si>
    <t>http://pbs.twimg.com/profile_images/765456654280298496/5AQMxFv5_normal.jpg</t>
  </si>
  <si>
    <t>http://pbs.twimg.com/profile_images/842126215192408064/9m0G4EGf_normal.jpg</t>
  </si>
  <si>
    <t>http://pbs.twimg.com/profile_images/854027636833701888/Y-eFzykf_normal.jpg</t>
  </si>
  <si>
    <t>http://pbs.twimg.com/profile_images/487061821908455424/kLWLYWM__normal.jpeg</t>
  </si>
  <si>
    <t>http://pbs.twimg.com/profile_images/858017321738219526/t_hRF9z6_normal.jpg</t>
  </si>
  <si>
    <t>http://pbs.twimg.com/profile_images/808004817280966657/94NeoFjK_normal.jpg</t>
  </si>
  <si>
    <t>http://pbs.twimg.com/profile_images/831120353946697728/g7f1G0S9_normal.jpg</t>
  </si>
  <si>
    <t>http://pbs.twimg.com/profile_images/685447717527617537/hTBRRbK1_normal.jpg</t>
  </si>
  <si>
    <t>http://pbs.twimg.com/profile_images/857474359715168256/moQws2Rs_normal.jpg</t>
  </si>
  <si>
    <t>http://pbs.twimg.com/profile_images/765261668070940672/DK29p53u_normal.jpg</t>
  </si>
  <si>
    <t>http://pbs.twimg.com/profile_images/854162849769418752/DfmdeHRe_normal.jpg</t>
  </si>
  <si>
    <t>http://pbs.twimg.com/profile_images/852446060454830080/IFHrbf_i_normal.jpg</t>
  </si>
  <si>
    <t>http://pbs.twimg.com/profile_images/854392755853811712/JZWJ1KR6_normal.jpg</t>
  </si>
  <si>
    <t>http://pbs.twimg.com/profile_images/850787181132095490/5-Lw3GcE_normal.jpg</t>
  </si>
  <si>
    <t>http://pbs.twimg.com/profile_images/809474704826208256/HZIZolXx_normal.jpg</t>
  </si>
  <si>
    <t>http://pbs.twimg.com/profile_images/841531450168074240/LAQeTtJR_normal.jpg</t>
  </si>
  <si>
    <t>http://pbs.twimg.com/profile_images/855046106597789696/9TCcZoSF_normal.jpg</t>
  </si>
  <si>
    <t>http://pbs.twimg.com/profile_images/741290531553087488/n2B7L3hS_normal.jpg</t>
  </si>
  <si>
    <t>http://pbs.twimg.com/profile_images/852073213207117824/J1ihc6NZ_normal.jpg</t>
  </si>
  <si>
    <t>http://pbs.twimg.com/profile_images/816122741694857216/sdnZGQZN_normal.jpg</t>
  </si>
  <si>
    <t>http://pbs.twimg.com/profile_images/848428451476504576/CLJwzm9i_normal.jpg</t>
  </si>
  <si>
    <t>http://pbs.twimg.com/profile_images/858723051076276224/dxFRcVE4_normal.jpg</t>
  </si>
  <si>
    <t>http://pbs.twimg.com/profile_images/848718029580062720/bWATVG4j_normal.jpg</t>
  </si>
  <si>
    <t>http://pbs.twimg.com/profile_images/849222519341154305/EroeYmQN_normal.jpg</t>
  </si>
  <si>
    <t>http://pbs.twimg.com/profile_images/727907478118096896/4X9zKHXj_normal.jpg</t>
  </si>
  <si>
    <t>http://pbs.twimg.com/profile_images/852466335275655168/ZdHwLMdq_normal.jpg</t>
  </si>
  <si>
    <t>http://pbs.twimg.com/profile_images/841532200629751808/OAmr4tsM_normal.jpg</t>
  </si>
  <si>
    <t>http://pbs.twimg.com/profile_images/850017196512358400/_skXgO1E_normal.jpg</t>
  </si>
  <si>
    <t>http://pbs.twimg.com/profile_images/857983931144179713/VDXpl0fJ_normal.jpg</t>
  </si>
  <si>
    <t>http://pbs.twimg.com/profile_images/856857634095247360/lVuESS_i_normal.jpg</t>
  </si>
  <si>
    <t>http://pbs.twimg.com/profile_images/856363507381657600/yEdAUZO5_normal.jpg</t>
  </si>
  <si>
    <t>http://pbs.twimg.com/profile_images/748407134694555648/2a75Mkfd_normal.jpg</t>
  </si>
  <si>
    <t>http://pbs.twimg.com/profile_images/674032086529867776/n_ZXd-ab_normal.jpg</t>
  </si>
  <si>
    <t>http://pbs.twimg.com/profile_images/840387361875865600/hgmnHHM3_normal.jpg</t>
  </si>
  <si>
    <t>http://pbs.twimg.com/profile_images/857224260842139648/dSXq3Bjs_normal.jpg</t>
  </si>
  <si>
    <t>http://pbs.twimg.com/profile_images/700736047810891776/oDdbVwww_normal.jpg</t>
  </si>
  <si>
    <t>http://pbs.twimg.com/profile_images/828813255401492480/ZeAHp0EY_normal.jpg</t>
  </si>
  <si>
    <t>http://pbs.twimg.com/profile_images/858048613032710144/UTq2eFCk_normal.jpg</t>
  </si>
  <si>
    <t>https://twitter.com/#!/thebouncerball/status/855274665052262401</t>
  </si>
  <si>
    <t>https://twitter.com/#!/coolsumit786/status/855359774996615168</t>
  </si>
  <si>
    <t>https://twitter.com/#!/rajaneeshk4/status/855305274374017025</t>
  </si>
  <si>
    <t>https://twitter.com/#!/gurdevahluwalia/status/855416378811088897</t>
  </si>
  <si>
    <t>https://twitter.com/#!/anjalispeaks/status/855447276042452994</t>
  </si>
  <si>
    <t>https://twitter.com/#!/srinivas2112/status/855450258826039296</t>
  </si>
  <si>
    <t>https://twitter.com/#!/mrwordsworthvii/status/855458140694773760</t>
  </si>
  <si>
    <t>https://twitter.com/#!/rootcare/status/851118827408547841</t>
  </si>
  <si>
    <t>https://twitter.com/#!/radhika65199252/status/855464268644311040</t>
  </si>
  <si>
    <t>https://twitter.com/#!/arya7rai001/status/855470373026099200</t>
  </si>
  <si>
    <t>https://twitter.com/#!/iamlino_27/status/855471297652027392</t>
  </si>
  <si>
    <t>https://twitter.com/#!/ajays23/status/855480878700535808</t>
  </si>
  <si>
    <t>https://twitter.com/#!/cutelittle07/status/855659711856730113</t>
  </si>
  <si>
    <t>https://twitter.com/#!/imanishagrawal/status/855731787669975040</t>
  </si>
  <si>
    <t>https://twitter.com/#!/adarshprasad11/status/855769611941412864</t>
  </si>
  <si>
    <t>https://twitter.com/#!/raghusjr/status/855788647613902848</t>
  </si>
  <si>
    <t>https://twitter.com/#!/janishaili/status/855806552325988352</t>
  </si>
  <si>
    <t>https://twitter.com/#!/sudhakarmg2k/status/855819931975155712</t>
  </si>
  <si>
    <t>https://twitter.com/#!/iamamyth/status/855831690941431808</t>
  </si>
  <si>
    <t>https://twitter.com/#!/wizrohit/status/855833420693295104</t>
  </si>
  <si>
    <t>https://twitter.com/#!/roy___s/status/855833730447020034</t>
  </si>
  <si>
    <t>https://twitter.com/#!/imrahulsuthar/status/855835453852979201</t>
  </si>
  <si>
    <t>https://twitter.com/#!/mipaltanforever/status/855839051554881536</t>
  </si>
  <si>
    <t>https://twitter.com/#!/wt_is_twiter/status/856099585219014656</t>
  </si>
  <si>
    <t>https://twitter.com/#!/santosh700143/status/856168019621552128</t>
  </si>
  <si>
    <t>https://twitter.com/#!/herefordrich/status/856168005759324160</t>
  </si>
  <si>
    <t>https://twitter.com/#!/hawtchickx/status/856169047108591618</t>
  </si>
  <si>
    <t>https://twitter.com/#!/seeunknown/status/856167923743727616</t>
  </si>
  <si>
    <t>https://twitter.com/#!/sierralimaa/status/856172433526603776</t>
  </si>
  <si>
    <t>https://twitter.com/#!/insaasha1/status/856187323519782912</t>
  </si>
  <si>
    <t>https://twitter.com/#!/indianmourinho/status/856196365277421574</t>
  </si>
  <si>
    <t>https://twitter.com/#!/ab619cricket/status/856196412794523648</t>
  </si>
  <si>
    <t>https://twitter.com/#!/kiran_alex7/status/856196513197940737</t>
  </si>
  <si>
    <t>https://twitter.com/#!/denzilmartin05/status/856196551307395072</t>
  </si>
  <si>
    <t>https://twitter.com/#!/05raza_/status/856197919279632384</t>
  </si>
  <si>
    <t>https://twitter.com/#!/saadawizard08/status/856209655306911744</t>
  </si>
  <si>
    <t>https://twitter.com/#!/subrat9/status/856209977266098176</t>
  </si>
  <si>
    <t>https://twitter.com/#!/imshubsri/status/856211950824333312</t>
  </si>
  <si>
    <t>https://twitter.com/#!/srkkafighter/status/856212328160907267</t>
  </si>
  <si>
    <t>https://twitter.com/#!/angada/status/856216178276016128</t>
  </si>
  <si>
    <t>https://twitter.com/#!/itssaty/status/856251047244947458</t>
  </si>
  <si>
    <t>https://twitter.com/#!/miistergautam/status/856253687504789504</t>
  </si>
  <si>
    <t>https://twitter.com/#!/imnagur/status/856209114539622400</t>
  </si>
  <si>
    <t>https://twitter.com/#!/afzalhayat0103/status/856340991539691521</t>
  </si>
  <si>
    <t>https://twitter.com/#!/ssgaparwezi/status/856381633305477120</t>
  </si>
  <si>
    <t>https://twitter.com/#!/sgaparwezi/status/856381811278184449</t>
  </si>
  <si>
    <t>https://twitter.com/#!/thefakepunjabi/status/856472097845071872</t>
  </si>
  <si>
    <t>https://twitter.com/#!/adwaitajoshi/status/856477409369108480</t>
  </si>
  <si>
    <t>https://twitter.com/#!/abhilash_desai1/status/856477409759170560</t>
  </si>
  <si>
    <t>https://twitter.com/#!/adinathgade/status/856477409851449344</t>
  </si>
  <si>
    <t>https://twitter.com/#!/ahmedamanz/status/856477410891628545</t>
  </si>
  <si>
    <t>https://twitter.com/#!/_akshatashetty/status/856477413613731843</t>
  </si>
  <si>
    <t>https://twitter.com/#!/akashbagulb/status/856477414070915073</t>
  </si>
  <si>
    <t>https://twitter.com/#!/ajinkyaoraut/status/856477414343442432</t>
  </si>
  <si>
    <t>https://twitter.com/#!/aabhisavants/status/856477415601831936</t>
  </si>
  <si>
    <t>https://twitter.com/#!/amanikotare/status/856477416717504514</t>
  </si>
  <si>
    <t>https://twitter.com/#!/anilqpawar/status/856477416939814912</t>
  </si>
  <si>
    <t>https://twitter.com/#!/pritikagarwal/status/856477417392803840</t>
  </si>
  <si>
    <t>https://twitter.com/#!/aniruddhaalad/status/856477418080677888</t>
  </si>
  <si>
    <t>https://twitter.com/#!/_yashmallik/status/856477418084872194</t>
  </si>
  <si>
    <t>https://twitter.com/#!/aakhilabhide/status/856477420467236865</t>
  </si>
  <si>
    <t>https://twitter.com/#!/akshaypsheth/status/856477421519994880</t>
  </si>
  <si>
    <t>https://twitter.com/#!/anjalideshmukhd/status/856477421637390337</t>
  </si>
  <si>
    <t>https://twitter.com/#!/_jennyroy/status/856477421675171841</t>
  </si>
  <si>
    <t>https://twitter.com/#!/anmol_dixit11/status/856477422186876928</t>
  </si>
  <si>
    <t>https://twitter.com/#!/anjaliaparab/status/856477423063445506</t>
  </si>
  <si>
    <t>https://twitter.com/#!/indianidle/status/855798573937700865</t>
  </si>
  <si>
    <t>https://twitter.com/#!/anishamishraa/status/856477423776522240</t>
  </si>
  <si>
    <t>https://twitter.com/#!/piyush8824/status/856539949277093889</t>
  </si>
  <si>
    <t>https://twitter.com/#!/tumbadi/status/856544503209086979</t>
  </si>
  <si>
    <t>https://twitter.com/#!/iamsumi7/status/856583895122313216</t>
  </si>
  <si>
    <t>https://twitter.com/#!/sairam_ganja/status/856835843264217088</t>
  </si>
  <si>
    <t>https://twitter.com/#!/arunkumar_mani/status/856913348499197952</t>
  </si>
  <si>
    <t>https://twitter.com/#!/vishnumech112/status/856932456070598658</t>
  </si>
  <si>
    <t>https://twitter.com/#!/faiznsport/status/857123535478763521</t>
  </si>
  <si>
    <t>https://twitter.com/#!/thesportswallah/status/857204045102039043</t>
  </si>
  <si>
    <t>https://twitter.com/#!/_hetshah/status/857245947675496449</t>
  </si>
  <si>
    <t>https://twitter.com/#!/inventorkarthi/status/857262637914181632</t>
  </si>
  <si>
    <t>https://twitter.com/#!/dextryl/status/857274491310833665</t>
  </si>
  <si>
    <t>https://twitter.com/#!/socialleadshub/status/857361743911301123</t>
  </si>
  <si>
    <t>https://twitter.com/#!/dwmginc/status/857361749070286852</t>
  </si>
  <si>
    <t>https://twitter.com/#!/puneet27189/status/857524576984604672</t>
  </si>
  <si>
    <t>https://twitter.com/#!/kalyankar_vinay/status/857582007446114304</t>
  </si>
  <si>
    <t>https://twitter.com/#!/krunalofficial/status/857582129688985600</t>
  </si>
  <si>
    <t>https://twitter.com/#!/shivanip330/status/857582255681699843</t>
  </si>
  <si>
    <t>https://twitter.com/#!/prrasadkhomne/status/857582374174863360</t>
  </si>
  <si>
    <t>https://twitter.com/#!/chandansingh121/status/857582402817974272</t>
  </si>
  <si>
    <t>https://twitter.com/#!/loyal_devanshu/status/857582825469554688</t>
  </si>
  <si>
    <t>https://twitter.com/#!/shajesh_k/status/857583108429709312</t>
  </si>
  <si>
    <t>https://twitter.com/#!/afsalkasim25/status/857583115707056132</t>
  </si>
  <si>
    <t>https://twitter.com/#!/kavidesiakavi/status/857584172797505536</t>
  </si>
  <si>
    <t>https://twitter.com/#!/rrajasekharr/status/857584849162555394</t>
  </si>
  <si>
    <t>https://twitter.com/#!/4u5tin/status/857585716209102850</t>
  </si>
  <si>
    <t>https://twitter.com/#!/queenfashi/status/857592263962054656</t>
  </si>
  <si>
    <t>https://twitter.com/#!/ushakrishn/status/857595377268260864</t>
  </si>
  <si>
    <t>https://twitter.com/#!/avisribosu/status/857595876163805184</t>
  </si>
  <si>
    <t>https://twitter.com/#!/namanchitransh/status/857595914780905474</t>
  </si>
  <si>
    <t>https://twitter.com/#!/iamanwarwani/status/857596727854944257</t>
  </si>
  <si>
    <t>https://twitter.com/#!/abhishekaltekar/status/857597294249725952</t>
  </si>
  <si>
    <t>https://twitter.com/#!/sriakh/status/857598065183780864</t>
  </si>
  <si>
    <t>https://twitter.com/#!/anishsachi/status/857598591371796481</t>
  </si>
  <si>
    <t>https://twitter.com/#!/geter_angu/status/857598606374834177</t>
  </si>
  <si>
    <t>https://twitter.com/#!/imrids10/status/857599247516016640</t>
  </si>
  <si>
    <t>https://twitter.com/#!/aravindramesh07/status/857599784760164353</t>
  </si>
  <si>
    <t>https://twitter.com/#!/khanarshiya333/status/857599815454257152</t>
  </si>
  <si>
    <t>https://twitter.com/#!/thelittle_kid/status/857599991866687488</t>
  </si>
  <si>
    <t>https://twitter.com/#!/mjharkreader/status/857600651945099264</t>
  </si>
  <si>
    <t>https://twitter.com/#!/iamkarthikeyank/status/857600822519119872</t>
  </si>
  <si>
    <t>https://twitter.com/#!/praveensparama/status/857601113528311808</t>
  </si>
  <si>
    <t>https://twitter.com/#!/nsuisunny/status/857602364341190656</t>
  </si>
  <si>
    <t>https://twitter.com/#!/shahidp735060/status/857602540673810432</t>
  </si>
  <si>
    <t>https://twitter.com/#!/tejaswini7/status/857603531913781248</t>
  </si>
  <si>
    <t>https://twitter.com/#!/hrangtlung/status/857604363719761923</t>
  </si>
  <si>
    <t>https://twitter.com/#!/iamlucky12ka4/status/857604508678893569</t>
  </si>
  <si>
    <t>https://twitter.com/#!/rated_ansh/status/857604628304863232</t>
  </si>
  <si>
    <t>https://twitter.com/#!/the_karishma/status/857604659585753090</t>
  </si>
  <si>
    <t>https://twitter.com/#!/pratapc77398804/status/857604852456853505</t>
  </si>
  <si>
    <t>https://twitter.com/#!/sonu1137tyag/status/857605018396102656</t>
  </si>
  <si>
    <t>https://twitter.com/#!/apoorvduvey/status/857609140591624193</t>
  </si>
  <si>
    <t>https://twitter.com/#!/sharmabhargava/status/857610815150731264</t>
  </si>
  <si>
    <t>https://twitter.com/#!/parmardipak405/status/857611254570950656</t>
  </si>
  <si>
    <t>https://twitter.com/#!/shivaku94983370/status/857612202693468160</t>
  </si>
  <si>
    <t>https://twitter.com/#!/monil2403/status/857612518419836930</t>
  </si>
  <si>
    <t>https://twitter.com/#!/solthi_anil/status/857612922784276481</t>
  </si>
  <si>
    <t>https://twitter.com/#!/dineshkhullar5/status/857613892431691776</t>
  </si>
  <si>
    <t>https://twitter.com/#!/prince_vedant/status/857614625180971008</t>
  </si>
  <si>
    <t>https://twitter.com/#!/otb_makeup/status/857614713412308992</t>
  </si>
  <si>
    <t>https://twitter.com/#!/ajitprayag/status/857614829778948098</t>
  </si>
  <si>
    <t>https://twitter.com/#!/sriharshamalla1/status/857615883799154688</t>
  </si>
  <si>
    <t>https://twitter.com/#!/chawadeyash/status/857616162263314433</t>
  </si>
  <si>
    <t>https://twitter.com/#!/pranav9983/status/857616456837722112</t>
  </si>
  <si>
    <t>https://twitter.com/#!/afreennagarji1/status/857616802490105857</t>
  </si>
  <si>
    <t>https://twitter.com/#!/kishan_1990/status/857617656928649216</t>
  </si>
  <si>
    <t>https://twitter.com/#!/bhupendrakhidia/status/857618152162832388</t>
  </si>
  <si>
    <t>https://twitter.com/#!/nanirbl/status/857618446909157376</t>
  </si>
  <si>
    <t>https://twitter.com/#!/milind_keskar/status/857618990717435906</t>
  </si>
  <si>
    <t>https://twitter.com/#!/posurendar2000/status/857619063887024128</t>
  </si>
  <si>
    <t>https://twitter.com/#!/confused_forevr/status/857619375326724102</t>
  </si>
  <si>
    <t>https://twitter.com/#!/piathealien/status/857619841422729216</t>
  </si>
  <si>
    <t>https://twitter.com/#!/mohdmuzakkir755/status/857620006472962049</t>
  </si>
  <si>
    <t>https://twitter.com/#!/vinityadav319/status/857620167861440512</t>
  </si>
  <si>
    <t>https://twitter.com/#!/6o1dhhixnp2q8pe/status/857620911154839552</t>
  </si>
  <si>
    <t>https://twitter.com/#!/shreyas42/status/857621144580407297</t>
  </si>
  <si>
    <t>https://twitter.com/#!/selvamsugi12/status/857621740830117888</t>
  </si>
  <si>
    <t>https://twitter.com/#!/alokksrs/status/857622049505681409</t>
  </si>
  <si>
    <t>https://twitter.com/#!/mirtahirhussian/status/857622246411587585</t>
  </si>
  <si>
    <t>https://twitter.com/#!/rajneeshht/status/857623005312233473</t>
  </si>
  <si>
    <t>https://twitter.com/#!/dv_mech/status/857623766972715009</t>
  </si>
  <si>
    <t>https://twitter.com/#!/sameerfaizan143/status/857624840072724482</t>
  </si>
  <si>
    <t>https://twitter.com/#!/ashish1901/status/857625598956589056</t>
  </si>
  <si>
    <t>https://twitter.com/#!/liannbarreto/status/857630379066482688</t>
  </si>
  <si>
    <t>https://twitter.com/#!/abhilash_amale/status/857629618429468673</t>
  </si>
  <si>
    <t>https://twitter.com/#!/vaibhav9719/status/857632430714441729</t>
  </si>
  <si>
    <t>https://twitter.com/#!/rockstarjyo/status/857632704656842753</t>
  </si>
  <si>
    <t>https://twitter.com/#!/bhushansz/status/857634972194287616</t>
  </si>
  <si>
    <t>https://twitter.com/#!/vilaytee/status/857638115812401152</t>
  </si>
  <si>
    <t>https://twitter.com/#!/chotu74672459/status/857641743826550785</t>
  </si>
  <si>
    <t>https://twitter.com/#!/mahendra_bce/status/857642231255191552</t>
  </si>
  <si>
    <t>https://twitter.com/#!/mullaisurya/status/857643397204426753</t>
  </si>
  <si>
    <t>https://twitter.com/#!/naveensukhija25/status/857647650488889344</t>
  </si>
  <si>
    <t>https://twitter.com/#!/sanjaymc1/status/857648646476746753</t>
  </si>
  <si>
    <t>https://twitter.com/#!/ankurpatel541/status/857650168535040000</t>
  </si>
  <si>
    <t>https://twitter.com/#!/pc_at_nitk/status/857652915694993408</t>
  </si>
  <si>
    <t>https://twitter.com/#!/mdswarna/status/857655815460749312</t>
  </si>
  <si>
    <t>https://twitter.com/#!/i_m_kishlay/status/857657227271864322</t>
  </si>
  <si>
    <t>https://twitter.com/#!/ashish_nomore/status/857658511093895169</t>
  </si>
  <si>
    <t>https://twitter.com/#!/furkanskhan/status/857658648452935680</t>
  </si>
  <si>
    <t>https://twitter.com/#!/javidbutt15/status/857659053832634369</t>
  </si>
  <si>
    <t>https://twitter.com/#!/jaganjindal/status/857659156257484802</t>
  </si>
  <si>
    <t>https://twitter.com/#!/drrishisethi/status/857660406013116416</t>
  </si>
  <si>
    <t>https://twitter.com/#!/archupandey/status/857662333266542593</t>
  </si>
  <si>
    <t>https://twitter.com/#!/inderjeetmm/status/857663495269212162</t>
  </si>
  <si>
    <t>https://twitter.com/#!/ptnkprashant/status/857665621760200704</t>
  </si>
  <si>
    <t>https://twitter.com/#!/premkum47463978/status/857668393285165056</t>
  </si>
  <si>
    <t>https://twitter.com/#!/vikaskaushik009/status/857669329424326656</t>
  </si>
  <si>
    <t>https://twitter.com/#!/oosaravelli_/status/857671924968595456</t>
  </si>
  <si>
    <t>https://twitter.com/#!/shailen77237454/status/857672477497073665</t>
  </si>
  <si>
    <t>https://twitter.com/#!/abhi_saima/status/857672865444896769</t>
  </si>
  <si>
    <t>https://twitter.com/#!/shriyamisra/status/857679551488417792</t>
  </si>
  <si>
    <t>https://twitter.com/#!/manish296/status/857683270749888512</t>
  </si>
  <si>
    <t>https://twitter.com/#!/vijaysingh_08/status/857709145897807873</t>
  </si>
  <si>
    <t>https://twitter.com/#!/inbarasu1960/status/857715902690631680</t>
  </si>
  <si>
    <t>https://twitter.com/#!/kritarthsardana/status/857721561188622336</t>
  </si>
  <si>
    <t>https://twitter.com/#!/pethkarpriyanka/status/857724836512182272</t>
  </si>
  <si>
    <t>https://twitter.com/#!/imkabira/status/857741589283733505</t>
  </si>
  <si>
    <t>https://twitter.com/#!/suraj99211/status/857747359849209857</t>
  </si>
  <si>
    <t>https://twitter.com/#!/vinayakinamdar/status/857756064976187396</t>
  </si>
  <si>
    <t>https://twitter.com/#!/spintu186/status/857757612774903809</t>
  </si>
  <si>
    <t>https://twitter.com/#!/ameetjain18/status/857765337483358209</t>
  </si>
  <si>
    <t>https://twitter.com/#!/bhupen_sisodia/status/857765525119741952</t>
  </si>
  <si>
    <t>https://twitter.com/#!/ernikhilvats/status/857766893742108673</t>
  </si>
  <si>
    <t>https://twitter.com/#!/prasad_devanshu/status/857766918991859713</t>
  </si>
  <si>
    <t>https://twitter.com/#!/sam_jn_/status/857767569175977984</t>
  </si>
  <si>
    <t>https://twitter.com/#!/bodra20/status/857767781571280897</t>
  </si>
  <si>
    <t>https://twitter.com/#!/vandana_rach/status/857770768096153600</t>
  </si>
  <si>
    <t>https://twitter.com/#!/starlord1_4/status/857778622593089536</t>
  </si>
  <si>
    <t>https://twitter.com/#!/4seohelp/status/857781297820844032</t>
  </si>
  <si>
    <t>https://twitter.com/#!/kuldeepkumar012/status/857783151665582080</t>
  </si>
  <si>
    <t>https://twitter.com/#!/iam_blueeboy/status/857784617591492608</t>
  </si>
  <si>
    <t>https://twitter.com/#!/hetvit14/status/857785790474190849</t>
  </si>
  <si>
    <t>https://twitter.com/#!/pachifernandes/status/857787336570146816</t>
  </si>
  <si>
    <t>https://twitter.com/#!/navanethakumar/status/857789299915345920</t>
  </si>
  <si>
    <t>https://twitter.com/#!/shashishagun/status/857793512196247553</t>
  </si>
  <si>
    <t>https://twitter.com/#!/luckyahir11/status/857797948175900672</t>
  </si>
  <si>
    <t>https://twitter.com/#!/anilgite021/status/857799394300534784</t>
  </si>
  <si>
    <t>https://twitter.com/#!/balajikannan99/status/857800385238454273</t>
  </si>
  <si>
    <t>https://twitter.com/#!/maithily1905/status/857802481916563456</t>
  </si>
  <si>
    <t>https://twitter.com/#!/thechinmaysahu/status/857813879442878464</t>
  </si>
  <si>
    <t>https://twitter.com/#!/shashiness/status/857816502023499777</t>
  </si>
  <si>
    <t>https://twitter.com/#!/duttasandip834/status/857824307686260736</t>
  </si>
  <si>
    <t>https://twitter.com/#!/avadheshmahajan/status/857825776061693952</t>
  </si>
  <si>
    <t>https://twitter.com/#!/mrsharepointguy/status/857826600770879489</t>
  </si>
  <si>
    <t>https://twitter.com/#!/karanarora79/status/857827178381058048</t>
  </si>
  <si>
    <t>https://twitter.com/#!/eli_wolfsbane/status/857830220283482112</t>
  </si>
  <si>
    <t>https://twitter.com/#!/aksheygoyal/status/857841407398211584</t>
  </si>
  <si>
    <t>https://twitter.com/#!/manisht47106254/status/857844449392680960</t>
  </si>
  <si>
    <t>https://twitter.com/#!/rinakhatri01/status/857844686475542529</t>
  </si>
  <si>
    <t>https://twitter.com/#!/sureshm_hr/status/857846067379015681</t>
  </si>
  <si>
    <t>https://twitter.com/#!/anpm_it/status/857848200761405440</t>
  </si>
  <si>
    <t>https://twitter.com/#!/sv831725/status/857850930821120004</t>
  </si>
  <si>
    <t>https://twitter.com/#!/im_pandit/status/857852324546400256</t>
  </si>
  <si>
    <t>https://twitter.com/#!/narry_is_life10/status/857854388743716865</t>
  </si>
  <si>
    <t>https://twitter.com/#!/ryansush/status/857859020656447488</t>
  </si>
  <si>
    <t>https://twitter.com/#!/jcjha/status/857863611087294465</t>
  </si>
  <si>
    <t>https://twitter.com/#!/moripraful/status/857866710577238018</t>
  </si>
  <si>
    <t>https://twitter.com/#!/imdhruvnaveen/status/857869013753319425</t>
  </si>
  <si>
    <t>https://twitter.com/#!/vanillawallah/status/857869414225420289</t>
  </si>
  <si>
    <t>https://twitter.com/#!/sagar2612/status/857869481212649472</t>
  </si>
  <si>
    <t>https://twitter.com/#!/manthanvamp007/status/857870062178279424</t>
  </si>
  <si>
    <t>https://twitter.com/#!/mehul_27/status/857872970718396416</t>
  </si>
  <si>
    <t>https://twitter.com/#!/iam_tharun12/status/857874246701330432</t>
  </si>
  <si>
    <t>https://twitter.com/#!/aspandya2012/status/857875584675790848</t>
  </si>
  <si>
    <t>https://twitter.com/#!/bharathnani6264/status/857876419291955200</t>
  </si>
  <si>
    <t>https://twitter.com/#!/jaimataki4/status/857876954548142080</t>
  </si>
  <si>
    <t>https://twitter.com/#!/yash_lanjekar/status/857884092540436480</t>
  </si>
  <si>
    <t>https://twitter.com/#!/sachin_ei/status/857884420203851776</t>
  </si>
  <si>
    <t>https://twitter.com/#!/sandy_crax/status/857906551423725569</t>
  </si>
  <si>
    <t>https://twitter.com/#!/newfangled_p/status/857912434534875136</t>
  </si>
  <si>
    <t>https://twitter.com/#!/pandeyrohandee2/status/857921320184631297</t>
  </si>
  <si>
    <t>https://twitter.com/#!/swarup16/status/857930169314562048</t>
  </si>
  <si>
    <t>https://twitter.com/#!/20sheenu/status/857933997266972672</t>
  </si>
  <si>
    <t>https://twitter.com/#!/amber_7777/status/857939597950570496</t>
  </si>
  <si>
    <t>https://twitter.com/#!/cric_lama/status/857940797244755968</t>
  </si>
  <si>
    <t>https://twitter.com/#!/harpaleureca/status/857941699607134208</t>
  </si>
  <si>
    <t>https://twitter.com/#!/milinparikh29/status/857942270397435906</t>
  </si>
  <si>
    <t>https://twitter.com/#!/sentsss/status/857943609500286976</t>
  </si>
  <si>
    <t>https://twitter.com/#!/loosu_fellow/status/857943749942321152</t>
  </si>
  <si>
    <t>https://twitter.com/#!/viralrajani/status/857950628139728897</t>
  </si>
  <si>
    <t>https://twitter.com/#!/pjrock106/status/857952053531987968</t>
  </si>
  <si>
    <t>https://twitter.com/#!/nivasnallavan/status/857954277695737856</t>
  </si>
  <si>
    <t>https://twitter.com/#!/amankum25302040/status/857954952919916544</t>
  </si>
  <si>
    <t>https://twitter.com/#!/revathy_mahi/status/857955603037265920</t>
  </si>
  <si>
    <t>https://twitter.com/#!/sonuli3/status/857960592023355393</t>
  </si>
  <si>
    <t>https://twitter.com/#!/ayanbh7/status/857970225043648517</t>
  </si>
  <si>
    <t>https://twitter.com/#!/arshdeepz/status/857974755281952776</t>
  </si>
  <si>
    <t>https://twitter.com/#!/raam_charan/status/857978033323606016</t>
  </si>
  <si>
    <t>https://twitter.com/#!/kava_prateek/status/857978532562993152</t>
  </si>
  <si>
    <t>https://twitter.com/#!/madhura0191/status/857978590251667458</t>
  </si>
  <si>
    <t>https://twitter.com/#!/samikm_2003/status/857980345475629056</t>
  </si>
  <si>
    <t>https://twitter.com/#!/truecohle/status/857982083700019202</t>
  </si>
  <si>
    <t>https://twitter.com/#!/amanins69075951/status/857983469682651137</t>
  </si>
  <si>
    <t>https://twitter.com/#!/kanagu_v/status/857986428382441472</t>
  </si>
  <si>
    <t>https://twitter.com/#!/mangeshnawde/status/857991344299663360</t>
  </si>
  <si>
    <t>https://twitter.com/#!/jain675hjj1/status/858002873938046977</t>
  </si>
  <si>
    <t>https://twitter.com/#!/bhuvan_jaga/status/858003237957361664</t>
  </si>
  <si>
    <t>https://twitter.com/#!/sscomp32/status/857869562578173953</t>
  </si>
  <si>
    <t>https://twitter.com/#!/sscomp32/status/857940895416676353</t>
  </si>
  <si>
    <t>https://twitter.com/#!/sscomp32/status/858006026813100035</t>
  </si>
  <si>
    <t>https://twitter.com/#!/amysingh_3/status/858006062603128833</t>
  </si>
  <si>
    <t>https://twitter.com/#!/shivishal15/status/858007412883812353</t>
  </si>
  <si>
    <t>https://twitter.com/#!/ayush84/status/858009319522086912</t>
  </si>
  <si>
    <t>https://twitter.com/#!/rbrohitrb/status/858009790852640768</t>
  </si>
  <si>
    <t>https://twitter.com/#!/cricbc/status/857939331163463680</t>
  </si>
  <si>
    <t>https://twitter.com/#!/isujeth/status/858010964251336704</t>
  </si>
  <si>
    <t>https://twitter.com/#!/mdtayyib12/status/858013750355525633</t>
  </si>
  <si>
    <t>https://twitter.com/#!/devm84/status/858013789614030848</t>
  </si>
  <si>
    <t>https://twitter.com/#!/abhishek_f1/status/858015565524369410</t>
  </si>
  <si>
    <t>https://twitter.com/#!/_deepakagrawal/status/858016376891592704</t>
  </si>
  <si>
    <t>https://twitter.com/#!/vigneshramaswa1/status/858019673975246848</t>
  </si>
  <si>
    <t>https://twitter.com/#!/taran_p1/status/858019683403956224</t>
  </si>
  <si>
    <t>https://twitter.com/#!/omgurjar19/status/858022765324115969</t>
  </si>
  <si>
    <t>https://twitter.com/#!/anand3210/status/858027672022249473</t>
  </si>
  <si>
    <t>https://twitter.com/#!/anilkalyan444/status/858033425390948353</t>
  </si>
  <si>
    <t>https://twitter.com/#!/arpanbhowmik92/status/858041118424014848</t>
  </si>
  <si>
    <t>https://twitter.com/#!/ref_kartik/status/858050105965912064</t>
  </si>
  <si>
    <t>https://twitter.com/#!/kbmsaami/status/858137317730471936</t>
  </si>
  <si>
    <t>https://twitter.com/#!/ms_ambre/status/858151364941168640</t>
  </si>
  <si>
    <t>https://twitter.com/#!/sart_cute/status/858156619921858561</t>
  </si>
  <si>
    <t>https://twitter.com/#!/parag321/status/858168043284774912</t>
  </si>
  <si>
    <t>https://twitter.com/#!/bhasin_gagan/status/858170128978018304</t>
  </si>
  <si>
    <t>https://twitter.com/#!/nitinsaini9998/status/858170237639770112</t>
  </si>
  <si>
    <t>https://twitter.com/#!/kashundiuncle/status/858006335878684672</t>
  </si>
  <si>
    <t>https://twitter.com/#!/digesh_123/status/858171919841058816</t>
  </si>
  <si>
    <t>https://twitter.com/#!/aman786maurya/status/858172782718443521</t>
  </si>
  <si>
    <t>https://twitter.com/#!/gkarthi2/status/858174938078785536</t>
  </si>
  <si>
    <t>https://twitter.com/#!/kjoshi1973/status/858175549835022336</t>
  </si>
  <si>
    <t>https://twitter.com/#!/anawar_rakesh/status/858187707905744896</t>
  </si>
  <si>
    <t>https://twitter.com/#!/debrajsarkar89/status/858194443366780928</t>
  </si>
  <si>
    <t>https://twitter.com/#!/shrikant_pillai/status/858196045913784320</t>
  </si>
  <si>
    <t>https://twitter.com/#!/rachnadevraj/status/858197930330607617</t>
  </si>
  <si>
    <t>https://twitter.com/#!/foramthakkar4/status/858200963722563584</t>
  </si>
  <si>
    <t>https://twitter.com/#!/iam_sumitghosh/status/858203805594206209</t>
  </si>
  <si>
    <t>https://twitter.com/#!/thecreatish/status/858204498635890688</t>
  </si>
  <si>
    <t>https://twitter.com/#!/im_jagadesh/status/858208080156397568</t>
  </si>
  <si>
    <t>https://twitter.com/#!/kumar_dayakar/status/858213087563743232</t>
  </si>
  <si>
    <t>https://twitter.com/#!/hemanvira/status/858216346877743104</t>
  </si>
  <si>
    <t>https://twitter.com/#!/_avi__avi_/status/858222988528762880</t>
  </si>
  <si>
    <t>https://twitter.com/#!/baisabikaner/status/858230555212689408</t>
  </si>
  <si>
    <t>https://twitter.com/#!/iamshivsainik/status/858231270551060480</t>
  </si>
  <si>
    <t>https://twitter.com/#!/sinha1976sinha/status/858240086210523137</t>
  </si>
  <si>
    <t>https://twitter.com/#!/bgyogu/status/858242774822297600</t>
  </si>
  <si>
    <t>https://twitter.com/#!/sharath1697/status/858248424864579584</t>
  </si>
  <si>
    <t>https://twitter.com/#!/vamsik_/status/858255780268695552</t>
  </si>
  <si>
    <t>https://twitter.com/#!/balunikiran/status/858257453737275392</t>
  </si>
  <si>
    <t>https://twitter.com/#!/yuvrajgiri6/status/858258094899568640</t>
  </si>
  <si>
    <t>https://twitter.com/#!/niravmota1/status/858262017647554560</t>
  </si>
  <si>
    <t>https://twitter.com/#!/anurag80178330/status/858265467638743040</t>
  </si>
  <si>
    <t>https://twitter.com/#!/valenitinat5pg1/status/858265892840407040</t>
  </si>
  <si>
    <t>https://twitter.com/#!/11roydev/status/858270298818347012</t>
  </si>
  <si>
    <t>https://twitter.com/#!/rahulraj1207199/status/858274008139145217</t>
  </si>
  <si>
    <t>https://twitter.com/#!/jainhunar/status/858275301079392256</t>
  </si>
  <si>
    <t>https://twitter.com/#!/akshaykafanakf/status/858282257492172801</t>
  </si>
  <si>
    <t>https://twitter.com/#!/srathore669/status/858283606237601793</t>
  </si>
  <si>
    <t>https://twitter.com/#!/imharsh_y/status/858286900230148101</t>
  </si>
  <si>
    <t>https://twitter.com/#!/sanjeevbalan/status/858292665783394305</t>
  </si>
  <si>
    <t>https://twitter.com/#!/aaarfstpb9kz1yw/status/858301124474003456</t>
  </si>
  <si>
    <t>https://twitter.com/#!/msjayamaurya/status/858303605132210180</t>
  </si>
  <si>
    <t>https://twitter.com/#!/zarinekd/status/858306267386970113</t>
  </si>
  <si>
    <t>https://twitter.com/#!/jhoothajohnny/status/858307539905032193</t>
  </si>
  <si>
    <t>https://twitter.com/#!/shreexv/status/858307606376579072</t>
  </si>
  <si>
    <t>https://twitter.com/#!/madhureshsethi/status/858316284534108161</t>
  </si>
  <si>
    <t>https://twitter.com/#!/wishall18/status/858317978810691586</t>
  </si>
  <si>
    <t>https://twitter.com/#!/nihalpatil185/status/858324654448156672</t>
  </si>
  <si>
    <t>https://twitter.com/#!/ganirajesh777/status/858328796709228548</t>
  </si>
  <si>
    <t>https://twitter.com/#!/ajitsin38515139/status/858329438748114944</t>
  </si>
  <si>
    <t>https://twitter.com/#!/jiteshdas10/status/858332900579655682</t>
  </si>
  <si>
    <t>https://twitter.com/#!/sembkosliesi191/status/858341048669675520</t>
  </si>
  <si>
    <t>https://twitter.com/#!/roy85858585/status/858341601545928705</t>
  </si>
  <si>
    <t>https://twitter.com/#!/archana_bhati/status/858345292642500610</t>
  </si>
  <si>
    <t>https://twitter.com/#!/ashuverma1012/status/858359143362637824</t>
  </si>
  <si>
    <t>https://twitter.com/#!/subbied/status/858362586638635008</t>
  </si>
  <si>
    <t>https://twitter.com/#!/arpitabhawal/status/858369624278130690</t>
  </si>
  <si>
    <t>https://twitter.com/#!/jaiswalaryan128/status/858370337284780033</t>
  </si>
  <si>
    <t>https://twitter.com/#!/kaja982/status/858371238485344256</t>
  </si>
  <si>
    <t>https://twitter.com/#!/ankiiashvikan/status/858373544643657728</t>
  </si>
  <si>
    <t>https://twitter.com/#!/uberhandle/status/858386024376020992</t>
  </si>
  <si>
    <t>https://twitter.com/#!/indianbali/status/858386122069561344</t>
  </si>
  <si>
    <t>https://twitter.com/#!/prakash_angrakh/status/858395058655027200</t>
  </si>
  <si>
    <t>https://twitter.com/#!/bellanigirish/status/858402793626972161</t>
  </si>
  <si>
    <t>https://twitter.com/#!/sohailaa786/status/858403892081635329</t>
  </si>
  <si>
    <t>https://twitter.com/#!/hhimanmi/status/858406485872848898</t>
  </si>
  <si>
    <t>https://twitter.com/#!/azazpcr7/status/858413056854032386</t>
  </si>
  <si>
    <t>https://twitter.com/#!/kyadanik/status/858414648206520321</t>
  </si>
  <si>
    <t>https://twitter.com/#!/yugalcool11/status/858420287523749889</t>
  </si>
  <si>
    <t>https://twitter.com/#!/bonny24tycoon/status/858421593160200192</t>
  </si>
  <si>
    <t>https://twitter.com/#!/2qbnx6r0vw8l65m/status/858439651597721600</t>
  </si>
  <si>
    <t>https://twitter.com/#!/nagaraj47527697/status/858490139244462080</t>
  </si>
  <si>
    <t>https://twitter.com/#!/kumardk1900/status/858501231114829824</t>
  </si>
  <si>
    <t>https://twitter.com/#!/shantanutechno/status/858503910935457792</t>
  </si>
  <si>
    <t>https://twitter.com/#!/whosumitlohani/status/858503998403469313</t>
  </si>
  <si>
    <t>https://twitter.com/#!/ranveervenkat/status/858510099228307456</t>
  </si>
  <si>
    <t>https://twitter.com/#!/danishfazal/status/858511798588387328</t>
  </si>
  <si>
    <t>https://twitter.com/#!/vvreddy11/status/858513234319618052</t>
  </si>
  <si>
    <t>https://twitter.com/#!/vijayc0330/status/858518862471593985</t>
  </si>
  <si>
    <t>https://twitter.com/#!/sarojtweet17/status/858529292552204290</t>
  </si>
  <si>
    <t>https://twitter.com/#!/lebows17/status/858533147822112768</t>
  </si>
  <si>
    <t>https://twitter.com/#!/jayswalmayank/status/858535450704850944</t>
  </si>
  <si>
    <t>https://twitter.com/#!/md29992027/status/858544504546242560</t>
  </si>
  <si>
    <t>https://twitter.com/#!/jitaatma/status/858546219563536388</t>
  </si>
  <si>
    <t>https://twitter.com/#!/ronakparikh83/status/858553907353534465</t>
  </si>
  <si>
    <t>https://twitter.com/#!/santosh_boyale/status/858558122155065345</t>
  </si>
  <si>
    <t>https://twitter.com/#!/rkuntold/status/858560154974822400</t>
  </si>
  <si>
    <t>https://twitter.com/#!/rahul_sharma_8/status/858565336731455488</t>
  </si>
  <si>
    <t>https://twitter.com/#!/mdnayabsiddiqu2/status/858576917846511616</t>
  </si>
  <si>
    <t>https://twitter.com/#!/talktobhatia/status/858580249449189376</t>
  </si>
  <si>
    <t>https://twitter.com/#!/jyothishetty10/status/858608826815176704</t>
  </si>
  <si>
    <t>https://twitter.com/#!/naveenmadpur1/status/858615102009999360</t>
  </si>
  <si>
    <t>https://twitter.com/#!/pgp13richa/status/858617822477520896</t>
  </si>
  <si>
    <t>https://twitter.com/#!/tiwari1701/status/858633425355460608</t>
  </si>
  <si>
    <t>https://twitter.com/#!/karhik67960948/status/858633900754599936</t>
  </si>
  <si>
    <t>https://twitter.com/#!/rdmit141/status/858637353480581120</t>
  </si>
  <si>
    <t>https://twitter.com/#!/sohail_rf/status/858638928789753856</t>
  </si>
  <si>
    <t>https://twitter.com/#!/varathangs/status/858643487457243136</t>
  </si>
  <si>
    <t>https://twitter.com/#!/dgganesan/status/858646423184846848</t>
  </si>
  <si>
    <t>https://twitter.com/#!/udayam15/status/858666096714448896</t>
  </si>
  <si>
    <t>https://twitter.com/#!/gmishra157/status/858675417086951425</t>
  </si>
  <si>
    <t>https://twitter.com/#!/wshubham12/status/858678713180880896</t>
  </si>
  <si>
    <t>https://twitter.com/#!/shrenaya/status/858681213246164992</t>
  </si>
  <si>
    <t>https://twitter.com/#!/andlibsh/status/858685951098408961</t>
  </si>
  <si>
    <t>https://twitter.com/#!/meenaprasad7/status/858693960474255360</t>
  </si>
  <si>
    <t>https://twitter.com/#!/ankasbais/status/858695389318336512</t>
  </si>
  <si>
    <t>https://twitter.com/#!/iqu69/status/858702389452439552</t>
  </si>
  <si>
    <t>https://twitter.com/#!/ganesh_twits/status/858706784218996737</t>
  </si>
  <si>
    <t>https://twitter.com/#!/tahsinhaque89/status/858708197435219973</t>
  </si>
  <si>
    <t>https://twitter.com/#!/talkuktelecoms/status/858709536982671362</t>
  </si>
  <si>
    <t>https://twitter.com/#!/sakthisettu/status/858710093910519809</t>
  </si>
  <si>
    <t>https://twitter.com/#!/boredcricket/status/858703644098801664</t>
  </si>
  <si>
    <t>https://twitter.com/#!/ignite_minds/status/858712641497378820</t>
  </si>
  <si>
    <t>https://twitter.com/#!/renukuntlasath1/status/858728583480717312</t>
  </si>
  <si>
    <t>https://twitter.com/#!/a17p17/status/858733024720150529</t>
  </si>
  <si>
    <t>https://twitter.com/#!/dineshkarthidk4/status/858733898376904704</t>
  </si>
  <si>
    <t>https://twitter.com/#!/mathavanmaddy93/status/858735450797875200</t>
  </si>
  <si>
    <t>https://twitter.com/#!/ashish8782/status/858739089780203520</t>
  </si>
  <si>
    <t>https://twitter.com/#!/seenan_shk/status/858739134575202304</t>
  </si>
  <si>
    <t>https://twitter.com/#!/rcguerrilla/status/858741240740950016</t>
  </si>
  <si>
    <t>https://twitter.com/#!/rohitdighe9/status/858743941482643456</t>
  </si>
  <si>
    <t>https://twitter.com/#!/lucky_gau/status/858746264078307328</t>
  </si>
  <si>
    <t>https://twitter.com/#!/ad1792001/status/857596822780387328</t>
  </si>
  <si>
    <t>https://twitter.com/#!/aadilbagwan4/status/858748060603731969</t>
  </si>
  <si>
    <t>https://twitter.com/#!/aadilbagwan4/status/858747971990695937</t>
  </si>
  <si>
    <t>https://twitter.com/#!/ekzainudheen/status/858752494687719425</t>
  </si>
  <si>
    <t>https://twitter.com/#!/ers86killergma1/status/858752886578135040</t>
  </si>
  <si>
    <t>https://twitter.com/#!/chandan6258/status/858762721986199552</t>
  </si>
  <si>
    <t>https://twitter.com/#!/zaffna/status/858762972990234624</t>
  </si>
  <si>
    <t>https://twitter.com/#!/gaganwadhwani/status/858763082704838656</t>
  </si>
  <si>
    <t>https://twitter.com/#!/mohitratnesh/status/858777268604198912</t>
  </si>
  <si>
    <t>https://twitter.com/#!/deepagusain2310/status/858783275476807680</t>
  </si>
  <si>
    <t>https://twitter.com/#!/c10shoedesai/status/858787301912178689</t>
  </si>
  <si>
    <t>https://twitter.com/#!/amritesh_tiwar/status/858796212262252549</t>
  </si>
  <si>
    <t>https://twitter.com/#!/hariaddala1/status/858807090785263620</t>
  </si>
  <si>
    <t>https://twitter.com/#!/mahhjain/status/858807517681508357</t>
  </si>
  <si>
    <t>https://twitter.com/#!/ramanagarwal9/status/858813204310503424</t>
  </si>
  <si>
    <t>https://twitter.com/#!/jash_rl_16/status/858819027875098624</t>
  </si>
  <si>
    <t>https://twitter.com/#!/harry7878707674/status/858825228134170624</t>
  </si>
  <si>
    <t>https://twitter.com/#!/sweetsandyinsan/status/858825565113012224</t>
  </si>
  <si>
    <t>https://twitter.com/#!/simplepiyush/status/858835855871442946</t>
  </si>
  <si>
    <t>https://twitter.com/#!/kajal6006/status/858840861681086465</t>
  </si>
  <si>
    <t>https://twitter.com/#!/tpepinson/status/858845413247512576</t>
  </si>
  <si>
    <t>https://twitter.com/#!/cjcsuperstar/status/858849092381794304</t>
  </si>
  <si>
    <t>https://twitter.com/#!/jyotisolanki20/status/858858499668934656</t>
  </si>
  <si>
    <t>https://twitter.com/#!/kiran4society/status/858862222969384961</t>
  </si>
  <si>
    <t>https://twitter.com/#!/ruchi_28/status/858862369803554817</t>
  </si>
  <si>
    <t>https://twitter.com/#!/taneja9001/status/858863014174380032</t>
  </si>
  <si>
    <t>https://twitter.com/#!/spandanatadi/status/858871765791100930</t>
  </si>
  <si>
    <t>https://twitter.com/#!/siteshbewal/status/858878828554399745</t>
  </si>
  <si>
    <t>https://twitter.com/#!/lovely4lov/status/858879265114394624</t>
  </si>
  <si>
    <t>https://twitter.com/#!/jack009m/status/858880033544261632</t>
  </si>
  <si>
    <t>855274665052262401</t>
  </si>
  <si>
    <t>855359774996615168</t>
  </si>
  <si>
    <t>855305274374017025</t>
  </si>
  <si>
    <t>855416378811088897</t>
  </si>
  <si>
    <t>855447276042452994</t>
  </si>
  <si>
    <t>855450258826039296</t>
  </si>
  <si>
    <t>855458140694773760</t>
  </si>
  <si>
    <t>851118827408547841</t>
  </si>
  <si>
    <t>855464268644311040</t>
  </si>
  <si>
    <t>855470373026099200</t>
  </si>
  <si>
    <t>855471297652027392</t>
  </si>
  <si>
    <t>855480878700535808</t>
  </si>
  <si>
    <t>855659711856730113</t>
  </si>
  <si>
    <t>855731787669975040</t>
  </si>
  <si>
    <t>855769611941412864</t>
  </si>
  <si>
    <t>855788647613902848</t>
  </si>
  <si>
    <t>855806552325988352</t>
  </si>
  <si>
    <t>855819931975155712</t>
  </si>
  <si>
    <t>855831690941431808</t>
  </si>
  <si>
    <t>855833420693295104</t>
  </si>
  <si>
    <t>855833730447020034</t>
  </si>
  <si>
    <t>855835453852979201</t>
  </si>
  <si>
    <t>855839051554881536</t>
  </si>
  <si>
    <t>856099585219014656</t>
  </si>
  <si>
    <t>856168019621552128</t>
  </si>
  <si>
    <t>856168005759324160</t>
  </si>
  <si>
    <t>856169047108591618</t>
  </si>
  <si>
    <t>856167923743727616</t>
  </si>
  <si>
    <t>856172433526603776</t>
  </si>
  <si>
    <t>856187323519782912</t>
  </si>
  <si>
    <t>856196365277421574</t>
  </si>
  <si>
    <t>856196412794523648</t>
  </si>
  <si>
    <t>856196513197940737</t>
  </si>
  <si>
    <t>856196551307395072</t>
  </si>
  <si>
    <t>856197919279632384</t>
  </si>
  <si>
    <t>856209655306911744</t>
  </si>
  <si>
    <t>856209977266098176</t>
  </si>
  <si>
    <t>856211950824333312</t>
  </si>
  <si>
    <t>856212328160907267</t>
  </si>
  <si>
    <t>856216178276016128</t>
  </si>
  <si>
    <t>856251047244947458</t>
  </si>
  <si>
    <t>856253687504789504</t>
  </si>
  <si>
    <t>856209114539622400</t>
  </si>
  <si>
    <t>856340991539691521</t>
  </si>
  <si>
    <t>856381633305477120</t>
  </si>
  <si>
    <t>856381811278184449</t>
  </si>
  <si>
    <t>856472097845071872</t>
  </si>
  <si>
    <t>856477409369108480</t>
  </si>
  <si>
    <t>856477409759170560</t>
  </si>
  <si>
    <t>856477409851449344</t>
  </si>
  <si>
    <t>856477410891628545</t>
  </si>
  <si>
    <t>856477413613731843</t>
  </si>
  <si>
    <t>856477414070915073</t>
  </si>
  <si>
    <t>856477414343442432</t>
  </si>
  <si>
    <t>856477415601831936</t>
  </si>
  <si>
    <t>856477416717504514</t>
  </si>
  <si>
    <t>856477416939814912</t>
  </si>
  <si>
    <t>856477417392803840</t>
  </si>
  <si>
    <t>856477418080677888</t>
  </si>
  <si>
    <t>856477418084872194</t>
  </si>
  <si>
    <t>856477420467236865</t>
  </si>
  <si>
    <t>856477421519994880</t>
  </si>
  <si>
    <t>856477421637390337</t>
  </si>
  <si>
    <t>856477421675171841</t>
  </si>
  <si>
    <t>856477422186876928</t>
  </si>
  <si>
    <t>856477423063445506</t>
  </si>
  <si>
    <t>855798573937700865</t>
  </si>
  <si>
    <t>856477423776522240</t>
  </si>
  <si>
    <t>856539949277093889</t>
  </si>
  <si>
    <t>856544503209086979</t>
  </si>
  <si>
    <t>856583895122313216</t>
  </si>
  <si>
    <t>856835843264217088</t>
  </si>
  <si>
    <t>856913348499197952</t>
  </si>
  <si>
    <t>856932456070598658</t>
  </si>
  <si>
    <t>857123535478763521</t>
  </si>
  <si>
    <t>857204045102039043</t>
  </si>
  <si>
    <t>857245947675496449</t>
  </si>
  <si>
    <t>857262637914181632</t>
  </si>
  <si>
    <t>857274491310833665</t>
  </si>
  <si>
    <t>857361743911301123</t>
  </si>
  <si>
    <t>857361749070286852</t>
  </si>
  <si>
    <t>857524576984604672</t>
  </si>
  <si>
    <t>857582007446114304</t>
  </si>
  <si>
    <t>857582129688985600</t>
  </si>
  <si>
    <t>857582255681699843</t>
  </si>
  <si>
    <t>857582374174863360</t>
  </si>
  <si>
    <t>857582402817974272</t>
  </si>
  <si>
    <t>857582825469554688</t>
  </si>
  <si>
    <t>857583108429709312</t>
  </si>
  <si>
    <t>857583115707056132</t>
  </si>
  <si>
    <t>857584172797505536</t>
  </si>
  <si>
    <t>857584849162555394</t>
  </si>
  <si>
    <t>857585716209102850</t>
  </si>
  <si>
    <t>857592263962054656</t>
  </si>
  <si>
    <t>857595377268260864</t>
  </si>
  <si>
    <t>857595876163805184</t>
  </si>
  <si>
    <t>857595914780905474</t>
  </si>
  <si>
    <t>857596727854944257</t>
  </si>
  <si>
    <t>857597294249725952</t>
  </si>
  <si>
    <t>857598065183780864</t>
  </si>
  <si>
    <t>857598591371796481</t>
  </si>
  <si>
    <t>857598606374834177</t>
  </si>
  <si>
    <t>857599247516016640</t>
  </si>
  <si>
    <t>857599784760164353</t>
  </si>
  <si>
    <t>857599815454257152</t>
  </si>
  <si>
    <t>857599991866687488</t>
  </si>
  <si>
    <t>857600651945099264</t>
  </si>
  <si>
    <t>857600822519119872</t>
  </si>
  <si>
    <t>857601113528311808</t>
  </si>
  <si>
    <t>857602364341190656</t>
  </si>
  <si>
    <t>857602540673810432</t>
  </si>
  <si>
    <t>857603531913781248</t>
  </si>
  <si>
    <t>857604363719761923</t>
  </si>
  <si>
    <t>857604508678893569</t>
  </si>
  <si>
    <t>857604628304863232</t>
  </si>
  <si>
    <t>857604659585753090</t>
  </si>
  <si>
    <t>857604852456853505</t>
  </si>
  <si>
    <t>857605018396102656</t>
  </si>
  <si>
    <t>857609140591624193</t>
  </si>
  <si>
    <t>857610815150731264</t>
  </si>
  <si>
    <t>857611254570950656</t>
  </si>
  <si>
    <t>857612202693468160</t>
  </si>
  <si>
    <t>857612518419836930</t>
  </si>
  <si>
    <t>857612922784276481</t>
  </si>
  <si>
    <t>857613892431691776</t>
  </si>
  <si>
    <t>857614625180971008</t>
  </si>
  <si>
    <t>857614713412308992</t>
  </si>
  <si>
    <t>857614829778948098</t>
  </si>
  <si>
    <t>857615883799154688</t>
  </si>
  <si>
    <t>857616162263314433</t>
  </si>
  <si>
    <t>857616456837722112</t>
  </si>
  <si>
    <t>857616802490105857</t>
  </si>
  <si>
    <t>857617656928649216</t>
  </si>
  <si>
    <t>857618152162832388</t>
  </si>
  <si>
    <t>857618446909157376</t>
  </si>
  <si>
    <t>857618990717435906</t>
  </si>
  <si>
    <t>857619063887024128</t>
  </si>
  <si>
    <t>857619375326724102</t>
  </si>
  <si>
    <t>857619841422729216</t>
  </si>
  <si>
    <t>857620006472962049</t>
  </si>
  <si>
    <t>857620167861440512</t>
  </si>
  <si>
    <t>857620911154839552</t>
  </si>
  <si>
    <t>857621144580407297</t>
  </si>
  <si>
    <t>857621740830117888</t>
  </si>
  <si>
    <t>857622049505681409</t>
  </si>
  <si>
    <t>857622246411587585</t>
  </si>
  <si>
    <t>857623005312233473</t>
  </si>
  <si>
    <t>857623766972715009</t>
  </si>
  <si>
    <t>857624840072724482</t>
  </si>
  <si>
    <t>857625598956589056</t>
  </si>
  <si>
    <t>857630379066482688</t>
  </si>
  <si>
    <t>857629618429468673</t>
  </si>
  <si>
    <t>857632430714441729</t>
  </si>
  <si>
    <t>857632704656842753</t>
  </si>
  <si>
    <t>857634972194287616</t>
  </si>
  <si>
    <t>857638115812401152</t>
  </si>
  <si>
    <t>857641743826550785</t>
  </si>
  <si>
    <t>857642231255191552</t>
  </si>
  <si>
    <t>857643397204426753</t>
  </si>
  <si>
    <t>857647650488889344</t>
  </si>
  <si>
    <t>857648646476746753</t>
  </si>
  <si>
    <t>857650168535040000</t>
  </si>
  <si>
    <t>857652915694993408</t>
  </si>
  <si>
    <t>857655815460749312</t>
  </si>
  <si>
    <t>857657227271864322</t>
  </si>
  <si>
    <t>857658511093895169</t>
  </si>
  <si>
    <t>857658648452935680</t>
  </si>
  <si>
    <t>857659053832634369</t>
  </si>
  <si>
    <t>857659156257484802</t>
  </si>
  <si>
    <t>857660406013116416</t>
  </si>
  <si>
    <t>857662333266542593</t>
  </si>
  <si>
    <t>857663495269212162</t>
  </si>
  <si>
    <t>857665621760200704</t>
  </si>
  <si>
    <t>857668393285165056</t>
  </si>
  <si>
    <t>857669329424326656</t>
  </si>
  <si>
    <t>857671924968595456</t>
  </si>
  <si>
    <t>857672477497073665</t>
  </si>
  <si>
    <t>857672865444896769</t>
  </si>
  <si>
    <t>857679551488417792</t>
  </si>
  <si>
    <t>857683270749888512</t>
  </si>
  <si>
    <t>857709145897807873</t>
  </si>
  <si>
    <t>857715902690631680</t>
  </si>
  <si>
    <t>857721561188622336</t>
  </si>
  <si>
    <t>857724836512182272</t>
  </si>
  <si>
    <t>857741589283733505</t>
  </si>
  <si>
    <t>857747359849209857</t>
  </si>
  <si>
    <t>857756064976187396</t>
  </si>
  <si>
    <t>857757612774903809</t>
  </si>
  <si>
    <t>857765337483358209</t>
  </si>
  <si>
    <t>857765525119741952</t>
  </si>
  <si>
    <t>857766893742108673</t>
  </si>
  <si>
    <t>857766918991859713</t>
  </si>
  <si>
    <t>857767569175977984</t>
  </si>
  <si>
    <t>857767781571280897</t>
  </si>
  <si>
    <t>857770768096153600</t>
  </si>
  <si>
    <t>857778622593089536</t>
  </si>
  <si>
    <t>857781297820844032</t>
  </si>
  <si>
    <t>857783151665582080</t>
  </si>
  <si>
    <t>857784617591492608</t>
  </si>
  <si>
    <t>857785790474190849</t>
  </si>
  <si>
    <t>857787336570146816</t>
  </si>
  <si>
    <t>857789299915345920</t>
  </si>
  <si>
    <t>857793512196247553</t>
  </si>
  <si>
    <t>857797948175900672</t>
  </si>
  <si>
    <t>857799394300534784</t>
  </si>
  <si>
    <t>857800385238454273</t>
  </si>
  <si>
    <t>857802481916563456</t>
  </si>
  <si>
    <t>857813879442878464</t>
  </si>
  <si>
    <t>857816502023499777</t>
  </si>
  <si>
    <t>857824307686260736</t>
  </si>
  <si>
    <t>857825776061693952</t>
  </si>
  <si>
    <t>857826600770879489</t>
  </si>
  <si>
    <t>857827178381058048</t>
  </si>
  <si>
    <t>857830220283482112</t>
  </si>
  <si>
    <t>857841407398211584</t>
  </si>
  <si>
    <t>857844449392680960</t>
  </si>
  <si>
    <t>857844686475542529</t>
  </si>
  <si>
    <t>857846067379015681</t>
  </si>
  <si>
    <t>857848200761405440</t>
  </si>
  <si>
    <t>857850930821120004</t>
  </si>
  <si>
    <t>857852324546400256</t>
  </si>
  <si>
    <t>857854388743716865</t>
  </si>
  <si>
    <t>857859020656447488</t>
  </si>
  <si>
    <t>857863611087294465</t>
  </si>
  <si>
    <t>857866710577238018</t>
  </si>
  <si>
    <t>857869013753319425</t>
  </si>
  <si>
    <t>857869414225420289</t>
  </si>
  <si>
    <t>857869481212649472</t>
  </si>
  <si>
    <t>857870062178279424</t>
  </si>
  <si>
    <t>857872970718396416</t>
  </si>
  <si>
    <t>857874246701330432</t>
  </si>
  <si>
    <t>857875584675790848</t>
  </si>
  <si>
    <t>857876419291955200</t>
  </si>
  <si>
    <t>857876954548142080</t>
  </si>
  <si>
    <t>857884092540436480</t>
  </si>
  <si>
    <t>857884420203851776</t>
  </si>
  <si>
    <t>857906551423725569</t>
  </si>
  <si>
    <t>857912434534875136</t>
  </si>
  <si>
    <t>857921320184631297</t>
  </si>
  <si>
    <t>857930169314562048</t>
  </si>
  <si>
    <t>857933997266972672</t>
  </si>
  <si>
    <t>857939597950570496</t>
  </si>
  <si>
    <t>857940797244755968</t>
  </si>
  <si>
    <t>857941699607134208</t>
  </si>
  <si>
    <t>857942270397435906</t>
  </si>
  <si>
    <t>857943609500286976</t>
  </si>
  <si>
    <t>857943749942321152</t>
  </si>
  <si>
    <t>857950628139728897</t>
  </si>
  <si>
    <t>857952053531987968</t>
  </si>
  <si>
    <t>857954277695737856</t>
  </si>
  <si>
    <t>857954952919916544</t>
  </si>
  <si>
    <t>857955603037265920</t>
  </si>
  <si>
    <t>857960592023355393</t>
  </si>
  <si>
    <t>857970225043648517</t>
  </si>
  <si>
    <t>857974755281952776</t>
  </si>
  <si>
    <t>857978033323606016</t>
  </si>
  <si>
    <t>857978532562993152</t>
  </si>
  <si>
    <t>857978590251667458</t>
  </si>
  <si>
    <t>857980345475629056</t>
  </si>
  <si>
    <t>857982083700019202</t>
  </si>
  <si>
    <t>857983469682651137</t>
  </si>
  <si>
    <t>857986428382441472</t>
  </si>
  <si>
    <t>857991344299663360</t>
  </si>
  <si>
    <t>858002873938046977</t>
  </si>
  <si>
    <t>858003237957361664</t>
  </si>
  <si>
    <t>857869562578173953</t>
  </si>
  <si>
    <t>857940895416676353</t>
  </si>
  <si>
    <t>858006026813100035</t>
  </si>
  <si>
    <t>858006062603128833</t>
  </si>
  <si>
    <t>858007412883812353</t>
  </si>
  <si>
    <t>858009319522086912</t>
  </si>
  <si>
    <t>858009790852640768</t>
  </si>
  <si>
    <t>857939331163463680</t>
  </si>
  <si>
    <t>857941911801176064</t>
  </si>
  <si>
    <t>858010964251336704</t>
  </si>
  <si>
    <t>858013750355525633</t>
  </si>
  <si>
    <t>858013789614030848</t>
  </si>
  <si>
    <t>858015565524369410</t>
  </si>
  <si>
    <t>858016376891592704</t>
  </si>
  <si>
    <t>858019673975246848</t>
  </si>
  <si>
    <t>858019683403956224</t>
  </si>
  <si>
    <t>858022765324115969</t>
  </si>
  <si>
    <t>858027672022249473</t>
  </si>
  <si>
    <t>858033425390948353</t>
  </si>
  <si>
    <t>858041118424014848</t>
  </si>
  <si>
    <t>858050105965912064</t>
  </si>
  <si>
    <t>858137317730471936</t>
  </si>
  <si>
    <t>858151364941168640</t>
  </si>
  <si>
    <t>858156619921858561</t>
  </si>
  <si>
    <t>858168043284774912</t>
  </si>
  <si>
    <t>858170128978018304</t>
  </si>
  <si>
    <t>858170237639770112</t>
  </si>
  <si>
    <t>858006335878684672</t>
  </si>
  <si>
    <t>858171919841058816</t>
  </si>
  <si>
    <t>858172782718443521</t>
  </si>
  <si>
    <t>858174938078785536</t>
  </si>
  <si>
    <t>858175549835022336</t>
  </si>
  <si>
    <t>858187707905744896</t>
  </si>
  <si>
    <t>858194443366780928</t>
  </si>
  <si>
    <t>858196045913784320</t>
  </si>
  <si>
    <t>858197930330607617</t>
  </si>
  <si>
    <t>858200963722563584</t>
  </si>
  <si>
    <t>858203805594206209</t>
  </si>
  <si>
    <t>858204498635890688</t>
  </si>
  <si>
    <t>858208080156397568</t>
  </si>
  <si>
    <t>858213087563743232</t>
  </si>
  <si>
    <t>858216346877743104</t>
  </si>
  <si>
    <t>858222988528762880</t>
  </si>
  <si>
    <t>858230555212689408</t>
  </si>
  <si>
    <t>858231270551060480</t>
  </si>
  <si>
    <t>858240086210523137</t>
  </si>
  <si>
    <t>858242774822297600</t>
  </si>
  <si>
    <t>858248424864579584</t>
  </si>
  <si>
    <t>858255780268695552</t>
  </si>
  <si>
    <t>858257453737275392</t>
  </si>
  <si>
    <t>858258094899568640</t>
  </si>
  <si>
    <t>858262017647554560</t>
  </si>
  <si>
    <t>858265467638743040</t>
  </si>
  <si>
    <t>858265892840407040</t>
  </si>
  <si>
    <t>858270298818347012</t>
  </si>
  <si>
    <t>858274008139145217</t>
  </si>
  <si>
    <t>858275301079392256</t>
  </si>
  <si>
    <t>858282257492172801</t>
  </si>
  <si>
    <t>858283606237601793</t>
  </si>
  <si>
    <t>858286900230148101</t>
  </si>
  <si>
    <t>858292665783394305</t>
  </si>
  <si>
    <t>858301124474003456</t>
  </si>
  <si>
    <t>858303605132210180</t>
  </si>
  <si>
    <t>858306267386970113</t>
  </si>
  <si>
    <t>858307539905032193</t>
  </si>
  <si>
    <t>858307606376579072</t>
  </si>
  <si>
    <t>858316284534108161</t>
  </si>
  <si>
    <t>858317978810691586</t>
  </si>
  <si>
    <t>858324654448156672</t>
  </si>
  <si>
    <t>858328796709228548</t>
  </si>
  <si>
    <t>858329438748114944</t>
  </si>
  <si>
    <t>858332900579655682</t>
  </si>
  <si>
    <t>858341048669675520</t>
  </si>
  <si>
    <t>858341601545928705</t>
  </si>
  <si>
    <t>858345292642500610</t>
  </si>
  <si>
    <t>858359143362637824</t>
  </si>
  <si>
    <t>858362586638635008</t>
  </si>
  <si>
    <t>858369624278130690</t>
  </si>
  <si>
    <t>858370337284780033</t>
  </si>
  <si>
    <t>858371238485344256</t>
  </si>
  <si>
    <t>858373544643657728</t>
  </si>
  <si>
    <t>858386024376020992</t>
  </si>
  <si>
    <t>858386122069561344</t>
  </si>
  <si>
    <t>858395058655027200</t>
  </si>
  <si>
    <t>858402793626972161</t>
  </si>
  <si>
    <t>858403892081635329</t>
  </si>
  <si>
    <t>858406485872848898</t>
  </si>
  <si>
    <t>858413056854032386</t>
  </si>
  <si>
    <t>858414648206520321</t>
  </si>
  <si>
    <t>858420287523749889</t>
  </si>
  <si>
    <t>858421593160200192</t>
  </si>
  <si>
    <t>858439651597721600</t>
  </si>
  <si>
    <t>858490139244462080</t>
  </si>
  <si>
    <t>858501231114829824</t>
  </si>
  <si>
    <t>858503910935457792</t>
  </si>
  <si>
    <t>858503998403469313</t>
  </si>
  <si>
    <t>858510099228307456</t>
  </si>
  <si>
    <t>858511798588387328</t>
  </si>
  <si>
    <t>858513234319618052</t>
  </si>
  <si>
    <t>858518862471593985</t>
  </si>
  <si>
    <t>858529292552204290</t>
  </si>
  <si>
    <t>858533147822112768</t>
  </si>
  <si>
    <t>858535450704850944</t>
  </si>
  <si>
    <t>858544504546242560</t>
  </si>
  <si>
    <t>858546219563536388</t>
  </si>
  <si>
    <t>858553907353534465</t>
  </si>
  <si>
    <t>858558122155065345</t>
  </si>
  <si>
    <t>858560154974822400</t>
  </si>
  <si>
    <t>858565336731455488</t>
  </si>
  <si>
    <t>858576917846511616</t>
  </si>
  <si>
    <t>858580249449189376</t>
  </si>
  <si>
    <t>858608826815176704</t>
  </si>
  <si>
    <t>858615102009999360</t>
  </si>
  <si>
    <t>858617822477520896</t>
  </si>
  <si>
    <t>858633425355460608</t>
  </si>
  <si>
    <t>858633900754599936</t>
  </si>
  <si>
    <t>858637353480581120</t>
  </si>
  <si>
    <t>858638928789753856</t>
  </si>
  <si>
    <t>858643487457243136</t>
  </si>
  <si>
    <t>858646423184846848</t>
  </si>
  <si>
    <t>858666096714448896</t>
  </si>
  <si>
    <t>858675417086951425</t>
  </si>
  <si>
    <t>858678713180880896</t>
  </si>
  <si>
    <t>858681213246164992</t>
  </si>
  <si>
    <t>858685951098408961</t>
  </si>
  <si>
    <t>858693960474255360</t>
  </si>
  <si>
    <t>858695389318336512</t>
  </si>
  <si>
    <t>858702389452439552</t>
  </si>
  <si>
    <t>858706784218996737</t>
  </si>
  <si>
    <t>858708197435219973</t>
  </si>
  <si>
    <t>858709536982671362</t>
  </si>
  <si>
    <t>858710093910519809</t>
  </si>
  <si>
    <t>858703644098801664</t>
  </si>
  <si>
    <t>858712641497378820</t>
  </si>
  <si>
    <t>858728583480717312</t>
  </si>
  <si>
    <t>858733024720150529</t>
  </si>
  <si>
    <t>858733898376904704</t>
  </si>
  <si>
    <t>858735450797875200</t>
  </si>
  <si>
    <t>858739089780203520</t>
  </si>
  <si>
    <t>858739134575202304</t>
  </si>
  <si>
    <t>856196282787954688</t>
  </si>
  <si>
    <t>857637346111627266</t>
  </si>
  <si>
    <t>858005803801997314</t>
  </si>
  <si>
    <t>858739578357809152</t>
  </si>
  <si>
    <t>858741240740950016</t>
  </si>
  <si>
    <t>858743941482643456</t>
  </si>
  <si>
    <t>858746264078307328</t>
  </si>
  <si>
    <t>857596822780387328</t>
  </si>
  <si>
    <t>858748060603731969</t>
  </si>
  <si>
    <t>858747971990695937</t>
  </si>
  <si>
    <t>858752494687719425</t>
  </si>
  <si>
    <t>858752886578135040</t>
  </si>
  <si>
    <t>858762721986199552</t>
  </si>
  <si>
    <t>858762972990234624</t>
  </si>
  <si>
    <t>858763082704838656</t>
  </si>
  <si>
    <t>858777268604198912</t>
  </si>
  <si>
    <t>858783275476807680</t>
  </si>
  <si>
    <t>858787301912178689</t>
  </si>
  <si>
    <t>858796212262252549</t>
  </si>
  <si>
    <t>858807090785263620</t>
  </si>
  <si>
    <t>858807517681508357</t>
  </si>
  <si>
    <t>858813204310503424</t>
  </si>
  <si>
    <t>858819027875098624</t>
  </si>
  <si>
    <t>858825228134170624</t>
  </si>
  <si>
    <t>858825565113012224</t>
  </si>
  <si>
    <t>858835855871442946</t>
  </si>
  <si>
    <t>858840861681086465</t>
  </si>
  <si>
    <t>858845413247512576</t>
  </si>
  <si>
    <t>858849092381794304</t>
  </si>
  <si>
    <t>858858499668934656</t>
  </si>
  <si>
    <t>858862222969384961</t>
  </si>
  <si>
    <t>858862369803554817</t>
  </si>
  <si>
    <t>858863014174380032</t>
  </si>
  <si>
    <t>858871765791100930</t>
  </si>
  <si>
    <t>858878828554399745</t>
  </si>
  <si>
    <t>858879265114394624</t>
  </si>
  <si>
    <t>849589271530950661</t>
  </si>
  <si>
    <t>849561676873596928</t>
  </si>
  <si>
    <t>857581918199599104</t>
  </si>
  <si>
    <t>858880033544261632</t>
  </si>
  <si>
    <t>856167463729364995</t>
  </si>
  <si>
    <t>858393204286246912</t>
  </si>
  <si>
    <t>23592970</t>
  </si>
  <si>
    <t>508656152</t>
  </si>
  <si>
    <t>549109873</t>
  </si>
  <si>
    <t>15639696</t>
  </si>
  <si>
    <t>757898222907994113</t>
  </si>
  <si>
    <t>3978122893</t>
  </si>
  <si>
    <t>und</t>
  </si>
  <si>
    <t>Twitter for Windows</t>
  </si>
  <si>
    <t>Twitter for Windows Phone</t>
  </si>
  <si>
    <t>SocialCloudSuite</t>
  </si>
  <si>
    <t>Twitter for iPad</t>
  </si>
  <si>
    <t>Talk Broadband</t>
  </si>
  <si>
    <t>72.74484,18.845343 
73.003648,18.845343 
73.003648,19.502937 
72.74484,19.502937</t>
  </si>
  <si>
    <t>77.3305776,12.731936 
77.7863188,12.731936 
77.7863188,13.1142933 
77.3305776,13.1142933</t>
  </si>
  <si>
    <t>67.997691,6.622513 
97.170672,6.622513 
97.170672,33.254896 
67.997691,33.254896</t>
  </si>
  <si>
    <t>77.373474,12.919037 
77.739371,12.919037 
77.739371,13.231381 
77.373474,13.231381</t>
  </si>
  <si>
    <t>Bengaluru South, India</t>
  </si>
  <si>
    <t>7929cea6bd5b32bd</t>
  </si>
  <si>
    <t>5f55bb82cf16ac81</t>
  </si>
  <si>
    <t>b850c1bfd38f30e0</t>
  </si>
  <si>
    <t>1b8680cd52a711cb</t>
  </si>
  <si>
    <t>Bengaluru South</t>
  </si>
  <si>
    <t>Bengaluru</t>
  </si>
  <si>
    <t>country</t>
  </si>
  <si>
    <t>https://api.twitter.com/1.1/geo/id/7929cea6bd5b32bd.json</t>
  </si>
  <si>
    <t>https://api.twitter.com/1.1/geo/id/5f55bb82cf16ac81.json</t>
  </si>
  <si>
    <t>https://api.twitter.com/1.1/geo/id/b850c1bfd38f30e0.json</t>
  </si>
  <si>
    <t>https://api.twitter.com/1.1/geo/id/1b8680cd52a711cb.json</t>
  </si>
  <si>
    <t>JD Jadhav</t>
  </si>
  <si>
    <t>Sumit Mishra</t>
  </si>
  <si>
    <t>Danny Morrison</t>
  </si>
  <si>
    <t>Rajaneeshk</t>
  </si>
  <si>
    <t>Gurdev Singh</t>
  </si>
  <si>
    <t>A N J A L I♡</t>
  </si>
  <si>
    <t>Srini</t>
  </si>
  <si>
    <t>🔴⚪️Sunil Kamath⚪️🔴</t>
  </si>
  <si>
    <t>Dr. Shyam Singh🔑</t>
  </si>
  <si>
    <t>Sunita Singh</t>
  </si>
  <si>
    <t>TRY TO HAPPY</t>
  </si>
  <si>
    <t>YouTube</t>
  </si>
  <si>
    <t>Lino Antony</t>
  </si>
  <si>
    <t>#TeamNehra</t>
  </si>
  <si>
    <t>devi prasad samal</t>
  </si>
  <si>
    <t>Manish Agrawal</t>
  </si>
  <si>
    <t>Adarsh Prasad</t>
  </si>
  <si>
    <t>Raghu.SJR</t>
  </si>
  <si>
    <t>Shaili Jani</t>
  </si>
  <si>
    <t>Ivan Mehta</t>
  </si>
  <si>
    <t>Gnana Sudhakar</t>
  </si>
  <si>
    <t>AK</t>
  </si>
  <si>
    <t>Reliance Jio</t>
  </si>
  <si>
    <t>Rohit Tiwari</t>
  </si>
  <si>
    <t>Surajit Roy</t>
  </si>
  <si>
    <t>Rahul Suthar</t>
  </si>
  <si>
    <t>Belieber4Life</t>
  </si>
  <si>
    <t>डेस्पीकैबल मी</t>
  </si>
  <si>
    <t>Santosh sharma</t>
  </si>
  <si>
    <t>KolkataKnightRiders</t>
  </si>
  <si>
    <t>Richard Kemp</t>
  </si>
  <si>
    <t>Dimi Mascarenhas</t>
  </si>
  <si>
    <t>Bebo</t>
  </si>
  <si>
    <t>The Unknown</t>
  </si>
  <si>
    <t>Shivakumar L Narayan</t>
  </si>
  <si>
    <t>asha insa</t>
  </si>
  <si>
    <t>Alagappan Vijaykumar</t>
  </si>
  <si>
    <t>Amit Bhilwade</t>
  </si>
  <si>
    <t>kiran alex</t>
  </si>
  <si>
    <t>Denzil martin</t>
  </si>
  <si>
    <t>محمد رضا</t>
  </si>
  <si>
    <t>SK SHAHJAHAN ALI</t>
  </si>
  <si>
    <t>Chetan Nagur</t>
  </si>
  <si>
    <t>Subrat Dash</t>
  </si>
  <si>
    <t>Shubham srivastava</t>
  </si>
  <si>
    <t>SRKkaFighter</t>
  </si>
  <si>
    <t>Angada</t>
  </si>
  <si>
    <t>Sathya (சத்யா)</t>
  </si>
  <si>
    <t>Miister Gautam</t>
  </si>
  <si>
    <t>afxaal  hayat</t>
  </si>
  <si>
    <t>S,Gulzar Ahmed</t>
  </si>
  <si>
    <t>S.Gulzar Ahmed p</t>
  </si>
  <si>
    <t>Simran  Duggal</t>
  </si>
  <si>
    <t>Adwait Joshi</t>
  </si>
  <si>
    <t>Abhilash Desai</t>
  </si>
  <si>
    <t>Adinath Gade</t>
  </si>
  <si>
    <t>Aman Ahmed</t>
  </si>
  <si>
    <t>Akshata Shetty</t>
  </si>
  <si>
    <t>Akash Bagul</t>
  </si>
  <si>
    <t>Ajinkya Raut</t>
  </si>
  <si>
    <t>Abhi Savant</t>
  </si>
  <si>
    <t>Amani Kotare</t>
  </si>
  <si>
    <t>Anil Pawar</t>
  </si>
  <si>
    <t>Priti Agarwal</t>
  </si>
  <si>
    <t>Aniruddha Lad</t>
  </si>
  <si>
    <t>Yash Mallik</t>
  </si>
  <si>
    <t>Aakhila Bhide</t>
  </si>
  <si>
    <t>Akshay Sheth</t>
  </si>
  <si>
    <t>Anjali Deshmukh</t>
  </si>
  <si>
    <t>Jenny Roy</t>
  </si>
  <si>
    <t>Anmol Dixit</t>
  </si>
  <si>
    <t>Anjali Parab</t>
  </si>
  <si>
    <t>Anisha Mishra</t>
  </si>
  <si>
    <t>Ram Chandel</t>
  </si>
  <si>
    <t>Dr.Shivay</t>
  </si>
  <si>
    <t>RisingPuneSupergiant</t>
  </si>
  <si>
    <t>Mumbai Indians</t>
  </si>
  <si>
    <t>Sumit rai</t>
  </si>
  <si>
    <t>Spyder Sairam</t>
  </si>
  <si>
    <t>arun kumar</t>
  </si>
  <si>
    <t>VISHNU PRASAD</t>
  </si>
  <si>
    <t>Faizan Siddiqui</t>
  </si>
  <si>
    <t>Sportswallah</t>
  </si>
  <si>
    <t>Het Shah</t>
  </si>
  <si>
    <t>Karthikeyan</t>
  </si>
  <si>
    <t>Dextryl Ferrao</t>
  </si>
  <si>
    <t>SONY ESPN</t>
  </si>
  <si>
    <t>Sony SIX</t>
  </si>
  <si>
    <t>Social Machine</t>
  </si>
  <si>
    <t>DirectWestMediaGroup</t>
  </si>
  <si>
    <t>Puneet Sharma</t>
  </si>
  <si>
    <t>Krunal Dodiya KD</t>
  </si>
  <si>
    <t>Shivani_$❤¶</t>
  </si>
  <si>
    <t>Prasad Khomne</t>
  </si>
  <si>
    <t>Chandan Singh</t>
  </si>
  <si>
    <t>Shajesh Kumar</t>
  </si>
  <si>
    <t>afsalkasim</t>
  </si>
  <si>
    <t>கவிராஜ் தேசியகவி</t>
  </si>
  <si>
    <t>Raja Sekhar Reddy R</t>
  </si>
  <si>
    <t>Austin D'souza</t>
  </si>
  <si>
    <t>Usha Krishnan</t>
  </si>
  <si>
    <t>AVIJIT BOSU</t>
  </si>
  <si>
    <t>Anwar WANI</t>
  </si>
  <si>
    <t>Abhishek Altekar</t>
  </si>
  <si>
    <t>Akhilesh Srivastava</t>
  </si>
  <si>
    <t>Anish Sachi</t>
  </si>
  <si>
    <t>geter16</t>
  </si>
  <si>
    <t>❤Adorable❤Reha❤SRK❤</t>
  </si>
  <si>
    <t>Aravind Ramesh</t>
  </si>
  <si>
    <t>Arshiya khan</t>
  </si>
  <si>
    <t>Tarun Katna</t>
  </si>
  <si>
    <t>MELODY J. HARKREADER</t>
  </si>
  <si>
    <t>😍HBD😍 தல💪JKK🤔</t>
  </si>
  <si>
    <t>Mr_MadP🃏🔪</t>
  </si>
  <si>
    <t>SUNNY PARDHAN NSUI</t>
  </si>
  <si>
    <t>Shahid Pathan</t>
  </si>
  <si>
    <t>Tejaswini Pagadala</t>
  </si>
  <si>
    <t>Hriati b.I</t>
  </si>
  <si>
    <t>Ⓛⓤⓒⓚⓨ</t>
  </si>
  <si>
    <t>Anshuman Gautam</t>
  </si>
  <si>
    <t>Karishma</t>
  </si>
  <si>
    <t>Pratap Chandra Barik</t>
  </si>
  <si>
    <t>sonu tyagi</t>
  </si>
  <si>
    <t>Apoorv duvey</t>
  </si>
  <si>
    <t>Sharma Bhargava</t>
  </si>
  <si>
    <t>Parmar Dipak</t>
  </si>
  <si>
    <t>shivakumar</t>
  </si>
  <si>
    <t>Monil Mehta</t>
  </si>
  <si>
    <t>Solthi Anil Goud</t>
  </si>
  <si>
    <t>Dinesh Khullar</t>
  </si>
  <si>
    <t>prince vedant</t>
  </si>
  <si>
    <t>Out Of The Box</t>
  </si>
  <si>
    <t>Ajit Kumar</t>
  </si>
  <si>
    <t>Sriharsha Mallampati</t>
  </si>
  <si>
    <t>Yash Chawade</t>
  </si>
  <si>
    <t>Pranav Patel</t>
  </si>
  <si>
    <t>Afreen nagarji</t>
  </si>
  <si>
    <t>Kishan Gajjar</t>
  </si>
  <si>
    <t>Bhupendra singh</t>
  </si>
  <si>
    <t>Nani rßl</t>
  </si>
  <si>
    <t>Milind Keskar</t>
  </si>
  <si>
    <t>Surendran V.V.</t>
  </si>
  <si>
    <t>Ayayayya</t>
  </si>
  <si>
    <t>मोह माया ¯\_(ツ)_/¯</t>
  </si>
  <si>
    <t>Mohd Muzakkir</t>
  </si>
  <si>
    <t>JUSTIN follows me</t>
  </si>
  <si>
    <t>shabari charan......</t>
  </si>
  <si>
    <t>shreyasbond</t>
  </si>
  <si>
    <t>sugi selvam</t>
  </si>
  <si>
    <t>ᴀʟᴏᴋ ᴠᴇʀᴍᴀ</t>
  </si>
  <si>
    <t>Tahir hussain🐬</t>
  </si>
  <si>
    <t>Rajneesh rastogi</t>
  </si>
  <si>
    <t>Venky</t>
  </si>
  <si>
    <t>Sameer Faizan</t>
  </si>
  <si>
    <t>As Hi Sh</t>
  </si>
  <si>
    <t>Liann Barreto</t>
  </si>
  <si>
    <t>Abhilash_Amale</t>
  </si>
  <si>
    <t>Vaibhav Sharma</t>
  </si>
  <si>
    <t>Lady_J ⚡ 👑</t>
  </si>
  <si>
    <t>Naidu - Bhushan</t>
  </si>
  <si>
    <t>KESARIYA</t>
  </si>
  <si>
    <t>roman</t>
  </si>
  <si>
    <t>Mahendra Prasad</t>
  </si>
  <si>
    <t>தேனி திராவிடன்</t>
  </si>
  <si>
    <t>Naveen Sukhija</t>
  </si>
  <si>
    <t>Sanju_Chinnu</t>
  </si>
  <si>
    <t>Ankur patel</t>
  </si>
  <si>
    <t>Poorna chandra</t>
  </si>
  <si>
    <t>Md.swarna Hossen</t>
  </si>
  <si>
    <t>Kishlay</t>
  </si>
  <si>
    <t>Furkan S Khan</t>
  </si>
  <si>
    <t>JAVID BUTT</t>
  </si>
  <si>
    <t>Jagan Nath Jindal</t>
  </si>
  <si>
    <t>Rishi Sethi</t>
  </si>
  <si>
    <t>Archana</t>
  </si>
  <si>
    <t>Inderjeet</t>
  </si>
  <si>
    <t>Prashant</t>
  </si>
  <si>
    <t>Premkumar</t>
  </si>
  <si>
    <t>Vikas kaushik</t>
  </si>
  <si>
    <t>Nani</t>
  </si>
  <si>
    <t>Shailendra Singh</t>
  </si>
  <si>
    <t>Âbhî Raîna❤😉</t>
  </si>
  <si>
    <t>shriya misra</t>
  </si>
  <si>
    <t>Manish chhetri</t>
  </si>
  <si>
    <t>Vijay Sing Choudhary</t>
  </si>
  <si>
    <t>m.a.inbarasu</t>
  </si>
  <si>
    <t>Kritarth Sardana</t>
  </si>
  <si>
    <t>Dr. Priyanka</t>
  </si>
  <si>
    <t>IMrAn A. QurAishi</t>
  </si>
  <si>
    <t>Suraj Arya</t>
  </si>
  <si>
    <t>VINAYAK INAMDAR</t>
  </si>
  <si>
    <t>Swamnath Singh</t>
  </si>
  <si>
    <t>Ameet Jain</t>
  </si>
  <si>
    <t>bhupen singh sisodia</t>
  </si>
  <si>
    <t>nikhil vats</t>
  </si>
  <si>
    <t>Devanshu Prasad</t>
  </si>
  <si>
    <t>Sanyam Jain</t>
  </si>
  <si>
    <t>Christina Bodra</t>
  </si>
  <si>
    <t>Vandana Racherla</t>
  </si>
  <si>
    <t>Sreekanth.1_4</t>
  </si>
  <si>
    <t>4 SEO Help</t>
  </si>
  <si>
    <t>Kuldeep kumar lnsan</t>
  </si>
  <si>
    <t>❤️SuriKutty❤️</t>
  </si>
  <si>
    <t>HetviT</t>
  </si>
  <si>
    <t>P R Fernandes</t>
  </si>
  <si>
    <t>#NeverGiveUp</t>
  </si>
  <si>
    <t>R@J</t>
  </si>
  <si>
    <t>jøker👿</t>
  </si>
  <si>
    <t>Anil Gite</t>
  </si>
  <si>
    <t>Balaji kannan</t>
  </si>
  <si>
    <t>Maithily Warkhedkar</t>
  </si>
  <si>
    <t>ଡାଃ. ଚିନ୍ମୟ ସାହୁ</t>
  </si>
  <si>
    <t>[shukla S]</t>
  </si>
  <si>
    <t>Sandip Dutta</t>
  </si>
  <si>
    <t>Avadhesh Mahajan</t>
  </si>
  <si>
    <t>TheSecurityGuy</t>
  </si>
  <si>
    <t>Karan</t>
  </si>
  <si>
    <t>blank_book</t>
  </si>
  <si>
    <t>Akshey Goyal</t>
  </si>
  <si>
    <t>Manish Tyagi</t>
  </si>
  <si>
    <t>Rina Khatri</t>
  </si>
  <si>
    <t>sureshcsee@gmail.com</t>
  </si>
  <si>
    <t>anupam</t>
  </si>
  <si>
    <t>srb</t>
  </si>
  <si>
    <t>चाइनामैन चिंकारा</t>
  </si>
  <si>
    <t>Ishpreet</t>
  </si>
  <si>
    <t>JAYNTI CHARAN JHA</t>
  </si>
  <si>
    <t>pRaFuLsInH rAjPuT</t>
  </si>
  <si>
    <t>DhruvNaveen</t>
  </si>
  <si>
    <t>Clive</t>
  </si>
  <si>
    <t>Sagar Dutt</t>
  </si>
  <si>
    <t>Manthanvamp</t>
  </si>
  <si>
    <t>Mehul</t>
  </si>
  <si>
    <t>Tharun Sundar</t>
  </si>
  <si>
    <t>Ankur Singh Pandya</t>
  </si>
  <si>
    <t>bharathNaNi...</t>
  </si>
  <si>
    <t>jai sree Ram</t>
  </si>
  <si>
    <t>YASH Lanjekar</t>
  </si>
  <si>
    <t>Sachin Srivastava</t>
  </si>
  <si>
    <t>Sandeep</t>
  </si>
  <si>
    <t>Parikshit Bhandekar</t>
  </si>
  <si>
    <t>rohan deep</t>
  </si>
  <si>
    <t>Swarup</t>
  </si>
  <si>
    <t>$Heenu $h@rm@</t>
  </si>
  <si>
    <t>Amber Soni.</t>
  </si>
  <si>
    <t>cricBC</t>
  </si>
  <si>
    <t>Cric Lama</t>
  </si>
  <si>
    <t>Harpal Jadeja</t>
  </si>
  <si>
    <t>MILIN</t>
  </si>
  <si>
    <t>senthilkumar</t>
  </si>
  <si>
    <t>MST</t>
  </si>
  <si>
    <t>Viral Rajani</t>
  </si>
  <si>
    <t>Patrick</t>
  </si>
  <si>
    <t>அ.ர. நிவாஸ்</t>
  </si>
  <si>
    <t>Aron king😎</t>
  </si>
  <si>
    <t>Revathy Ranganathan</t>
  </si>
  <si>
    <t>सोनुली धानजी 😎</t>
  </si>
  <si>
    <t>Ayan</t>
  </si>
  <si>
    <t>Arshdeep</t>
  </si>
  <si>
    <t>సాహో SSR</t>
  </si>
  <si>
    <t>Prateek Kava</t>
  </si>
  <si>
    <t>Madhura Chiplunkar</t>
  </si>
  <si>
    <t>s.m</t>
  </si>
  <si>
    <t>Curious Chloride</t>
  </si>
  <si>
    <t>Aman insa</t>
  </si>
  <si>
    <t>எழுதுகோலன்✒...</t>
  </si>
  <si>
    <t>Maxxi Strome</t>
  </si>
  <si>
    <t>Akarsh Jain</t>
  </si>
  <si>
    <t>Bhuvan Jagadeesh</t>
  </si>
  <si>
    <t>Suyash Swaroop🏏</t>
  </si>
  <si>
    <t>Amitesh Singh</t>
  </si>
  <si>
    <t>S  H  I  V  A</t>
  </si>
  <si>
    <t>ZagCollins</t>
  </si>
  <si>
    <t>Raju Anna</t>
  </si>
  <si>
    <t>Rohit Bharadwaj</t>
  </si>
  <si>
    <t>Sujeth Kotian</t>
  </si>
  <si>
    <t>Mohammed Tayyib</t>
  </si>
  <si>
    <t>Devvrat Mody</t>
  </si>
  <si>
    <t>Abhishek</t>
  </si>
  <si>
    <t>Deepak Agaяwal ツ</t>
  </si>
  <si>
    <t>Vignesh Ramaswamy</t>
  </si>
  <si>
    <t>Taranjit Singh</t>
  </si>
  <si>
    <t>Om gurjar</t>
  </si>
  <si>
    <t>Anand Rajagopal</t>
  </si>
  <si>
    <t>Anil kalyan</t>
  </si>
  <si>
    <t>Arpan Bhowmik</t>
  </si>
  <si>
    <t>KarTIK Sharma</t>
  </si>
  <si>
    <t>kbmuthukumarasaami</t>
  </si>
  <si>
    <t>Mangesh S Ambre</t>
  </si>
  <si>
    <t>CTS~~^</t>
  </si>
  <si>
    <t>PARAG BHATNAGAR</t>
  </si>
  <si>
    <t>Gagandeep Singh</t>
  </si>
  <si>
    <t>खुराफाती नितिन सैनी</t>
  </si>
  <si>
    <t>Digesh Chheda</t>
  </si>
  <si>
    <t>Aman Maurya</t>
  </si>
  <si>
    <t>Muthu Karthi👌</t>
  </si>
  <si>
    <t>kulbhushan joshi</t>
  </si>
  <si>
    <t>Rakesh Anawar</t>
  </si>
  <si>
    <t>Debraj Sarkar</t>
  </si>
  <si>
    <t>SHRIKANT PILLAI</t>
  </si>
  <si>
    <t>Rachna Devraj</t>
  </si>
  <si>
    <t>Foram Thakkar</t>
  </si>
  <si>
    <t>Sumit Ghosh</t>
  </si>
  <si>
    <t>Creativity&amp;Thoughts</t>
  </si>
  <si>
    <t>Jagadeeshkumar</t>
  </si>
  <si>
    <t>dayakar kumar</t>
  </si>
  <si>
    <t>Heman Vira</t>
  </si>
  <si>
    <t>Avi</t>
  </si>
  <si>
    <t>✋#Anita Singh 🏹</t>
  </si>
  <si>
    <t>CHAVAN PVT LTD</t>
  </si>
  <si>
    <t>pankaj sinha</t>
  </si>
  <si>
    <t>Yogu pathy G</t>
  </si>
  <si>
    <t>Sharu</t>
  </si>
  <si>
    <t>vaⓂsi ©</t>
  </si>
  <si>
    <t>kiran</t>
  </si>
  <si>
    <t>YUVRAJ GIRIBUVA</t>
  </si>
  <si>
    <t>Nirav</t>
  </si>
  <si>
    <t>Anu Rag</t>
  </si>
  <si>
    <t>Alison Manning</t>
  </si>
  <si>
    <t>Dev Roy</t>
  </si>
  <si>
    <t>Rahul Raj</t>
  </si>
  <si>
    <t>Hunar Jain</t>
  </si>
  <si>
    <t>Akshay Ka Fan</t>
  </si>
  <si>
    <t>Satish</t>
  </si>
  <si>
    <t>Harsh Deep 🇮🇳</t>
  </si>
  <si>
    <t>SANJEEV NALAVADE</t>
  </si>
  <si>
    <t>Molly Black</t>
  </si>
  <si>
    <t>Jaya Maurya</t>
  </si>
  <si>
    <t>Zarine</t>
  </si>
  <si>
    <t>Jaun Bahadur</t>
  </si>
  <si>
    <t>Shreeeeee.</t>
  </si>
  <si>
    <t>MK</t>
  </si>
  <si>
    <t>Vishal Naik</t>
  </si>
  <si>
    <t>Nihal Patil nP</t>
  </si>
  <si>
    <t>ganirajesh</t>
  </si>
  <si>
    <t>Ajit Singh</t>
  </si>
  <si>
    <t>Jitesh Das</t>
  </si>
  <si>
    <t>Ирина</t>
  </si>
  <si>
    <t>ROY</t>
  </si>
  <si>
    <t>archana.tamboskar</t>
  </si>
  <si>
    <t>Ashutosh verma</t>
  </si>
  <si>
    <t>Subhash Davda</t>
  </si>
  <si>
    <t>Arpita</t>
  </si>
  <si>
    <t>Aryan Jaiswal</t>
  </si>
  <si>
    <t>Kaja Hussain</t>
  </si>
  <si>
    <t>Ankuu</t>
  </si>
  <si>
    <t>Mogambo🇮🇳⏺</t>
  </si>
  <si>
    <t>IndianCitizen</t>
  </si>
  <si>
    <t>Prakash Angrakh</t>
  </si>
  <si>
    <t>girish bellani</t>
  </si>
  <si>
    <t>sohail akhtar</t>
  </si>
  <si>
    <t>Him@n</t>
  </si>
  <si>
    <t>Azaz Patel</t>
  </si>
  <si>
    <t>Nikunj</t>
  </si>
  <si>
    <t>Yugal Wadhwa</t>
  </si>
  <si>
    <t>Boniek Carvalho</t>
  </si>
  <si>
    <t>Ирина Аксёнова</t>
  </si>
  <si>
    <t>Naga Raj</t>
  </si>
  <si>
    <t>दिनेश</t>
  </si>
  <si>
    <t>$hant@nu chaudhari</t>
  </si>
  <si>
    <t>Sumit Lohani</t>
  </si>
  <si>
    <t>smartvenkat410@gmail</t>
  </si>
  <si>
    <t>Mohd Danish Fazal</t>
  </si>
  <si>
    <t>VikramReddyTelangana</t>
  </si>
  <si>
    <t>Vijay</t>
  </si>
  <si>
    <t>Saroj Goswami</t>
  </si>
  <si>
    <t>Lebows</t>
  </si>
  <si>
    <t>Mayank Jaiswal</t>
  </si>
  <si>
    <t>Md</t>
  </si>
  <si>
    <t>vishwajeet pandey</t>
  </si>
  <si>
    <t>Roni</t>
  </si>
  <si>
    <t>Santosh Boyale</t>
  </si>
  <si>
    <t>رميزrk</t>
  </si>
  <si>
    <t>Rahul Sharma</t>
  </si>
  <si>
    <t>Mohammad Kaif Siddiq</t>
  </si>
  <si>
    <t>Vodafone Fan Army</t>
  </si>
  <si>
    <t>Sahil Bhatia</t>
  </si>
  <si>
    <t>Jyothi..Shetty (JSS)</t>
  </si>
  <si>
    <t>Naveen Madpur</t>
  </si>
  <si>
    <t>Richa Prasad</t>
  </si>
  <si>
    <t>Pradeep Tiwari</t>
  </si>
  <si>
    <t>Karhik</t>
  </si>
  <si>
    <t>RD</t>
  </si>
  <si>
    <t>Arif Sohail</t>
  </si>
  <si>
    <t>itisVaratha</t>
  </si>
  <si>
    <t>கணேசன்(Ganesan)</t>
  </si>
  <si>
    <t>Udayam</t>
  </si>
  <si>
    <t>Gaurav Mishra</t>
  </si>
  <si>
    <t>Shubham waghmare</t>
  </si>
  <si>
    <t>Sezu❤❤@$</t>
  </si>
  <si>
    <t>shahid parwez</t>
  </si>
  <si>
    <t>Meena prasad.</t>
  </si>
  <si>
    <t>Ankas Bais</t>
  </si>
  <si>
    <t>krunal pandya</t>
  </si>
  <si>
    <t>parthiv patel</t>
  </si>
  <si>
    <t>Harbhajan Turbanator</t>
  </si>
  <si>
    <t>Rajesh Arora</t>
  </si>
  <si>
    <t>दिल नवाज़</t>
  </si>
  <si>
    <t>Ganesh Kumar</t>
  </si>
  <si>
    <t>Gaurav Sethi</t>
  </si>
  <si>
    <t>Tahsin Haque</t>
  </si>
  <si>
    <t>Talk UK Telecoms</t>
  </si>
  <si>
    <t>🌀 நாத்திகன் 🌀</t>
  </si>
  <si>
    <t>Ignite Mind</t>
  </si>
  <si>
    <t>Renukuntla Sathish</t>
  </si>
  <si>
    <t>Ashok dhaker</t>
  </si>
  <si>
    <t>Dinesh Karthi DK</t>
  </si>
  <si>
    <t>mathavan</t>
  </si>
  <si>
    <t>Ashish</t>
  </si>
  <si>
    <t>seenan shaikh</t>
  </si>
  <si>
    <t>RC Guerrilla</t>
  </si>
  <si>
    <t>Rohit Dighe</t>
  </si>
  <si>
    <t>Gaurav Bhandari</t>
  </si>
  <si>
    <t>jayant surjewala</t>
  </si>
  <si>
    <t>Aadil bagwan</t>
  </si>
  <si>
    <t>Z ain u_deen</t>
  </si>
  <si>
    <t>reo reo</t>
  </si>
  <si>
    <t>Chandan Mishra</t>
  </si>
  <si>
    <t>zaf</t>
  </si>
  <si>
    <t>Gagan Wadhwani</t>
  </si>
  <si>
    <t>Mohit Ratnesh ®</t>
  </si>
  <si>
    <t>Deepa Gusain</t>
  </si>
  <si>
    <t>Sitanshu Desai</t>
  </si>
  <si>
    <t>Amritesh Kumar tiwar</t>
  </si>
  <si>
    <t>Hariaddala</t>
  </si>
  <si>
    <t>Mah</t>
  </si>
  <si>
    <t>Raman Agarwal</t>
  </si>
  <si>
    <t>Jash</t>
  </si>
  <si>
    <t>HARRY DAVE</t>
  </si>
  <si>
    <t>Sandeep Singh Narwal</t>
  </si>
  <si>
    <t>PIYUSH JHA</t>
  </si>
  <si>
    <t>Kajal Insan</t>
  </si>
  <si>
    <t>Thala Rasigan...</t>
  </si>
  <si>
    <t>CJ Chakma 🇮🇳</t>
  </si>
  <si>
    <t>Doni solanki</t>
  </si>
  <si>
    <t>Ruchi Sharma</t>
  </si>
  <si>
    <t>Rajeev Taneja</t>
  </si>
  <si>
    <t>spandana spandu</t>
  </si>
  <si>
    <t>sitesh bewal</t>
  </si>
  <si>
    <t>♛Lovely4lov♛™</t>
  </si>
  <si>
    <t>Jitendra Kumar Sagar</t>
  </si>
  <si>
    <t>try around the wicket🔄</t>
  </si>
  <si>
    <t>An Ordinary Guy with Extraordinary thoughts!!!!!</t>
  </si>
  <si>
    <t>Former New Zealand &amp; Auckland cricketer. Now full time over-the-top, eccentric T20-loving commentator on the #IPL. Smoking it to all parts since '66! (PARODY)</t>
  </si>
  <si>
    <t>Me?♚ || Music Addict || Living in Fantasy || Only Dream- To see the WORLD || Swiftie || Directioner ||SRKian|| Potterhead || KDrama♥|| #StrongWomanDoBongSoon ||</t>
  </si>
  <si>
    <t>Everything in life revolves around people whom we know than those whom we wish to know.._x000D_
_x000D_
Analytics by profession..MUFC, Federer, Cricket &amp; any form of sports</t>
  </si>
  <si>
    <t>#Arsenal You owe it to yourself to be the best you can possibly be. #Beer Lover. Stuck in traffic. #TattooLife Blood type: Coffee</t>
  </si>
  <si>
    <t>#Rootindia #Healthcare #official account. #Emerging #health #trends,#innovations &amp; #challenges in healthcare #Business.</t>
  </si>
  <si>
    <t>lol watch this</t>
  </si>
  <si>
    <t>A magic mushroom in the cow dung of 21st century.</t>
  </si>
  <si>
    <t>My uncle got this Twitter account for me from Gelf</t>
  </si>
  <si>
    <t>I Love to walk in the rain, because no one can imagine i'm crying only because of missing you...</t>
  </si>
  <si>
    <t>#Recruiter #TCS #MBA #Engineer #GGMU #PlayBold #OrangeArmy #ForeverHungry #MoviesOnTheGo #Hyderabad</t>
  </si>
  <si>
    <t>CS Major from @sharda_uni !
Loves to @travel !
Fiction !
Predilection for @FoodFood !
Attacking Midfielder at CF Rebellion !
Support @ManUtd !</t>
  </si>
  <si>
    <t>PR Consultant and tech enthusiast</t>
  </si>
  <si>
    <t>Professional headphones untangler. Tech Editor @HuffPostIndia. Snapchat: Indianidle</t>
  </si>
  <si>
    <t>Not That Guy.</t>
  </si>
  <si>
    <t>Official handle of Jio. For any kind of assistance, please contact @JioCare.</t>
  </si>
  <si>
    <t>We don't tweet from here! If you want our official Twitter account go to @VodafoneGroup. For customer queries, go to 'Choose Country' on our website.</t>
  </si>
  <si>
    <t>Digital Marketer | Integrated Marketing | Events | Experiential Marketing | Business Development | Social Media.</t>
  </si>
  <si>
    <t>💢Modelıng 💢Fashıon Blogger</t>
  </si>
  <si>
    <t>I love- IPL,MI,Justin Bieber,1D,Twilight saga,Dan Howell,Grayson Dolan ❤️.No matter what #BelieberForLife.JB is my life. #HeGivesMePurpose.❤️😍</t>
  </si>
  <si>
    <t>Humare yahan logon ki bhavnaao ko thes pahuchaai jaati hai</t>
  </si>
  <si>
    <t>Official Handle of the IPL team of Kolkata! #KorboLorboJeetbo https://t.co/z1QwujnLjR https://t.co/KleSacvV4f</t>
  </si>
  <si>
    <t>Used to travel the world watching Cricket and Golf. Now I bet on Cricket and Golf. Corporate Sales Manager. Proud Dad.</t>
  </si>
  <si>
    <t>Ex English cricketer and Bowling Coach @BLACKCAPS. Now Elite Cricket Coach. Contact to take the step in your cricketing journey. Instagram: dimimascarenhas17.</t>
  </si>
  <si>
    <t>Mind Your Daamn Business, B.I.T.C.H..!</t>
  </si>
  <si>
    <t>Lets make this world a better place to live!</t>
  </si>
  <si>
    <t>~ Photographer ~ Videographer ~ Music Lover ~ Automobile Enthusiast ~ Geek ~ Dreamer ~ Foodie ~ Caffeine Addict ~ Techie ~ Mac-a-holic ~ Social Media Freak ~</t>
  </si>
  <si>
    <t>dhan dhan satguru tera hi asra</t>
  </si>
  <si>
    <t>Cricket Data Analyst (Ex Product Manager at Cricbattle, Ex Cricket Editor at Sportskeeda), Fantasy Guru, reads intentions, owes Robin Sharma, Sagittarius, USDR</t>
  </si>
  <si>
    <t>90s Kid #Cricket #Hockey #Arsenal</t>
  </si>
  <si>
    <t>Chelsea,USDR,CSK,Positional play addict,FPL</t>
  </si>
  <si>
    <t>Computer Science Engineer | Cricket and football freak  |#CFC| ChelseaFC |CSK| Follow Back|Proud Indian|
I tweet about every damn thing possible.</t>
  </si>
  <si>
    <t>Cricket | TV Series | Movies | Urdu Poetry | 20+ |</t>
  </si>
  <si>
    <t>#Taurus.#Dreamer.#Naturelover.#Doglover. #StraightEdge.Believer of Hanuman &amp; Jesus Christ!! #Redesign.#Rebuild.#Reclaim #Carpediem</t>
  </si>
  <si>
    <t>Never give someone the satisfaction of watching you suffer</t>
  </si>
  <si>
    <t>A Die-hard of @GautamGambhir!! || SRK, KKR FOREVER!!! || Cricket is life ||</t>
  </si>
  <si>
    <t>My BrO ☺ @actorvijay 😎 addiCT @Pvsindhu1💖 @gautamgambhir😎 #Fan ☺    #Family 😘 #Friends😊 #A2👬🏻  #Jimmy🐶 #அவள் 😍முடிவுக்காக காத்திருக்கும் ஜுவன் #FollowingMYheart</t>
  </si>
  <si>
    <t>He inspires, He motivates, He Is @Varun_Dvn | I'M Having Man Crush On Ayushmann | His Songs | I Am All About Them |</t>
  </si>
  <si>
    <t>Calling someone stupid doesn't make you any smarter.</t>
  </si>
  <si>
    <t>I born at Vellore (TamilNadu)   as an orphan I was deprived by formal education. I learnt to read and write by my self.I wrote 9 books and 16 stories.</t>
  </si>
  <si>
    <t>...With opinions, keen interest in (Veg) food, (Trance) music &amp; traveling (not touring) the world and zero tolerance for the slow &amp; the stupid.</t>
  </si>
  <si>
    <t>Technical Architect, Salesforce &amp; Java Certified.Opinions my own. Links shared are not endorsements.</t>
  </si>
  <si>
    <t>An entrepreneur, analyst, avid photographer and traveler, politico, and cricket and basketball fan.</t>
  </si>
  <si>
    <t>Observe | Design | Build | Repeat</t>
  </si>
  <si>
    <t>Interests in Cricket , Football , Gardening ,Wildlife , Animals , Food , People and culture ,History , Music,Photography</t>
  </si>
  <si>
    <t>Foodie| Avid Reader| Writes Occasionally| Hates people who can't spell | What else do you need? Just follow</t>
  </si>
  <si>
    <t>Dreamer, writer, events guru &amp; a scorpio. A happy crazy cocktail of sensitivity and sensibility</t>
  </si>
  <si>
    <t>An ardent cricket fan, amateur poker player , movie lover and a swimming enthusiast!</t>
  </si>
  <si>
    <t>#MUFC till death, #SALMAN Khan, #Federer, #TeamINDIA &amp; Mumbai Indians, Totti, #TeamCR7 #THFC</t>
  </si>
  <si>
    <t>i am a cool and friendly guy.............Anxious To Know New Things..............</t>
  </si>
  <si>
    <t>A photographer, a painter and a designer by hobby, a researcher by profession and an entrepreneur by choice.</t>
  </si>
  <si>
    <t>Live simply.Dream big.Be grateful.Give love.Laugh lots.</t>
  </si>
  <si>
    <t>commercial millwork/stone &amp; construction / avid traveler / skier &amp; golfer / scorpio</t>
  </si>
  <si>
    <t>Just like you, an ITEM.. PR Manager, traveller, owl, and a Kabootar.. Toh ab, gaana chalu karein?</t>
  </si>
  <si>
    <t>In ❤️ with peace ✌️</t>
  </si>
  <si>
    <t>24 | Arsenal FC | NMIMS, Mumbai | I'm demented | Wannabe fictional novelist.  | Say Hi ^_^</t>
  </si>
  <si>
    <t>Sun kissed chocolate dream. **Soul purpose is to bring you positivity and a smile.**</t>
  </si>
  <si>
    <t>I can be found on the couch, eating ice cream, aggravating my throat infection and generally making the world a better place.</t>
  </si>
  <si>
    <t>Don't accept everything that you are given. Learn to accept only what you need.</t>
  </si>
  <si>
    <t>A Bombay girl who loves and lives in Dilli, bitten by the travel bug and a part of the #NatGeo family</t>
  </si>
  <si>
    <t>Artist | Comedian | Singer | Clairvoyant | Lazy | Talkative | Curious | Reader | Poor Writing Skills</t>
  </si>
  <si>
    <t>B. Tech - Mechanical Engineering | Tech | Unique Own Thoughts | Manali | #Goa #Bangalore #Mumbai |#mustache #beards 
ॐ नमः शिवाय</t>
  </si>
  <si>
    <t>A Stranger In This Strange World ,,,,
Mostly Not But Sometimes I Believe In Tit For Tat ...!!!
SuRaT</t>
  </si>
  <si>
    <t>Official Twitter profile of Rising Pune Supergiant IPL team. Follow us on Instagram: https://t.co/VVO7xxSsN6</t>
  </si>
  <si>
    <t>Official Twitter handle of 2⃣ time IPL &amp; CLT20 champions 🏆 Mumbai Indians. Follow us on Instagram: mumbaiindians Add us on Snapchat: mi_paltan #CricketMeriJaan</t>
  </si>
  <si>
    <t>Student of RGUKT,Basar. Upcoming Software Developer</t>
  </si>
  <si>
    <t>An ordinary Boy with extraordinary Dreams..Mech engineer from mind..Human from soul..Indian by blood..Online activist..Sports fan..Music lover..Fitness freak</t>
  </si>
  <si>
    <t>MICAn | #Branding Geek with a love for #DigitalMarketing | #ContentAggregator| #Sportsperson |Curious #Traveler | #GrowthHacking Student|RTs aren't endorsements</t>
  </si>
  <si>
    <t>Mentored by the renowned journalist, Ayaz Memon, Sportswallah is a one-stop shop for all sports, blended with the right balance of editorials &amp; lifestyle.</t>
  </si>
  <si>
    <t>Introvert. Soul Seeker. Wanderer. Proffesional Photographer.</t>
  </si>
  <si>
    <t>All About Sports. Always about Sports.</t>
  </si>
  <si>
    <t>India's Premier Sports Entertainment Channel</t>
  </si>
  <si>
    <t>We specialize in ALL types of advertising including: TV, Online, Social Media, Mobile Marketing, Radio, Direct Mail, Printing, Billboards, And More!</t>
  </si>
  <si>
    <t>#SEO &amp; #SocialMedia Enthusiast, Internetaholic, Extrovert, MovieAddict &amp; Big Fan of @imVkohli</t>
  </si>
  <si>
    <t>Die hard fan of ❤@theparasarora❤@msdhoni...❤Cricketfreak❤Foodyyy❤Love...action... music...❤</t>
  </si>
  <si>
    <t>Food Lover | Cricket Passionate | Die Hard Fan of Indian Cricket &amp; Mumbai Indians | Self Employed | Contest Freak | Sports Enthusiast | Huge Fan of Bollywood ☺️</t>
  </si>
  <si>
    <t>I never see what have been done, I only see what have 2 do.</t>
  </si>
  <si>
    <t>Words are cheap,the biggest thing you can say's 🐘 Elephant but,the smallest thing you can say's,in a tweet! 💭🎭</t>
  </si>
  <si>
    <t>I'm a big fan of @imRo45, @sachinrt &amp; @mipaltan😍🙆🙆🙆. I smile 😊 because it is my hope and strength</t>
  </si>
  <si>
    <t>நாம இந்தியாவுல இருக்கொம், பொய்ய சத்தமாக கூட சொல்லலாம் ஆனால் உண்மையை மெதுவாக கூட சொல்ல முடியது</t>
  </si>
  <si>
    <t>Guitarist - Composer - Band Manager. And in my spare time, an Advertising Writer.</t>
  </si>
  <si>
    <t>Gentleman/pagl😍/cute😳/dashing😏/awesome😎/bla/bla/😁😁
fb id /NamaN chitransh</t>
  </si>
  <si>
    <t>Anwar wani is my name  studying is ma game twitter is my dairy i.bass music Brother of #crush.420.# #sims girl.babies  loving insta lover love @romanreigns</t>
  </si>
  <si>
    <t>#AskAbhishek
#Engineer
जो भी चाहूँ, वो मैं पाऊँ 
जिंदगी में जीत जाऊँ...
चांद तारे तोड लाऊँ
सारी दुनिया पर मैं छाऊँ 
बस इतना सा ख्वाब है
बस इतना सा ख्वाब है</t>
  </si>
  <si>
    <t>Chef Mumbai, Dubai &amp; Miami. Cricket. #LFC Cappuccino Lover. Live free and let live. Travel the world.</t>
  </si>
  <si>
    <t>instagram: geterangu
live your life enjoy every minute.
real_madrid
lana del rae,adele,taylor,cara,kendel ❤ is babes</t>
  </si>
  <si>
    <t>i am a die hard fan of @iamsrk❤ #kareenakapoor ❤ @imvkohli ❤ @msdhoni❤ #sarun ❤ I love cat ❤</t>
  </si>
  <si>
    <t>Cool;Calm;and a Passionate Human-Being :) Gamer; Cricket &amp; Movie-Addict; HR and Music Lover :)</t>
  </si>
  <si>
    <t>Hi.......Im SiMpLe and SwEeT pErSoN........WiSh Me On 3 MaRcH........BiG FaN oF VARUN DHAWAN....... LOVE TO PLAY AND WATCH  CRICKET......</t>
  </si>
  <si>
    <t>Its a good thing I am who I am...                              
I'd  have been useless at anything else 😎</t>
  </si>
  <si>
    <t>iam on this journey..theDream is 2finish  novel 'TheCherubimOfDestiny'..w/love..
ido follow ❤ @iamsrk Hope uDo2
(iB on Twitter AsMuchAsPossible♥4UAll)</t>
  </si>
  <si>
    <t>உலகில் நானும் ஒருவன் .. 💃 அவ்வளவே சொல்லுறதுக்கு ஒன்னும் இல்ல 😂 💻📱வலை வடிவமைப்பாளர் 😎
// 💖#ட்விட்டர்_நண்பன்💖 // admin 💪☕</t>
  </si>
  <si>
    <t>I like to eat allot, sleeps more than a normal human being and being with friends lift me up most of the time, but embraces loneliness too!!! 👉procrastinator👈</t>
  </si>
  <si>
    <t>Dr Ashok Tanwar jindabaad 
Avantika Maken Tanwar ji Jindabaad</t>
  </si>
  <si>
    <t>I like singing</t>
  </si>
  <si>
    <t>Chicken-lover, dreamer, political analysis interests me, care about social causes. Tweets are personal, not endorsements.</t>
  </si>
  <si>
    <t>i'm a fangirl of ikon and so proud of being ikonic.
ikon
fighting👯👍
.
.
.
.to the world,,,i love nct😘😘😘</t>
  </si>
  <si>
    <t>WORK HARD HAVE FUN NO DRAMA</t>
  </si>
  <si>
    <t>I, myself am made entirely of flaws, stitched together with good intentions. A mystery wrapped in a riddle inside an enigma. Lupus fighter.</t>
  </si>
  <si>
    <t>Jai Jagannath</t>
  </si>
  <si>
    <t>B.Sc Chem. | BJP Member | @narendramodi भक्त | योगी जी का भक्त @yogi_adityanath 😇 🙏
RSS Worker | Social Worker | Red Cross Society Worker |</t>
  </si>
  <si>
    <t>I.M.DP</t>
  </si>
  <si>
    <t>Bollywood and Celebrities</t>
  </si>
  <si>
    <t>A makeup academy by a celebrity makeup artist. Learn techniques, tips and tricks from Billy Manik herself.</t>
  </si>
  <si>
    <t>श्रीराम का दास हू।  राष्ट्र विरोधीयो के लिए रावण हू ।
 देश का भक्त हू। । शत्रुओ के लिए काल हू lराम रामेति रामेति रमे रामे मनोरमे ।</t>
  </si>
  <si>
    <t>I am thala Ajith Kumar sir fan. I like bike racing. I love playing Cricket. Thala MSD hardcore fan.</t>
  </si>
  <si>
    <t>Proud Indian. Opinions are personal</t>
  </si>
  <si>
    <t>Work until your bank account looks like a phone number.... 💰</t>
  </si>
  <si>
    <t>Writer and travller. #Foodie #Creative #ScriptWriter #Humanity_Is_My_Religion........ Leave #Nationalism steps up for #Worldism</t>
  </si>
  <si>
    <t>IT PROFESSIONAL, fan of spruha joshi &amp; umesh
kamat</t>
  </si>
  <si>
    <t>An Accountant by profession from God's Own Country</t>
  </si>
  <si>
    <t>mod for @gamebotsc
#DrakeMoonArmy</t>
  </si>
  <si>
    <t>Engineering Student at Nirma Institute of Technology, childhood dream to join NASA, Big Fan Of #KatrinaKaif, @imVkohli &amp; @iamsrk.I support @narendramodi
No DM</t>
  </si>
  <si>
    <t>Fashion, Food, Lifestyle, Sports, Music &amp; Entertainment  makes me special.😊😍</t>
  </si>
  <si>
    <t>The god @justinbieber followed me on 23/12/16</t>
  </si>
  <si>
    <t>what ever happens life has to move on
fan of @imraina
@msdhoni @suriya_offl</t>
  </si>
  <si>
    <t>Literally a happy soul ✌</t>
  </si>
  <si>
    <t>Banker and at times a cricketer. I m only responsible for what I say not what u understand.</t>
  </si>
  <si>
    <t>विशुद्ध भारतीय⭐ हिन्दी पत्रकार📝आलोचक📢घुमक्कड़ ✈ RT का मतलब सहमति से न जोड़ें</t>
  </si>
  <si>
    <t>Sameer Faizan ..simple and attractive.Always smiling.Hot as Ice</t>
  </si>
  <si>
    <t>Sports Lover,Music craze and lots more:);)</t>
  </si>
  <si>
    <t>Don't follow the world, let world follows you...😊</t>
  </si>
  <si>
    <t>Artist 🏐
Dancer 🎧 
Bani Supporter ⚡
Biker 🚴
Moddy 🏇
Marathi 😎</t>
  </si>
  <si>
    <t>Son of a Farmer |Proud Indian|Engineer by Profession| Follower of CBN| Cricket Freak |Big Non vegie |Love Cinemas</t>
  </si>
  <si>
    <t>Steady,,, that is the best way to survive ... keep in mind</t>
  </si>
  <si>
    <t>வீழ்வது நாமாயினும் வாழ்வது தமிழாகட்டும்..💪💪</t>
  </si>
  <si>
    <t>on twitter to 'follow' NAMO ......</t>
  </si>
  <si>
    <t>Sports</t>
  </si>
  <si>
    <t>Chandigarh⏩Bangalore⏩  ? 
●Bitten By an Entrepreneur
●At Least We r Under d SaMe SkY</t>
  </si>
  <si>
    <t>Politics Are Not Interested I Love My India किसी पार्टी का भक्त नहीं हूं एक आम भारतीय जिम्मेदार नागरिक हूं  Work At Electronic All-rounder LCD-LED TV Repairing</t>
  </si>
  <si>
    <t>STUDYING B.TECH AT NIT WARAGAL</t>
  </si>
  <si>
    <t>RETIRED
SENIOR MANAGER
 PUNJAB NATIONAL BANK
BATHINDA (PB)</t>
  </si>
  <si>
    <t>a doctor who looks in to people's eyes</t>
  </si>
  <si>
    <t>Dhan Dhan satguru tera hi aasra</t>
  </si>
  <si>
    <t>GAMER SPORTSMAN ATHLETE SINGER FITNESS FREAK PRO in short-PERFECCIONISTA</t>
  </si>
  <si>
    <t>i live in my own world.. naa gola naadi.. bore kottestanu.. #Ntr #Ram Ooooosaravelli 😉</t>
  </si>
  <si>
    <t>Research Scholar, Delhi University</t>
  </si>
  <si>
    <t>Follow 4 Follow
'common in common'
A Biggest Fan Of ❤Raina❤
Fan at❤Yuvians❤Msdians❤
❤porchest❤&amp;❤BMWst❤</t>
  </si>
  <si>
    <t>to be or not to be ....[stephanian, oxon and eccentric extraordinaire]</t>
  </si>
  <si>
    <t>A common man of India. 
#BeTheChange ✌✌</t>
  </si>
  <si>
    <t>http://t.co/A6vZ5Dih</t>
  </si>
  <si>
    <t>A Modifier</t>
  </si>
  <si>
    <t>⛑ + 🐕</t>
  </si>
  <si>
    <t>#Wiproite #SocialNetwork Addict #Influencer , #Campaigner @Gadget Lover,Crazy about @Sports @Travel  &amp; Love @Music</t>
  </si>
  <si>
    <t>cricket lover, fitness geek,environmentalist</t>
  </si>
  <si>
    <t>Not here to impress anyone &amp; want to put straight forward views.Moody person</t>
  </si>
  <si>
    <t>||Hindu|| ||Rajput|| |||THIKANA :- KHIYAWADA||                      
||||CHUNDAWAT||||</t>
  </si>
  <si>
    <t>। जय हिन्द।। जय हिन्दू</t>
  </si>
  <si>
    <t>#stayclassy</t>
  </si>
  <si>
    <t>Lost.</t>
  </si>
  <si>
    <t>Have become active just in April 2017...Have a good day!</t>
  </si>
  <si>
    <t>Follower of Humanism inspired from PawanKalyan.
JaiHind</t>
  </si>
  <si>
    <t>SEO &amp; SMO Tricks</t>
  </si>
  <si>
    <t>Good Singer!.. DieHard #Harris_jayaraj Fan!.. Divine #hj music!.. Wanna to sing in #hj musical!</t>
  </si>
  <si>
    <t>KP and DT ❤❤❤
YHM cast....my fav
RTd by RD
Liked by DT
Liked by Neena ma'am 
RTd by Natasa
RTd by Manish Paul
RTd by Krishna
2 RTs by Shireen</t>
  </si>
  <si>
    <t>Proud Indian, gadget enthusiast, amateur keyboard player. I believe that if Life gives you a Lemon, its only YOU who can make lemonade outta it :)</t>
  </si>
  <si>
    <t>Om Sai Ram ! Ask ! Believe ! Receive ! 
Love My India ! Mechatronics Engineer ! TNPSC ! Contest Freak ! Music !</t>
  </si>
  <si>
    <t>ॐ त्र्यम्बकं यजामहे सुगन्धिं पुष्टिवर्धनम्।
उर्वारुकमिव बन्धनान् मृत्योर्मुक्षीय मामृतात्।।
Big Fan of 
@NAMO........
@Sudhir choudhary@DNA
@Rohit Sardana@TTK</t>
  </si>
  <si>
    <t>मोदि भक्त हुं। 
कृपया खांग्रेसी,आपीये,आजादी मांगने वाले भीखारी,JNU,   कनैया बरखा सरदेसाई वाले दुर हि रहे,bcz NO Rules here😎😎😎</t>
  </si>
  <si>
    <t>🚩 #मी_मराठी, #थोडीशी_अध्यात्मिक_गोडी, #PATHOLOGIST🔬💉 #cricket, #Historical_place, #Travel 🚴,#photography 📷</t>
  </si>
  <si>
    <t>Product Designer @Freshdesk, Previously @Housing.</t>
  </si>
  <si>
    <t>★PROUD FANGIRL★
CRICKET❤</t>
  </si>
  <si>
    <t>Indian. Hindu. ଓଡିଆ | Doctor. Logical. Reasonable. Madridista. RetweetFrenzy ! https://t.co/PMjKTFcbpu</t>
  </si>
  <si>
    <t>..Where ever you go... there you are. Going day by day... so let's see where it takes me! Namaste. https://t.co/plEDSRjbgR</t>
  </si>
  <si>
    <t>great tennis fan !! also loves football nd cricket !! Crazy Roger Federer fan..fan of Virat Kohli.. live in my own twitter world..</t>
  </si>
  <si>
    <t>3D | Film | Animation | Augmented - Virtual Reality Apps | Game Development | An Atheist | Proud Indian | SRKian - Views are Personal</t>
  </si>
  <si>
    <t>#flyhigh #believer #godsgrace #thinkpositive #myattitude</t>
  </si>
  <si>
    <t>I have no idea what's happening in my life ._.</t>
  </si>
  <si>
    <t>Engineer, Software Developer, Team follow back..Bio is nothing but a lie about yourself.</t>
  </si>
  <si>
    <t>Student</t>
  </si>
  <si>
    <t>😃😜😎</t>
  </si>
  <si>
    <t>Assistant manager (Paytm)</t>
  </si>
  <si>
    <t>M. A. sociology Delhi School of Economics</t>
  </si>
  <si>
    <t>एक कदम आगे,</t>
  </si>
  <si>
    <t>Directioner ✌ Frenatic ❤</t>
  </si>
  <si>
    <t>मुझे भारतीय होने पर गर्व है।🇮🇳</t>
  </si>
  <si>
    <t>Live wild life ...engineer  by chance...😈</t>
  </si>
  <si>
    <t>Cricket &amp; Ed Cowan. @TheMahiraKhan told me not to fall in love with her.</t>
  </si>
  <si>
    <t>I'm a cool dude who loves to play contest on Twitter, FB and Instagram have won lots of goodies from these social media platforms, Love listening to music</t>
  </si>
  <si>
    <t>I love to read horror storys...
Love to see horror movies
Love to making new friends...
I love  nature..so i go in tracking with Youth hostel organizations(YHA)</t>
  </si>
  <si>
    <t>Do whatever it takes to make up a smile !</t>
  </si>
  <si>
    <t>CRAZZZY... Fan of the one and only 
              😎😍THALA..😍😎
A.R.R &amp; Harris Jayaraj FAN😘 , GVM LOVER😍😍  IRON MAN AND CAPTAIN AMERICA FAN</t>
  </si>
  <si>
    <t>Loves Movies,cricket and Fan of indian cricket team,virat kohli,Maheshbabu and kristen stewart....</t>
  </si>
  <si>
    <t>mel</t>
  </si>
  <si>
    <t>Sports Cricketers Cricketers and Commentators Music Hindi Music Entertainment</t>
  </si>
  <si>
    <t>Instrumentation Engineer working at quark city .
(हिन्दु तन मन हिन्दु जीवन रग रग हिन्दु मेरा परिचय॥)</t>
  </si>
  <si>
    <t>I'm Sandy. Things I like and things I hate… I don't feel like telling you that. My dreams for the future… never really thought about it.</t>
  </si>
  <si>
    <t>Tweet$ @re Per$on@l...</t>
  </si>
  <si>
    <t>19!Rahul Dravid is Heartbeat!!Adam Gilchrist!!Rahane!!Kane!!Ajay!!Ritiesh!!Passionate About travelling! Love reading books! Cricket! Instagram- AmberSoni7</t>
  </si>
  <si>
    <t>ISO certified Cricket geeks. Six Sigma Bakchods. Cricket jokes/insights. Curators @_rajeshtiwary @abhisheksuman 
cricbctwitter@gmail.com
NowPlaying: #IPL</t>
  </si>
  <si>
    <t>Consuming Cricket since inception!</t>
  </si>
  <si>
    <t>indian,automobile lover,iPhone lover &amp; yes a big time cricke🏏t lover</t>
  </si>
  <si>
    <t>Cricket lover|Worship @imVkohli|A batsman who can bowl a bit and a bowler who can bat a bit.</t>
  </si>
  <si>
    <t>21  |Microbiologist🔬|Pathology💉| Cricket Lover🏆 |Contest Freak🎁|MsDian🚁| Fav Show~ @TMKOC_NTF|</t>
  </si>
  <si>
    <t>Not the patrick from spongebob squarepants ☺️</t>
  </si>
  <si>
    <t>தன்னை கணிக்க தெரியாதவன்....romba appavi..</t>
  </si>
  <si>
    <t>Environmental Engineer</t>
  </si>
  <si>
    <t>स्वत:वर अजुन काही लिहिण्यासारखे नाही... 
पण एक वेळ अशी येईल कि कुणीतरी माझं चरीत्र लिहील...😊😎😜</t>
  </si>
  <si>
    <t>@Arsenal••EPL fanatic••Whimsical••Seen many recaps of the same season••(Un)Follow back(mostly)••Zidane-Ronaldo9-Iniesta••</t>
  </si>
  <si>
    <t>Professional cricketer, A Golf Lover | A @manutd Fan | A Recreational Fisherman | Horse Rider | Love hanging with great friends | Proudly Indian |</t>
  </si>
  <si>
    <t>#ChemicalEngineer #MovieBuff #Tarakfan fan of #sukku nd #SSR #CricketLover #Irfan die- hard</t>
  </si>
  <si>
    <t>TIME's 2006 "Person of the year"</t>
  </si>
  <si>
    <t>God doesn't make the world this way. We do. Anbe Sivam.</t>
  </si>
  <si>
    <t>தினமும் இரண்டு எழுத்துக்கள் போதுமானதாக உள்ளது எனது புத்தகம் திண்ணும் கரையானுக்கு.
எனது கிறுக்கல்கள் எனது
லைக்கில்.
  🎉</t>
  </si>
  <si>
    <t>Student...Learner...Struggler..._x000D_
In A Relationship With Studies!_x000D_
#CricketFreak_x000D_#Aussies 
@Gmaxi_32 Fanatic!
[ @ABdeVilliers17 @sachin_rt @TheJohnAbraham]</t>
  </si>
  <si>
    <t>Gadgets Cricket and Dance. Die Hard MSD Fan. Love anything creative. INDIAN</t>
  </si>
  <si>
    <t>tweet mostly about cricket. make poor jokes.</t>
  </si>
  <si>
    <t>My Aim Is To Become A Customs Officer👮I'm A Big Fan Of @Samanthaprabhu2 😍She Is My RoleModel💪Mark My Words👉I'll Be Her #DieHardFan Till The End Of My Life👊</t>
  </si>
  <si>
    <t>Never Ceases to Wonder How People Write Such Drivel About Themselves in This Section - Writer Extraordinaire, Aspiring Comedian, VR Enthusiast. Fulla Gas.</t>
  </si>
  <si>
    <t>Food Lover|GGMU|Movies Now|WannabeInfluencer| #Followforfollow</t>
  </si>
  <si>
    <t>I'm not blah, I'm a hoot !!!</t>
  </si>
  <si>
    <t>I don't think much about myself but I do think much about my country. If supporting NaMo means I am a Bhakt then I am a Bhakt bt not a blind 1 #BharatMataKiJai</t>
  </si>
  <si>
    <t>Software Engineer. Embedded Systems Designer. Technical Advisor. Formula1, NASA, Astronomy, Music, Taylor Swift, Animations. Occasional Twitter.</t>
  </si>
  <si>
    <t>मृत्यु कुछ की इच्छा है, बहुतो का आराम और सब का अंत। @_Deepakagrawal ~*हिन्दू * देशभक्त * मोदीभक्त*~ कर्म से भी और धर्म से भी मोदी समर्थक</t>
  </si>
  <si>
    <t>Student || Arsenal FC || Mumbai India || MS Dhoni || Cricket Football || Marathon Runner || Arsenal till I die</t>
  </si>
  <si>
    <t>Phenomenal One</t>
  </si>
  <si>
    <t>social worker, editor, singer,sicatrist,model,actor ,social media ,ghost hunter :D event organiser speaker ...</t>
  </si>
  <si>
    <t>I'm basically friendly, helpful, casual, not so trendy, gadget maniac, also love spending time on computers.</t>
  </si>
  <si>
    <t>Avid Music,Food,Travel Buff | Chasing Limitless 👧 | Ruled by Saturn | Astrology Student | Fan of Myself | Fav Month - December | Scleroderma friend |</t>
  </si>
  <si>
    <t>Don't stress. Do your best. Forget the rest.</t>
  </si>
  <si>
    <t>Human Resource Professional</t>
  </si>
  <si>
    <t>My life s my message</t>
  </si>
  <si>
    <t>General Management; Reading ; Music ; Solitude ; Growing interest in Philosophy ; Sufism; Swimming; Always have those days when u only watch TV and sleep</t>
  </si>
  <si>
    <t>A natural born geek and technology enthusiast..</t>
  </si>
  <si>
    <t>#IndianArmy #फैन ) #BJP_समर्थक #शायर  #मोदी_समर्थक  #full_of_पागलपंती #कन्फ्यूज😌 #भुलक्कड़🙄</t>
  </si>
  <si>
    <t>Political, Cricket Lover, Traveller, Loves Hollywood flicks and series.</t>
  </si>
  <si>
    <t>Informational Security Professional, Creative Mindset, passion on sports and wildlife photography..</t>
  </si>
  <si>
    <t>STAFF NURSE._x000D_
GOVT. OF 
RAJASTHAN._x000D_
INDIA.</t>
  </si>
  <si>
    <t>PGDM finance with electronics and telecommunication engineering as background looking forward to work with TCS</t>
  </si>
  <si>
    <t>Content Editor at InfoDesk. Ex Producer at Network18 Group News Channel. Tweets &amp; Retweets are personal.</t>
  </si>
  <si>
    <t>A learner.. and dreamer :) Love Bollywood... &amp; Cricket &amp; WWE.. Also love to write whatever I desire. Fan of good Music too. Follow me to know more.</t>
  </si>
  <si>
    <t>∆sjk</t>
  </si>
  <si>
    <t>Animator</t>
  </si>
  <si>
    <t>Rambler, Observer, Listener, interest in Indian epics, Harry Potter, cricket...</t>
  </si>
  <si>
    <t>STAUNCH CONGRESSII 
voracious reader an LSRian
' bhagvatgeeta my Swan song
silence integrity matters.no DM RTI PERSONAL</t>
  </si>
  <si>
    <t>हिन्दू होने पर गर्व है।
हिंदूह्रदयसम्राट. मा. बाळासाहेब ठाकरे और श्री नरेंद्र मोदीजी के अनुयायी।
 ll भारत माता की जय ll</t>
  </si>
  <si>
    <t>I am  always A perfect boy</t>
  </si>
  <si>
    <t>neglect the ignorance</t>
  </si>
  <si>
    <t>TFI Lover. News About South Cinema.   
movie critics personal views #4WheelsET 
#Love #food #cars #WRC #Dreamer Nature Lover ! 
#Virat @tarak9999  Hard-core Fan</t>
  </si>
  <si>
    <t>सब्र वो सवारी है। जो अपने सावर को गिरने नही देती ना ही किसी के कदमो में और ना ही.....किसी कि नजरो में..🙏</t>
  </si>
  <si>
    <t>बोलने से हम मात्र अपना ज्ञान दोहराते हैं,और सुनने पर हम कुछ नया ज्ञान पाते हैं
इसलिए पूर्ण बौद्धिक विकास के लिये अच्छे वक्ता बनने के साथ-साथ अच्छे श्रोता भी बने</t>
  </si>
  <si>
    <t>||Gadget Freek||Tweeter Addict||Influencer||Advertising||Promotion||</t>
  </si>
  <si>
    <t>Hindustani... {#LOYALTY in our blood}.{#PATRIOTISM is in our talks}.{#HINDUSTAN in our heart}</t>
  </si>
  <si>
    <t>rk superstar ੴ</t>
  </si>
  <si>
    <t>Undergrad @IITGuwahati</t>
  </si>
  <si>
    <t>Toilet – Ek Prem Katha - 11 Aug 2017,
Robot 2.0 - Jan 2018
Gold - 2018
PadMan - 2018</t>
  </si>
  <si>
    <t>#godservant
#jolly
#Spiritual #Being 
#bulletlover 
#Monk 
#verociusreader #Life #is #simple #desi</t>
  </si>
  <si>
    <t>Another drug addicted guy from Punjab.</t>
  </si>
  <si>
    <t>Geography-Urban Biodiversity-Wildlife</t>
  </si>
  <si>
    <t>I am software Developer.</t>
  </si>
  <si>
    <t>spiritualist, free bird, dreamer...lover of good things in life!!</t>
  </si>
  <si>
    <t>Sanskari - Acha Baccha - Kabhi Na Saccha - Pyaar Ka Bhuka - Sacchai Ka Masihah.. 😈
Snapchat : jhoothajohnny</t>
  </si>
  <si>
    <t>Kinda oversleeper, kinda sleep deprived. // ViratxCricketxICT.</t>
  </si>
  <si>
    <t>Dr MK</t>
  </si>
  <si>
    <t>Entertainment</t>
  </si>
  <si>
    <t>gani</t>
  </si>
  <si>
    <t>Om</t>
  </si>
  <si>
    <t>If U Don't Care, I'll Care.. _x000D_
If U Again Don't, I'll Continue Caring.. _x000D_
If U Still Don't, _x000D_
Then I Won't Give U A Chance _x000D_
To Care For Me Again..!_x000D_
SR@</t>
  </si>
  <si>
    <t>Executive Producer / Line Producer for Hindi Feature Films... Wife to a amazing husband.. and a constant Learner...</t>
  </si>
  <si>
    <t>Is the guy that says 'Perceptibly so...' in a normal conversation. Love HBO TV. Snapchat: subbie_d</t>
  </si>
  <si>
    <t>Author of #VicesOfEden, Amateur Cartoonist, Blogger, Photographer. Where are The Avengers? #Tech #Salesforce #Branding #BeExtraordinary #marketingETMarlabs #WIT</t>
  </si>
  <si>
    <t>My personality is who i am &amp; my altitude is depends upon how you are!</t>
  </si>
  <si>
    <t>An Arvian &amp; Ashvikan Forever.                   Murat Sarsilmaz My Life-Time Crush
#Ashvik #Arvi #Haymur</t>
  </si>
  <si>
    <t>FOLLOWS YOU</t>
  </si>
  <si>
    <t>Believe in Yourself and you will be Unstoppable......</t>
  </si>
  <si>
    <t>Mar to waise bhi Ek din jaana hai.
 Tum mil jate
   ❤ Toh Thoda jee bhi Leta❤</t>
  </si>
  <si>
    <t>⚽CRISTIANO RONALDO⚽ // 👑REAL MADRID👑//🎧 ENRIQUE IGLESIAS🎧//  ❤CRICKET AUSTRALIA❤ 
//AAMiR KHAN//                          GUJARAT(VADODARA)//💼BUSINESSMAN💼</t>
  </si>
  <si>
    <t>M B A    Student</t>
  </si>
  <si>
    <t>#Social_Media_Influencer
#Contest_Lover
#Contest_Freak
#KXIP_SUPPORTER</t>
  </si>
  <si>
    <t>#rumdev || Family, friends and PS games || Huge Fan of Iron man and JARVIS._x000D_|| Transition &amp; Transformation Manager @Accenture</t>
  </si>
  <si>
    <t>#JAT  #16x2is8 EXPECTATION IS THE ROOT OF EVIL....</t>
  </si>
  <si>
    <t>no need</t>
  </si>
  <si>
    <t>Broad Indian</t>
  </si>
  <si>
    <t>Success depends on the ability to convert unfavourable circumstances into favourable ones.</t>
  </si>
  <si>
    <t>Founder &amp; Chief Strategist  - 
Aloka IBS Pvt Ltd, AMC Foundation</t>
  </si>
  <si>
    <t>JABRA  FAN OF SHAH RUKH KHAN  B.E.(COMPUTER SCIENCE AND ENGINEERING)
😙CB😙
insta:- mayank_srkian
ROPOSO:-@mayankjayswal</t>
  </si>
  <si>
    <t>Hi my all friend</t>
  </si>
  <si>
    <t>जिंदगी एक सफ़र! I am living in a parallel Universe. Astrology, Astronomy, Research and Investigation is my passion. Too much tour is my hobby as well as destiny.</t>
  </si>
  <si>
    <t>Enjoy summer</t>
  </si>
  <si>
    <t>Don't be the same. Be better</t>
  </si>
  <si>
    <t>Environmentalist | Love Science | Support GMOs | Photographer | Homeopathy is BS | Support Nuclear Energy |</t>
  </si>
  <si>
    <t>Never let the dark threads take away the beauty of the bright threads.</t>
  </si>
  <si>
    <t>'Take Risks In Your Life'' ''If You Win ,You Can Lead!
If You Loose , You Can Guide!</t>
  </si>
  <si>
    <t>We present Every #Vodafone #Fan #Army Movement in #ipl #ipl2017 #vivoipl #vivoipl2017 #followback</t>
  </si>
  <si>
    <t>love someone who loves you....not someone who you love. ..💗💗💗</t>
  </si>
  <si>
    <t>Fan of @msdhoni, Indian</t>
  </si>
  <si>
    <t>Fostering a marketing bug inside me through MBA-Marketing at SPJIMR, Mumbai</t>
  </si>
  <si>
    <t>retweeter..All views are personal. Retweets are those I liked.</t>
  </si>
  <si>
    <t>INDIAN...
FAN OF MAHESH BABU|VIRAT|SRK|CR7</t>
  </si>
  <si>
    <t>Creator, Protector and Destroyer</t>
  </si>
  <si>
    <t>Believe only you</t>
  </si>
  <si>
    <t>Got 99 problems but crick' ain't one.</t>
  </si>
  <si>
    <t>@ hAng0ve₹ @ll d⌚,0Nly think abt ✌u...!$ fav.. hobby ०£ min€...i😯🙊uh...that..!💗uhh...100so much...that is only ur 💗can undstand ....✌✌(@$)😍😘👓@💲😊😆(@_@)</t>
  </si>
  <si>
    <t>RT is not endorsement.RT is only for remembrance.I am opposed 2 intolerance.A Civil servant in India.</t>
  </si>
  <si>
    <t>past Former Radio talk show, Host, short stories branch, speech, interviews etc. at comparing and script writing at Air.</t>
  </si>
  <si>
    <t>cricketer</t>
  </si>
  <si>
    <t>Proud father to a princess, Indian Cricketer. Facebook: https://t.co/t7La7FUEPx Instagram: https://t.co/FfW5XFUEbG</t>
  </si>
  <si>
    <t>Follows You</t>
  </si>
  <si>
    <t>In #Allah maa sabri ...
Allah sabar karne walo'n ke sath hai</t>
  </si>
  <si>
    <t>Cricket Crazy | Movie Freak | AR Rahman  | @KP24 |  Virat Kohli  | Roger Federer  | @cricketAus | Enjoy Every Moment…! ;)</t>
  </si>
  <si>
    <t>Bored Cricket Crazy Indians (BCC!) bcciwrites@gmail.com</t>
  </si>
  <si>
    <t>Football, bloody hell.</t>
  </si>
  <si>
    <t>Latest news, offers, deals and discounts on UK landline, broadband and mobile.</t>
  </si>
  <si>
    <t>Pride for Thala Fan. I Never Believe GOD....believe my Self Only....</t>
  </si>
  <si>
    <t>Accountant.. Screwed Up..</t>
  </si>
  <si>
    <t>Sathish India store's</t>
  </si>
  <si>
    <t>proud indian</t>
  </si>
  <si>
    <t>Thala and dhoni fan, தமிழன்.</t>
  </si>
  <si>
    <t>I &amp; myself happy with me</t>
  </si>
  <si>
    <t>Roman Catholic Guerrilla; Fall like Saul, Get up like Paul; “I do believe, help my unbelief!”  /  We know that all things work for good for those who love God</t>
  </si>
  <si>
    <t>Love u zindagi 
 dancer 
living dreamer...</t>
  </si>
  <si>
    <t>Passionate abt sports, gaining more knowledge on Indian Politics, Tottenham spurs fan</t>
  </si>
  <si>
    <t>malkapur maharastra india
8446662716</t>
  </si>
  <si>
    <t>crazy world crazy boy</t>
  </si>
  <si>
    <t>Follow me and you'll realise why i'm too important to write a bio.</t>
  </si>
  <si>
    <t>Startup guy, science, travelling, ideas, creativity, sports, music, movies, games, contests,cricket, Wipro, foodpanda</t>
  </si>
  <si>
    <t>Fun Loving creature, play hard , enjoy hard , listen to understand not to reply #human #indian #proudson #proudbrother #DAVian #SRMIST</t>
  </si>
  <si>
    <t>A Proud INDIAN . #NaMoDified . New Born Twitterati . DON'T EXPECT A FOLLOW BACK .</t>
  </si>
  <si>
    <t>trying trying and trying until you succeed ###</t>
  </si>
  <si>
    <t>#Indian
#Respect#IndianArmy
I love politics and helping poor people.
Say it with pride...we are hindus!</t>
  </si>
  <si>
    <t>Misanthropist Agnostic as well as Humanitarian 😏
Sachin Messi SRK 💘😎 
Barca &amp; ManCity ✨</t>
  </si>
  <si>
    <t>**कितना मुश्किल है मनाना उस शख्स को .. !! जो रूठा भी ना हो और बात भी ना करे .. !!**</t>
  </si>
  <si>
    <t>wish me on 19 April :D,
#Location- Chandigarh
#Graphic-Artist
#Ui-Ux-Designer
#Cannon-1200D #Passionate
#Photographer</t>
  </si>
  <si>
    <t>Thala Veriyan</t>
  </si>
  <si>
    <t>@ipl #MI supporter &amp;
WWE #TheBeast @BrockLesnar ' fan</t>
  </si>
  <si>
    <t>Chartered accountant student,A learner,A dreamer,A peace lover</t>
  </si>
  <si>
    <t>Quality Assurance Lead Auditor, Multimedia Expert, an avid reader and loves music</t>
  </si>
  <si>
    <t>insaan Khud ki nazaro m Acha hona chahiye duniya to Bhagwan se Bhi dukhi hai</t>
  </si>
  <si>
    <t>onkar steel tubes samana</t>
  </si>
  <si>
    <t>Be your light ..... ur self ✌️️👍</t>
  </si>
  <si>
    <t>Sangrur, India</t>
  </si>
  <si>
    <t>Somewhere I don't want to be!</t>
  </si>
  <si>
    <t>San Bruno, CA</t>
  </si>
  <si>
    <t>Bombay/Goa</t>
  </si>
  <si>
    <t>cuttack, india</t>
  </si>
  <si>
    <t>Ahmedabad, Mumbai, India</t>
  </si>
  <si>
    <t xml:space="preserve">Third corner of the world. </t>
  </si>
  <si>
    <t>Gujrat, New Delhi, Kolkata</t>
  </si>
  <si>
    <t xml:space="preserve">Mumbai </t>
  </si>
  <si>
    <t>Gurgaon, India</t>
  </si>
  <si>
    <t>Melbourne, Australia</t>
  </si>
  <si>
    <t>doha qtr</t>
  </si>
  <si>
    <t>Washington, USA</t>
  </si>
  <si>
    <t>Bangalore, India</t>
  </si>
  <si>
    <t>घरसाना, भारत</t>
  </si>
  <si>
    <t>Tamil Nadu,India.</t>
  </si>
  <si>
    <t>الباکستان</t>
  </si>
  <si>
    <t>kolhapur</t>
  </si>
  <si>
    <t>Kolkata, West Bengal</t>
  </si>
  <si>
    <t>Calcutta, India</t>
  </si>
  <si>
    <t>Tiruppur/India.</t>
  </si>
  <si>
    <t>kolkata</t>
  </si>
  <si>
    <t xml:space="preserve">Aligarh </t>
  </si>
  <si>
    <t>Bengaluru South, Karnataka</t>
  </si>
  <si>
    <t>Mumbai, Maharashtra</t>
  </si>
  <si>
    <t>Basar, India</t>
  </si>
  <si>
    <t>tirupur</t>
  </si>
  <si>
    <t>Coimbatore, India</t>
  </si>
  <si>
    <t>United States</t>
  </si>
  <si>
    <t>NeW DeLhI</t>
  </si>
  <si>
    <t>Pune</t>
  </si>
  <si>
    <t>Hyderabad</t>
  </si>
  <si>
    <t>உங்களின் மனதில்</t>
  </si>
  <si>
    <t>Banihal</t>
  </si>
  <si>
    <t xml:space="preserve">30 January 2017 SRK ko dekha </t>
  </si>
  <si>
    <t>मुंबई, भारत</t>
  </si>
  <si>
    <t>Kolathur, India</t>
  </si>
  <si>
    <t xml:space="preserve">kerala,India </t>
  </si>
  <si>
    <t>smHseNback:1413DouglasAve89410</t>
  </si>
  <si>
    <t>ராம்நாடு / இப்ப பெங்களூரு</t>
  </si>
  <si>
    <t>Vellore, India</t>
  </si>
  <si>
    <t xml:space="preserve">Hisar </t>
  </si>
  <si>
    <t>Shillong, India</t>
  </si>
  <si>
    <t xml:space="preserve">Earth </t>
  </si>
  <si>
    <t xml:space="preserve">Bangalore. Manila. Mumbai. </t>
  </si>
  <si>
    <t>Panipat, India</t>
  </si>
  <si>
    <t>India,Haryana</t>
  </si>
  <si>
    <t>Surat, India</t>
  </si>
  <si>
    <t>turkayamjal</t>
  </si>
  <si>
    <t>प्रयाग [BHARAT]</t>
  </si>
  <si>
    <t xml:space="preserve">Hyderabad </t>
  </si>
  <si>
    <t>मुंब्रा, नवी मुंबई</t>
  </si>
  <si>
    <t>Ahmedabad</t>
  </si>
  <si>
    <t>Pune, India</t>
  </si>
  <si>
    <t>Trissur, Kerala, India</t>
  </si>
  <si>
    <t>Ahmadabad City, Gujarat</t>
  </si>
  <si>
    <t>Abul Fazal Enclave, New Delhi</t>
  </si>
  <si>
    <t>In Justin's Heart</t>
  </si>
  <si>
    <t>ram charan</t>
  </si>
  <si>
    <t>raikal</t>
  </si>
  <si>
    <t xml:space="preserve">Lucknow,India </t>
  </si>
  <si>
    <t>Jammu And Kashmir</t>
  </si>
  <si>
    <t>Lucknow, India</t>
  </si>
  <si>
    <t>Katras, India</t>
  </si>
  <si>
    <t>नई दिल्ली, भारत</t>
  </si>
  <si>
    <t>maharashtra</t>
  </si>
  <si>
    <t>Bangalore - INDIA</t>
  </si>
  <si>
    <t>tweets r my thoughts, TC ;)</t>
  </si>
  <si>
    <t>Bokaro Steel City, Jharkhand</t>
  </si>
  <si>
    <t>Uthamapalayam, Tamil Nadu</t>
  </si>
  <si>
    <t>हरियाणा, भारत</t>
  </si>
  <si>
    <t>Valsad, Gujarat. India</t>
  </si>
  <si>
    <t>Surathkal, India</t>
  </si>
  <si>
    <t>Udaipur, India</t>
  </si>
  <si>
    <t>Bengaluru, Karnataka</t>
  </si>
  <si>
    <t>Fakharpur, India</t>
  </si>
  <si>
    <t>hyderabad</t>
  </si>
  <si>
    <t>Bathinda, Punjab</t>
  </si>
  <si>
    <t>My own world</t>
  </si>
  <si>
    <t>INDIA</t>
  </si>
  <si>
    <t>Karunagapalli, India</t>
  </si>
  <si>
    <t>ÜT: 28.60879,77.230913</t>
  </si>
  <si>
    <t>👻</t>
  </si>
  <si>
    <t>New Friends Colony, New Delhi</t>
  </si>
  <si>
    <t>Nagpur, India</t>
  </si>
  <si>
    <t>Hubli</t>
  </si>
  <si>
    <t>Rajputana</t>
  </si>
  <si>
    <t>India delhi</t>
  </si>
  <si>
    <t>Salem, India</t>
  </si>
  <si>
    <t>Bhavnagar Gujarat</t>
  </si>
  <si>
    <t xml:space="preserve">Nashikar, Maharashatra </t>
  </si>
  <si>
    <t>Nagpur, Maharashtra, India</t>
  </si>
  <si>
    <t>Odisha, India</t>
  </si>
  <si>
    <t>127.0.0.1</t>
  </si>
  <si>
    <t>भारत</t>
  </si>
  <si>
    <t>noida</t>
  </si>
  <si>
    <t>new delhi</t>
  </si>
  <si>
    <t>Alfea</t>
  </si>
  <si>
    <t>Patna</t>
  </si>
  <si>
    <t xml:space="preserve">Sydney, Australia </t>
  </si>
  <si>
    <t>somewhere on the EARTH!!</t>
  </si>
  <si>
    <t>Talegaon Dabhade, India</t>
  </si>
  <si>
    <t>Mohali Sec-70 (Punjab)</t>
  </si>
  <si>
    <t>Mumbai.</t>
  </si>
  <si>
    <t>Cricket Pitch</t>
  </si>
  <si>
    <t xml:space="preserve">Surat, Gujarat </t>
  </si>
  <si>
    <t>pattiveeranpatti, dindigul</t>
  </si>
  <si>
    <t>Mysore</t>
  </si>
  <si>
    <t>Savantvadi, India</t>
  </si>
  <si>
    <t>Somewhere, India</t>
  </si>
  <si>
    <t>Chandigarh</t>
  </si>
  <si>
    <t>Madras.</t>
  </si>
  <si>
    <t>punjab</t>
  </si>
  <si>
    <t xml:space="preserve">நட்டுக்கழன்டான் புதூர். </t>
  </si>
  <si>
    <t>MH 29 &amp; 35,महाराष्ट्र ,INDIA</t>
  </si>
  <si>
    <t>+18°51'48.54N, +73°92'61.87E</t>
  </si>
  <si>
    <t>अगले तिराहे से लेफ्ट</t>
  </si>
  <si>
    <t>Thane,Maharashtra,India</t>
  </si>
  <si>
    <t>Hoshiarpur, Punjab</t>
  </si>
  <si>
    <t>Rawatbhata, India</t>
  </si>
  <si>
    <t>Thiruvananthapuram, Kerala</t>
  </si>
  <si>
    <t>Karol bagh,new delhi</t>
  </si>
  <si>
    <t>Kalyani Block B, Kalyani</t>
  </si>
  <si>
    <t>उत्तर प्रदेश, भारत</t>
  </si>
  <si>
    <t>Badlapur</t>
  </si>
  <si>
    <t>Madurai</t>
  </si>
  <si>
    <t>kota rajasthan.</t>
  </si>
  <si>
    <t>World</t>
  </si>
  <si>
    <t>pondicherry</t>
  </si>
  <si>
    <t>mumbai India</t>
  </si>
  <si>
    <t>India, Kanyakumari</t>
  </si>
  <si>
    <t>Guntur 2 Hyderabad via Bezwada</t>
  </si>
  <si>
    <t>, India</t>
  </si>
  <si>
    <t>हिन्दुस्थान</t>
  </si>
  <si>
    <t>Rohini, New Delhi</t>
  </si>
  <si>
    <t>Guwahati,India</t>
  </si>
  <si>
    <t>Bhikhiwind,Punjab</t>
  </si>
  <si>
    <t>Pune,India</t>
  </si>
  <si>
    <t>15 Yemen Road, Yemen :D</t>
  </si>
  <si>
    <t>Bangalore</t>
  </si>
  <si>
    <t>Kolhapur, India</t>
  </si>
  <si>
    <t>Bareilly, India</t>
  </si>
  <si>
    <t>Jamshedpur, Jharkhand</t>
  </si>
  <si>
    <t>Yeh bikgayi hai gormint</t>
  </si>
  <si>
    <t>shaheen bagh delhi</t>
  </si>
  <si>
    <t>Mumbai, Maharashtra, India</t>
  </si>
  <si>
    <t>KanyaKumari</t>
  </si>
  <si>
    <t>Telangana India</t>
  </si>
  <si>
    <t>MD Arfat</t>
  </si>
  <si>
    <t>Ahmedabad, India</t>
  </si>
  <si>
    <t xml:space="preserve">BIT Mesra Neori Vikas,Ranchi </t>
  </si>
  <si>
    <t>India..Mumbai</t>
  </si>
  <si>
    <t>Banglore, India</t>
  </si>
  <si>
    <t>Kanchipuram, India</t>
  </si>
  <si>
    <t xml:space="preserve"> Kathmandu, Nepal</t>
  </si>
  <si>
    <t>Patna, Bihar</t>
  </si>
  <si>
    <t>baroda gujarat india</t>
  </si>
  <si>
    <t xml:space="preserve">Kaccha Bazar </t>
  </si>
  <si>
    <t xml:space="preserve">InDiA BoMbY </t>
  </si>
  <si>
    <t xml:space="preserve">Thoothukudi / India </t>
  </si>
  <si>
    <t>UK</t>
  </si>
  <si>
    <t>Jaipur, India</t>
  </si>
  <si>
    <t>trichy, tamil nadu, india</t>
  </si>
  <si>
    <t>navi Mumbai</t>
  </si>
  <si>
    <t>Probably at Church or a Bar</t>
  </si>
  <si>
    <t>Rohtak</t>
  </si>
  <si>
    <t>Malkapur, India</t>
  </si>
  <si>
    <t>Kerala, India</t>
  </si>
  <si>
    <t>Gujarat , India</t>
  </si>
  <si>
    <t>vijayawada</t>
  </si>
  <si>
    <t xml:space="preserve">Mohali (Punjab) </t>
  </si>
  <si>
    <t>Ajmer, India</t>
  </si>
  <si>
    <t>patiala</t>
  </si>
  <si>
    <t>http://t.co/VWmbXTxWFq</t>
  </si>
  <si>
    <t>https://t.co/cwxS1Dcoz3</t>
  </si>
  <si>
    <t>https://t.co/2LF5C67qgn</t>
  </si>
  <si>
    <t>https://t.co/oilLTK2lSu</t>
  </si>
  <si>
    <t>https://t.co/F3fLcf5sH7</t>
  </si>
  <si>
    <t>https://t.co/s7V6sU7Ycx</t>
  </si>
  <si>
    <t>https://t.co/eeVRpoAXQy</t>
  </si>
  <si>
    <t>https://t.co/I7PgzhsiP4</t>
  </si>
  <si>
    <t>http://t.co/ELQf8fyFIb</t>
  </si>
  <si>
    <t>https://t.co/bj5rLxJCvN</t>
  </si>
  <si>
    <t>https://t.co/C3jmeT66eN</t>
  </si>
  <si>
    <t>https://t.co/ijP95MZosJ</t>
  </si>
  <si>
    <t>http://t.co/43S8e14W0s</t>
  </si>
  <si>
    <t>https://t.co/DDjvw88J5W</t>
  </si>
  <si>
    <t>https://t.co/dBHlIBhfHo</t>
  </si>
  <si>
    <t>https://t.co/LqrsvKOVb9</t>
  </si>
  <si>
    <t>https://t.co/mgcmCvbiLC</t>
  </si>
  <si>
    <t>https://t.co/gPNXPdarTQ</t>
  </si>
  <si>
    <t>https://t.co/iVqYtVYkR4</t>
  </si>
  <si>
    <t>https://t.co/vZN8Dedstx</t>
  </si>
  <si>
    <t>https://t.co/UPqROPsRhI</t>
  </si>
  <si>
    <t>https://t.co/8b11DExt2h</t>
  </si>
  <si>
    <t>http://t.co/Bf0syUJKwr</t>
  </si>
  <si>
    <t>http://t.co/Bf0syUsHur</t>
  </si>
  <si>
    <t>https://t.co/lL8FK5ooQ9</t>
  </si>
  <si>
    <t>https://t.co/y9vK68zPcs</t>
  </si>
  <si>
    <t>https://t.co/EaORSrnduA</t>
  </si>
  <si>
    <t>https://t.co/yprMXA2Ras</t>
  </si>
  <si>
    <t>https://t.co/2I0i7wRXKb</t>
  </si>
  <si>
    <t>https://t.co/nOuH0575D5</t>
  </si>
  <si>
    <t>https://t.co/qIfSQKi6Bi</t>
  </si>
  <si>
    <t>https://t.co/GNJbgxQWA9</t>
  </si>
  <si>
    <t>https://t.co/RisEquHx9h</t>
  </si>
  <si>
    <t>https://t.co/yRijhz8LFj</t>
  </si>
  <si>
    <t>https://t.co/OFB30NGzph</t>
  </si>
  <si>
    <t>https://t.co/AsUZKgksqu</t>
  </si>
  <si>
    <t>https://t.co/QIIWIWfFUu</t>
  </si>
  <si>
    <t>https://t.co/dfx8AB9o7a</t>
  </si>
  <si>
    <t>http://t.co/WoAoNtFbqr</t>
  </si>
  <si>
    <t>https://t.co/jWLL3vulLW</t>
  </si>
  <si>
    <t>https://t.co/bMFMpwAySf</t>
  </si>
  <si>
    <t>http://alokvermastuff.tumblr.com/</t>
  </si>
  <si>
    <t>https://t.co/V6UJ3xaxGN</t>
  </si>
  <si>
    <t>https://t.co/IALVYuItBl</t>
  </si>
  <si>
    <t>https://t.co/GHUrDiUIrp</t>
  </si>
  <si>
    <t>https://t.co/77klBvG3gP</t>
  </si>
  <si>
    <t>https://t.co/L2ClffqG75</t>
  </si>
  <si>
    <t>https://t.co/FXgEVVVfg5</t>
  </si>
  <si>
    <t>https://t.co/uYClC7D8Ll</t>
  </si>
  <si>
    <t>https://t.co/zVpvc691py</t>
  </si>
  <si>
    <t>https://t.co/GgGcJWxO07</t>
  </si>
  <si>
    <t>http://t.co/5C744HwMvw</t>
  </si>
  <si>
    <t>https://t.co/grPDRzz26q</t>
  </si>
  <si>
    <t>https://t.co/990q7Opv1s</t>
  </si>
  <si>
    <t>https://t.co/dHM9HLf6Vc</t>
  </si>
  <si>
    <t>https://t.co/2A7CsysxQE</t>
  </si>
  <si>
    <t>https://t.co/c76QVNrGSG</t>
  </si>
  <si>
    <t>https://t.co/2a5jPoobwj</t>
  </si>
  <si>
    <t>https://t.co/idjDGdS6I9</t>
  </si>
  <si>
    <t>https://t.co/cYR1QudvNU</t>
  </si>
  <si>
    <t>https://t.co/A0BrrjtpqR</t>
  </si>
  <si>
    <t>https://t.co/GQvdvw1ZOU</t>
  </si>
  <si>
    <t>https://t.co/MoJK5u0vhZ</t>
  </si>
  <si>
    <t>http://t.co/o7dsKXY6Yx</t>
  </si>
  <si>
    <t>https://t.co/2IZMRmuZ1H</t>
  </si>
  <si>
    <t>http://t.co/jlBi7ynjGV</t>
  </si>
  <si>
    <t>https://t.co/t3nBSAA3t1</t>
  </si>
  <si>
    <t>https://t.co/KDVCFdJnj6</t>
  </si>
  <si>
    <t>https://t.co/ytXkUl9gHe</t>
  </si>
  <si>
    <t>https://t.co/ObVSQ94jjM</t>
  </si>
  <si>
    <t>https://t.co/mSKqn7WVrI</t>
  </si>
  <si>
    <t>https://t.co/tF9M4cCSfG</t>
  </si>
  <si>
    <t>https://t.co/26Bj8fm3MF</t>
  </si>
  <si>
    <t>https://t.co/xXPOjIrZ3I</t>
  </si>
  <si>
    <t>http://t.co/1y0FAhYaKh</t>
  </si>
  <si>
    <t>https://t.co/n627kIzdqS</t>
  </si>
  <si>
    <t>https://t.co/PIgeIrKdM0</t>
  </si>
  <si>
    <t>https://t.co/oEglX2b65B</t>
  </si>
  <si>
    <t>https://t.co/a1O2mJxrBS</t>
  </si>
  <si>
    <t>https://t.co/wxZH1891dN</t>
  </si>
  <si>
    <t>https://t.co/BC1CGr5JDv</t>
  </si>
  <si>
    <t>https://t.co/rJmZn9ehw3</t>
  </si>
  <si>
    <t>https://t.co/y2IMmweADu</t>
  </si>
  <si>
    <t>https://t.co/jXzYduC0Gr</t>
  </si>
  <si>
    <t>https://t.co/76guGO3xnf</t>
  </si>
  <si>
    <t>https://t.co/F9IZXVctmI</t>
  </si>
  <si>
    <t>https://t.co/oH5CU8lsp9</t>
  </si>
  <si>
    <t>https://t.co/7Az60lTWHW</t>
  </si>
  <si>
    <t>https://t.co/IpAipjK8RZ</t>
  </si>
  <si>
    <t>https://t.co/bhpwZ31Hae</t>
  </si>
  <si>
    <t>http://t.co/02asJ3cTge</t>
  </si>
  <si>
    <t>https://t.co/PLsZqd8lFh</t>
  </si>
  <si>
    <t>https://t.co/iP7a9AvcIs</t>
  </si>
  <si>
    <t>https://t.co/w4rIf8EZoO</t>
  </si>
  <si>
    <t>https://t.co/B5ZmFBPrVZ</t>
  </si>
  <si>
    <t>https://t.co/vpcGR47wca</t>
  </si>
  <si>
    <t>https://t.co/RLONC1usWM</t>
  </si>
  <si>
    <t>https://t.co/FLk0ysDRGj</t>
  </si>
  <si>
    <t>https://t.co/LMEPZyYAFl</t>
  </si>
  <si>
    <t>Amsterdam</t>
  </si>
  <si>
    <t>Arizona</t>
  </si>
  <si>
    <t>Baghdad</t>
  </si>
  <si>
    <t>Karachi</t>
  </si>
  <si>
    <t>Sri Jayawardenepura</t>
  </si>
  <si>
    <t>America/Los_Angeles</t>
  </si>
  <si>
    <t>Athens</t>
  </si>
  <si>
    <t>Asia/Kolkata</t>
  </si>
  <si>
    <t>Sydney</t>
  </si>
  <si>
    <t>Kathmandu</t>
  </si>
  <si>
    <t>Brasilia</t>
  </si>
  <si>
    <t>https://pbs.twimg.com/profile_banners/2856631238/1480652129</t>
  </si>
  <si>
    <t>https://pbs.twimg.com/profile_banners/165382158/1431675841</t>
  </si>
  <si>
    <t>https://pbs.twimg.com/profile_banners/578507694/1367010901</t>
  </si>
  <si>
    <t>https://pbs.twimg.com/profile_banners/2257552207/1492767284</t>
  </si>
  <si>
    <t>https://pbs.twimg.com/profile_banners/60310925/1398229199</t>
  </si>
  <si>
    <t>https://pbs.twimg.com/profile_banners/66104989/1471594512</t>
  </si>
  <si>
    <t>https://pbs.twimg.com/profile_banners/837173965449654272/1491567200</t>
  </si>
  <si>
    <t>https://pbs.twimg.com/profile_banners/827110110329655296/1486057419</t>
  </si>
  <si>
    <t>https://pbs.twimg.com/profile_banners/10228272/1489093421</t>
  </si>
  <si>
    <t>https://pbs.twimg.com/profile_banners/269702992/1460734564</t>
  </si>
  <si>
    <t>https://pbs.twimg.com/profile_banners/446790849/1448378568</t>
  </si>
  <si>
    <t>https://pbs.twimg.com/profile_banners/830581183/1463863712</t>
  </si>
  <si>
    <t>https://pbs.twimg.com/profile_banners/1514170945/1475604395</t>
  </si>
  <si>
    <t>https://pbs.twimg.com/profile_banners/1263852733/1410889280</t>
  </si>
  <si>
    <t>https://pbs.twimg.com/profile_banners/45878894/1460265293</t>
  </si>
  <si>
    <t>https://pbs.twimg.com/profile_banners/133373368/1398919838</t>
  </si>
  <si>
    <t>https://pbs.twimg.com/profile_banners/17718096/1474012687</t>
  </si>
  <si>
    <t>https://pbs.twimg.com/profile_banners/929129743/1492079403</t>
  </si>
  <si>
    <t>https://pbs.twimg.com/profile_banners/2364322219/1436197464</t>
  </si>
  <si>
    <t>https://pbs.twimg.com/profile_banners/258245376/1491157498</t>
  </si>
  <si>
    <t>https://pbs.twimg.com/profile_banners/839514617286123521/1489005174</t>
  </si>
  <si>
    <t>https://pbs.twimg.com/profile_banners/127169022/1488607417</t>
  </si>
  <si>
    <t>https://pbs.twimg.com/profile_banners/846803042385235970/1493058108</t>
  </si>
  <si>
    <t>https://pbs.twimg.com/profile_banners/23592970/1493466234</t>
  </si>
  <si>
    <t>https://pbs.twimg.com/profile_banners/514664660/1493228613</t>
  </si>
  <si>
    <t>https://pbs.twimg.com/profile_banners/431508926/1470124344</t>
  </si>
  <si>
    <t>https://pbs.twimg.com/profile_banners/386663529/1387624365</t>
  </si>
  <si>
    <t>https://pbs.twimg.com/profile_banners/856102634721222656/1492946365</t>
  </si>
  <si>
    <t>https://pbs.twimg.com/profile_banners/44404285/1479560332</t>
  </si>
  <si>
    <t>https://pbs.twimg.com/profile_banners/725528809143857152/1461814984</t>
  </si>
  <si>
    <t>https://pbs.twimg.com/profile_banners/323669957/1355493183</t>
  </si>
  <si>
    <t>https://pbs.twimg.com/profile_banners/831181304/1485012905</t>
  </si>
  <si>
    <t>https://pbs.twimg.com/profile_banners/1640195989/1489002242</t>
  </si>
  <si>
    <t>https://pbs.twimg.com/profile_banners/108528139/1423830092</t>
  </si>
  <si>
    <t>https://pbs.twimg.com/profile_banners/541544166/1488468856</t>
  </si>
  <si>
    <t>https://pbs.twimg.com/profile_banners/172236335/1481446965</t>
  </si>
  <si>
    <t>https://pbs.twimg.com/profile_banners/2158485788/1490611331</t>
  </si>
  <si>
    <t>https://pbs.twimg.com/profile_banners/828857333509939201/1486452619</t>
  </si>
  <si>
    <t>https://pbs.twimg.com/profile_banners/17266646/1436294289</t>
  </si>
  <si>
    <t>https://pbs.twimg.com/profile_banners/1373716867/1457865374</t>
  </si>
  <si>
    <t>https://pbs.twimg.com/profile_banners/2428664694/1491125356</t>
  </si>
  <si>
    <t>https://pbs.twimg.com/profile_banners/3197824010/1472822535</t>
  </si>
  <si>
    <t>https://pbs.twimg.com/profile_banners/3390194813/1440762808</t>
  </si>
  <si>
    <t>https://pbs.twimg.com/profile_banners/3287462023/1493092157</t>
  </si>
  <si>
    <t>https://pbs.twimg.com/profile_banners/747299840/1451914337</t>
  </si>
  <si>
    <t>https://pbs.twimg.com/profile_banners/2974964065/1477150127</t>
  </si>
  <si>
    <t>https://pbs.twimg.com/profile_banners/226683286/1401292808</t>
  </si>
  <si>
    <t>https://pbs.twimg.com/profile_banners/4824087681/1493102880</t>
  </si>
  <si>
    <t>https://pbs.twimg.com/profile_banners/106345557/1493576079</t>
  </si>
  <si>
    <t>https://pbs.twimg.com/profile_banners/839035899501494276/1492023299</t>
  </si>
  <si>
    <t>https://pbs.twimg.com/profile_banners/1594945531/1485267664</t>
  </si>
  <si>
    <t>https://pbs.twimg.com/profile_banners/2525000895/1485322997</t>
  </si>
  <si>
    <t>https://pbs.twimg.com/profile_banners/94149421/1462918665</t>
  </si>
  <si>
    <t>https://pbs.twimg.com/profile_banners/741212092313669632/1492682088</t>
  </si>
  <si>
    <t>https://pbs.twimg.com/profile_banners/70328296/1402643152</t>
  </si>
  <si>
    <t>https://pbs.twimg.com/profile_banners/4743001877/1493285529</t>
  </si>
  <si>
    <t>https://pbs.twimg.com/profile_banners/508656152/1493018830</t>
  </si>
  <si>
    <t>https://pbs.twimg.com/profile_banners/3187264722/1430976874</t>
  </si>
  <si>
    <t>https://pbs.twimg.com/profile_banners/369890988/1430970413</t>
  </si>
  <si>
    <t>https://pbs.twimg.com/profile_banners/2609607565/1486551036</t>
  </si>
  <si>
    <t>https://pbs.twimg.com/profile_banners/2883164856/1468172527</t>
  </si>
  <si>
    <t>https://pbs.twimg.com/profile_banners/431413323/1491401709</t>
  </si>
  <si>
    <t>https://pbs.twimg.com/profile_banners/215947675/1424056634</t>
  </si>
  <si>
    <t>https://pbs.twimg.com/profile_banners/137614546/1490593864</t>
  </si>
  <si>
    <t>https://pbs.twimg.com/profile_banners/832795879711010820/1489120733</t>
  </si>
  <si>
    <t>https://pbs.twimg.com/profile_banners/2912012678/1485441385</t>
  </si>
  <si>
    <t>https://pbs.twimg.com/profile_banners/50362242/1431774041</t>
  </si>
  <si>
    <t>https://pbs.twimg.com/profile_banners/836936360283906048/1489568912</t>
  </si>
  <si>
    <t>https://pbs.twimg.com/profile_banners/1162955400/1476111374</t>
  </si>
  <si>
    <t>https://pbs.twimg.com/profile_banners/2365543466/1465582467</t>
  </si>
  <si>
    <t>https://pbs.twimg.com/profile_banners/635301411/1491551170</t>
  </si>
  <si>
    <t>https://pbs.twimg.com/profile_banners/3298187905/1492453875</t>
  </si>
  <si>
    <t>https://pbs.twimg.com/profile_banners/3302850090/1492984542</t>
  </si>
  <si>
    <t>https://pbs.twimg.com/profile_banners/3890743994/1489657427</t>
  </si>
  <si>
    <t>https://pbs.twimg.com/profile_banners/766179181663248384/1471506998</t>
  </si>
  <si>
    <t>https://pbs.twimg.com/profile_banners/714483252812079104/1477828060</t>
  </si>
  <si>
    <t>https://pbs.twimg.com/profile_banners/277333826/1489013004</t>
  </si>
  <si>
    <t>https://pbs.twimg.com/profile_banners/710778762317529088/1487608489</t>
  </si>
  <si>
    <t>https://pbs.twimg.com/profile_banners/239750564/1483187987</t>
  </si>
  <si>
    <t>https://pbs.twimg.com/profile_banners/392977944/1471672284</t>
  </si>
  <si>
    <t>https://pbs.twimg.com/profile_banners/4210014132/1478223805</t>
  </si>
  <si>
    <t>https://pbs.twimg.com/profile_banners/143073049/1479024052</t>
  </si>
  <si>
    <t>https://pbs.twimg.com/profile_banners/3250775521/1488603043</t>
  </si>
  <si>
    <t>https://pbs.twimg.com/profile_banners/3319754328/1493576039</t>
  </si>
  <si>
    <t>https://pbs.twimg.com/profile_banners/24681762/1462905026</t>
  </si>
  <si>
    <t>https://pbs.twimg.com/profile_banners/803894236072542209/1480610282</t>
  </si>
  <si>
    <t>https://pbs.twimg.com/profile_banners/89384896/1397842675</t>
  </si>
  <si>
    <t>https://pbs.twimg.com/profile_banners/1706354137/1482027552</t>
  </si>
  <si>
    <t>https://pbs.twimg.com/profile_banners/2755423131/1486820418</t>
  </si>
  <si>
    <t>https://pbs.twimg.com/profile_banners/2414219690/1447415830</t>
  </si>
  <si>
    <t>https://pbs.twimg.com/profile_banners/3029995425/1480275786</t>
  </si>
  <si>
    <t>https://pbs.twimg.com/profile_banners/3189847746/1431184964</t>
  </si>
  <si>
    <t>https://pbs.twimg.com/profile_banners/2356176515/1491201007</t>
  </si>
  <si>
    <t>https://pbs.twimg.com/profile_banners/786907941886582784/1477894257</t>
  </si>
  <si>
    <t>https://pbs.twimg.com/profile_banners/4676368926/1485272817</t>
  </si>
  <si>
    <t>https://pbs.twimg.com/profile_banners/792687985544265728/1485183669</t>
  </si>
  <si>
    <t>https://pbs.twimg.com/profile_banners/785463773918265344/1493388047</t>
  </si>
  <si>
    <t>https://pbs.twimg.com/profile_banners/824177868112560129/1492798434</t>
  </si>
  <si>
    <t>https://pbs.twimg.com/profile_banners/514198196/1484666412</t>
  </si>
  <si>
    <t>https://pbs.twimg.com/profile_banners/243074893/1491309355</t>
  </si>
  <si>
    <t>https://pbs.twimg.com/profile_banners/176115656/1474032985</t>
  </si>
  <si>
    <t>https://pbs.twimg.com/profile_banners/857469682328236032/1493273771</t>
  </si>
  <si>
    <t>https://pbs.twimg.com/profile_banners/739023599860748289/1466098111</t>
  </si>
  <si>
    <t>https://pbs.twimg.com/profile_banners/151851364/1479462314</t>
  </si>
  <si>
    <t>https://pbs.twimg.com/profile_banners/3303372368/1488215563</t>
  </si>
  <si>
    <t>https://pbs.twimg.com/profile_banners/1343551291/1490888497</t>
  </si>
  <si>
    <t>https://pbs.twimg.com/profile_banners/181868587/1459536469</t>
  </si>
  <si>
    <t>https://pbs.twimg.com/profile_banners/757810514437087237/1474639310</t>
  </si>
  <si>
    <t>https://pbs.twimg.com/profile_banners/491156449/1481209006</t>
  </si>
  <si>
    <t>https://pbs.twimg.com/profile_banners/165124212/1491482609</t>
  </si>
  <si>
    <t>https://pbs.twimg.com/profile_banners/795535386281791488/1492765274</t>
  </si>
  <si>
    <t>https://pbs.twimg.com/profile_banners/222141613/1474205926</t>
  </si>
  <si>
    <t>https://pbs.twimg.com/profile_banners/800921871310942208/1479791468</t>
  </si>
  <si>
    <t>https://pbs.twimg.com/profile_banners/719879183560806402/1470559709</t>
  </si>
  <si>
    <t>https://pbs.twimg.com/profile_banners/230113966/1408965658</t>
  </si>
  <si>
    <t>https://pbs.twimg.com/profile_banners/2222291952/1464281627</t>
  </si>
  <si>
    <t>https://pbs.twimg.com/profile_banners/856497960305041408/1493547596</t>
  </si>
  <si>
    <t>https://pbs.twimg.com/profile_banners/398580105/1364365466</t>
  </si>
  <si>
    <t>https://pbs.twimg.com/profile_banners/3129654014/1492367807</t>
  </si>
  <si>
    <t>https://pbs.twimg.com/profile_banners/4245074414/1492450955</t>
  </si>
  <si>
    <t>https://pbs.twimg.com/profile_banners/2698320120/1487840435</t>
  </si>
  <si>
    <t>https://pbs.twimg.com/profile_banners/1536322513/1484455080</t>
  </si>
  <si>
    <t>https://pbs.twimg.com/profile_banners/707307838578810881/1473884567</t>
  </si>
  <si>
    <t>https://pbs.twimg.com/profile_banners/4509177740/1484329907</t>
  </si>
  <si>
    <t>https://pbs.twimg.com/profile_banners/515164969/1433309837</t>
  </si>
  <si>
    <t>https://pbs.twimg.com/profile_banners/2860687796/1489632353</t>
  </si>
  <si>
    <t>https://pbs.twimg.com/profile_banners/782028288/1493508271</t>
  </si>
  <si>
    <t>https://pbs.twimg.com/profile_banners/745688401/1411650105</t>
  </si>
  <si>
    <t>https://pbs.twimg.com/profile_banners/2426836717/1489931301</t>
  </si>
  <si>
    <t>https://pbs.twimg.com/profile_banners/86134897/1432454347</t>
  </si>
  <si>
    <t>https://pbs.twimg.com/profile_banners/199271043/1428560725</t>
  </si>
  <si>
    <t>https://pbs.twimg.com/profile_banners/105791826/1353413907</t>
  </si>
  <si>
    <t>https://pbs.twimg.com/profile_banners/255540667/1492896273</t>
  </si>
  <si>
    <t>https://pbs.twimg.com/profile_banners/1265622848/1493289616</t>
  </si>
  <si>
    <t>https://pbs.twimg.com/profile_banners/2243470004/1476710520</t>
  </si>
  <si>
    <t>https://pbs.twimg.com/profile_banners/432532768/1422775030</t>
  </si>
  <si>
    <t>https://pbs.twimg.com/profile_banners/186743887/1489237433</t>
  </si>
  <si>
    <t>https://pbs.twimg.com/profile_banners/781527544185163776/1492717423</t>
  </si>
  <si>
    <t>https://pbs.twimg.com/profile_banners/857593611134918656/1493306868</t>
  </si>
  <si>
    <t>https://pbs.twimg.com/profile_banners/2197563398/1384746830</t>
  </si>
  <si>
    <t>https://pbs.twimg.com/profile_banners/486188561/1481555646</t>
  </si>
  <si>
    <t>https://pbs.twimg.com/profile_banners/1639635168/1428061879</t>
  </si>
  <si>
    <t>https://pbs.twimg.com/profile_banners/4045801280/1448964276</t>
  </si>
  <si>
    <t>https://pbs.twimg.com/profile_banners/4689427458/1466403249</t>
  </si>
  <si>
    <t>https://pbs.twimg.com/profile_banners/2436881178/1486525570</t>
  </si>
  <si>
    <t>https://pbs.twimg.com/profile_banners/1886783138/1451737393</t>
  </si>
  <si>
    <t>https://pbs.twimg.com/profile_banners/2341158912/1490756612</t>
  </si>
  <si>
    <t>https://pbs.twimg.com/profile_banners/807469986499334144/1492856810</t>
  </si>
  <si>
    <t>https://pbs.twimg.com/profile_banners/1902660386/1492937142</t>
  </si>
  <si>
    <t>https://pbs.twimg.com/profile_banners/3225426228/1493575383</t>
  </si>
  <si>
    <t>https://pbs.twimg.com/profile_banners/75550736/1474385014</t>
  </si>
  <si>
    <t>https://pbs.twimg.com/profile_banners/477942817/1468261600</t>
  </si>
  <si>
    <t>https://pbs.twimg.com/profile_banners/210787922/1398253681</t>
  </si>
  <si>
    <t>https://pbs.twimg.com/profile_banners/142640363/1484755901</t>
  </si>
  <si>
    <t>https://pbs.twimg.com/profile_banners/4906288148/1492136247</t>
  </si>
  <si>
    <t>https://pbs.twimg.com/profile_banners/211556645/1406039831</t>
  </si>
  <si>
    <t>https://pbs.twimg.com/profile_banners/857839961323823105/1493360978</t>
  </si>
  <si>
    <t>https://pbs.twimg.com/profile_banners/703238132888522752/1481048207</t>
  </si>
  <si>
    <t>https://pbs.twimg.com/profile_banners/2292664430/1476605290</t>
  </si>
  <si>
    <t>https://pbs.twimg.com/profile_banners/2199878484/1490287297</t>
  </si>
  <si>
    <t>https://pbs.twimg.com/profile_banners/3184114670/1491827085</t>
  </si>
  <si>
    <t>https://pbs.twimg.com/profile_banners/769849424998699008/1492832000</t>
  </si>
  <si>
    <t>https://pbs.twimg.com/profile_banners/177838802/1487756295</t>
  </si>
  <si>
    <t>https://pbs.twimg.com/profile_banners/348525555/1491349109</t>
  </si>
  <si>
    <t>https://pbs.twimg.com/profile_banners/103255965/1475235827</t>
  </si>
  <si>
    <t>https://pbs.twimg.com/profile_banners/828100423731003392/1488518458</t>
  </si>
  <si>
    <t>https://pbs.twimg.com/profile_banners/123185079/1363688424</t>
  </si>
  <si>
    <t>https://pbs.twimg.com/profile_banners/791670584413487108/1490188559</t>
  </si>
  <si>
    <t>https://pbs.twimg.com/profile_banners/2371928131/1463033990</t>
  </si>
  <si>
    <t>https://pbs.twimg.com/profile_banners/751803744577290240/1490680572</t>
  </si>
  <si>
    <t>https://pbs.twimg.com/profile_banners/166480741/1493447807</t>
  </si>
  <si>
    <t>https://pbs.twimg.com/profile_banners/553339463/1451313162</t>
  </si>
  <si>
    <t>https://pbs.twimg.com/profile_banners/281168602/1436526150</t>
  </si>
  <si>
    <t>https://pbs.twimg.com/profile_banners/3494533153/1478171954</t>
  </si>
  <si>
    <t>https://pbs.twimg.com/profile_banners/190686934/1389375637</t>
  </si>
  <si>
    <t>https://pbs.twimg.com/profile_banners/549109873/1460488613</t>
  </si>
  <si>
    <t>https://pbs.twimg.com/profile_banners/775432714493108224/1492785763</t>
  </si>
  <si>
    <t>https://pbs.twimg.com/profile_banners/81641541/1491111598</t>
  </si>
  <si>
    <t>https://pbs.twimg.com/profile_banners/965670416/1478079290</t>
  </si>
  <si>
    <t>https://pbs.twimg.com/profile_banners/1404836258/1485316052</t>
  </si>
  <si>
    <t>https://pbs.twimg.com/profile_banners/834829072274427904/1491335807</t>
  </si>
  <si>
    <t>https://pbs.twimg.com/profile_banners/2187050920/1483549818</t>
  </si>
  <si>
    <t>https://pbs.twimg.com/profile_banners/3167767058/1489104800</t>
  </si>
  <si>
    <t>https://pbs.twimg.com/profile_banners/522356900/1426188009</t>
  </si>
  <si>
    <t>https://pbs.twimg.com/profile_banners/856129573070622720/1493128426</t>
  </si>
  <si>
    <t>https://pbs.twimg.com/profile_banners/3939137533/1483513675</t>
  </si>
  <si>
    <t>https://pbs.twimg.com/profile_banners/749594088018628608/1489065884</t>
  </si>
  <si>
    <t>https://pbs.twimg.com/profile_banners/560916877/1440168312</t>
  </si>
  <si>
    <t>https://pbs.twimg.com/profile_banners/86341242/1475082736</t>
  </si>
  <si>
    <t>https://pbs.twimg.com/profile_banners/1363723236/1492021824</t>
  </si>
  <si>
    <t>https://pbs.twimg.com/profile_banners/122900778/1485251069</t>
  </si>
  <si>
    <t>https://pbs.twimg.com/profile_banners/760069603699503108/1473310576</t>
  </si>
  <si>
    <t>https://pbs.twimg.com/profile_banners/712316238890795008/1458899087</t>
  </si>
  <si>
    <t>https://pbs.twimg.com/profile_banners/2385430478/1484309722</t>
  </si>
  <si>
    <t>https://pbs.twimg.com/profile_banners/97884824/1483562056</t>
  </si>
  <si>
    <t>https://pbs.twimg.com/profile_banners/2471536355/1486816223</t>
  </si>
  <si>
    <t>https://pbs.twimg.com/profile_banners/736626796091707393/1484765091</t>
  </si>
  <si>
    <t>https://pbs.twimg.com/profile_banners/22922605/1454260274</t>
  </si>
  <si>
    <t>https://pbs.twimg.com/profile_banners/4297704800/1465277442</t>
  </si>
  <si>
    <t>https://pbs.twimg.com/profile_banners/114369492/1478176700</t>
  </si>
  <si>
    <t>https://pbs.twimg.com/profile_banners/86166281/1396137949</t>
  </si>
  <si>
    <t>https://pbs.twimg.com/profile_banners/1612648423/1446127892</t>
  </si>
  <si>
    <t>https://pbs.twimg.com/profile_banners/2780052474/1473997947</t>
  </si>
  <si>
    <t>https://pbs.twimg.com/profile_banners/3189898076/1482668259</t>
  </si>
  <si>
    <t>https://pbs.twimg.com/profile_banners/836075844720181248/1488179920</t>
  </si>
  <si>
    <t>https://pbs.twimg.com/profile_banners/55244820/1407812167</t>
  </si>
  <si>
    <t>https://pbs.twimg.com/profile_banners/50229770/1491588520</t>
  </si>
  <si>
    <t>https://pbs.twimg.com/profile_banners/2828338543/1484222730</t>
  </si>
  <si>
    <t>https://pbs.twimg.com/profile_banners/28750868/1491395951</t>
  </si>
  <si>
    <t>https://pbs.twimg.com/profile_banners/421893593/1404370261</t>
  </si>
  <si>
    <t>https://pbs.twimg.com/profile_banners/1684997586/1477543589</t>
  </si>
  <si>
    <t>https://pbs.twimg.com/profile_banners/621750926/1468740389</t>
  </si>
  <si>
    <t>https://pbs.twimg.com/profile_banners/362390084/1443028966</t>
  </si>
  <si>
    <t>https://pbs.twimg.com/profile_banners/714852899226914816/1459270142</t>
  </si>
  <si>
    <t>https://pbs.twimg.com/profile_banners/766199282953252864/1472278818</t>
  </si>
  <si>
    <t>https://pbs.twimg.com/profile_banners/1352745426/1454053699</t>
  </si>
  <si>
    <t>https://pbs.twimg.com/profile_banners/715567000261685248/1489904793</t>
  </si>
  <si>
    <t>https://pbs.twimg.com/profile_banners/225308087/1465204954</t>
  </si>
  <si>
    <t>https://pbs.twimg.com/profile_banners/86009384/1492784331</t>
  </si>
  <si>
    <t>https://pbs.twimg.com/profile_banners/1445548021/1489407298</t>
  </si>
  <si>
    <t>https://pbs.twimg.com/profile_banners/2586631591/1459264909</t>
  </si>
  <si>
    <t>https://pbs.twimg.com/profile_banners/701338563422593025/1456048843</t>
  </si>
  <si>
    <t>https://pbs.twimg.com/profile_banners/95874020/1423742971</t>
  </si>
  <si>
    <t>https://pbs.twimg.com/profile_banners/3222220424/1492398896</t>
  </si>
  <si>
    <t>https://pbs.twimg.com/profile_banners/331467477/1490806869</t>
  </si>
  <si>
    <t>https://pbs.twimg.com/profile_banners/1914105979/1491446754</t>
  </si>
  <si>
    <t>https://pbs.twimg.com/profile_banners/846425882361155584/1493495963</t>
  </si>
  <si>
    <t>https://pbs.twimg.com/profile_banners/3317969696/1489676495</t>
  </si>
  <si>
    <t>https://pbs.twimg.com/profile_banners/4854089323/1477590264</t>
  </si>
  <si>
    <t>https://pbs.twimg.com/profile_banners/4594019330/1492603563</t>
  </si>
  <si>
    <t>https://pbs.twimg.com/profile_banners/856856518624509952/1493125763</t>
  </si>
  <si>
    <t>https://pbs.twimg.com/profile_banners/750538563448602624/1490531840</t>
  </si>
  <si>
    <t>https://pbs.twimg.com/profile_banners/2864243850/1442214480</t>
  </si>
  <si>
    <t>https://pbs.twimg.com/profile_banners/724958621491159041/1490936690</t>
  </si>
  <si>
    <t>https://pbs.twimg.com/profile_banners/547528665/1493392376</t>
  </si>
  <si>
    <t>https://pbs.twimg.com/profile_banners/2566819239/1489255661</t>
  </si>
  <si>
    <t>https://pbs.twimg.com/profile_banners/67598685/1490858808</t>
  </si>
  <si>
    <t>https://pbs.twimg.com/profile_banners/3506927293/1493454454</t>
  </si>
  <si>
    <t>https://pbs.twimg.com/profile_banners/841153458665324544/1490160249</t>
  </si>
  <si>
    <t>https://pbs.twimg.com/profile_banners/763764608679211008/1493135652</t>
  </si>
  <si>
    <t>https://pbs.twimg.com/profile_banners/381380842/1476992189</t>
  </si>
  <si>
    <t>https://pbs.twimg.com/profile_banners/3070233963/1492445876</t>
  </si>
  <si>
    <t>https://pbs.twimg.com/profile_banners/29224032/1390847430</t>
  </si>
  <si>
    <t>https://pbs.twimg.com/profile_banners/135060448/1478240098</t>
  </si>
  <si>
    <t>https://pbs.twimg.com/profile_banners/737654340513497088/1489760018</t>
  </si>
  <si>
    <t>https://pbs.twimg.com/profile_banners/2893637354/1486967645</t>
  </si>
  <si>
    <t>https://pbs.twimg.com/profile_banners/779291112523661312/1487319258</t>
  </si>
  <si>
    <t>https://pbs.twimg.com/profile_banners/812244371407937536/1492361994</t>
  </si>
  <si>
    <t>https://pbs.twimg.com/profile_banners/828419196/1480359305</t>
  </si>
  <si>
    <t>https://pbs.twimg.com/profile_banners/847050321692057601/1493122949</t>
  </si>
  <si>
    <t>https://pbs.twimg.com/profile_banners/766728095395028992/1476614502</t>
  </si>
  <si>
    <t>https://pbs.twimg.com/profile_banners/834995149/1448200400</t>
  </si>
  <si>
    <t>https://pbs.twimg.com/profile_banners/416958140/1475827677</t>
  </si>
  <si>
    <t>https://pbs.twimg.com/profile_banners/710145081534128129/1481785005</t>
  </si>
  <si>
    <t>https://pbs.twimg.com/profile_banners/780016632/1406371881</t>
  </si>
  <si>
    <t>https://pbs.twimg.com/profile_banners/848862613865934848/1491221870</t>
  </si>
  <si>
    <t>https://pbs.twimg.com/profile_banners/840514908269756416/1493102688</t>
  </si>
  <si>
    <t>https://pbs.twimg.com/profile_banners/121016179/1490980850</t>
  </si>
  <si>
    <t>https://pbs.twimg.com/profile_banners/154972888/1448134584</t>
  </si>
  <si>
    <t>https://pbs.twimg.com/profile_banners/4713603054/1483107944</t>
  </si>
  <si>
    <t>https://pbs.twimg.com/profile_banners/421803784/1478078286</t>
  </si>
  <si>
    <t>https://pbs.twimg.com/profile_banners/846495604905857025/1490657373</t>
  </si>
  <si>
    <t>https://pbs.twimg.com/profile_banners/82032272/1447320252</t>
  </si>
  <si>
    <t>https://pbs.twimg.com/profile_banners/221695334/1491643264</t>
  </si>
  <si>
    <t>https://pbs.twimg.com/profile_banners/824851362894589960/1493359568</t>
  </si>
  <si>
    <t>https://pbs.twimg.com/profile_banners/3017137088/1445706384</t>
  </si>
  <si>
    <t>https://pbs.twimg.com/profile_banners/712269859304804353/1473274205</t>
  </si>
  <si>
    <t>https://pbs.twimg.com/profile_banners/711768216696070145/1492672007</t>
  </si>
  <si>
    <t>https://pbs.twimg.com/profile_banners/757898222907994113/1491397163</t>
  </si>
  <si>
    <t>https://pbs.twimg.com/profile_banners/850023907184619520/1491496987</t>
  </si>
  <si>
    <t>https://pbs.twimg.com/profile_banners/4806749261/1491669930</t>
  </si>
  <si>
    <t>https://pbs.twimg.com/profile_banners/1899217712/1490687661</t>
  </si>
  <si>
    <t>https://pbs.twimg.com/profile_banners/2507848896/1400690984</t>
  </si>
  <si>
    <t>https://pbs.twimg.com/profile_banners/165728031/1471928038</t>
  </si>
  <si>
    <t>https://pbs.twimg.com/profile_banners/3067737158/1445832822</t>
  </si>
  <si>
    <t>https://pbs.twimg.com/profile_banners/2484979050/1485165600</t>
  </si>
  <si>
    <t>https://pbs.twimg.com/profile_banners/844914742149988354/1490713816</t>
  </si>
  <si>
    <t>https://pbs.twimg.com/profile_banners/837939341129199616/1493479296</t>
  </si>
  <si>
    <t>https://pbs.twimg.com/profile_banners/4677135228/1492664465</t>
  </si>
  <si>
    <t>https://pbs.twimg.com/profile_banners/73172951/1476298833</t>
  </si>
  <si>
    <t>https://pbs.twimg.com/profile_banners/769186816218071040/1492410277</t>
  </si>
  <si>
    <t>https://pbs.twimg.com/profile_banners/120785508/1463771831</t>
  </si>
  <si>
    <t>https://pbs.twimg.com/profile_banners/75050496/1480778715</t>
  </si>
  <si>
    <t>https://pbs.twimg.com/profile_banners/92945681/1473880206</t>
  </si>
  <si>
    <t>https://pbs.twimg.com/profile_banners/379565114/1492633578</t>
  </si>
  <si>
    <t>https://pbs.twimg.com/profile_banners/3438108441/1487345800</t>
  </si>
  <si>
    <t>https://pbs.twimg.com/profile_banners/21331318/1404550315</t>
  </si>
  <si>
    <t>https://pbs.twimg.com/profile_banners/284775253/1471641868</t>
  </si>
  <si>
    <t>https://pbs.twimg.com/profile_banners/777525409663610880/1476110628</t>
  </si>
  <si>
    <t>https://pbs.twimg.com/profile_banners/2945508145/1480215757</t>
  </si>
  <si>
    <t>https://pbs.twimg.com/profile_banners/2415480554/1444973005</t>
  </si>
  <si>
    <t>https://pbs.twimg.com/profile_banners/844257436601073666/1492451031</t>
  </si>
  <si>
    <t>https://pbs.twimg.com/profile_banners/2614648489/1478692154</t>
  </si>
  <si>
    <t>https://pbs.twimg.com/profile_banners/789794114925531140/1481567105</t>
  </si>
  <si>
    <t>https://pbs.twimg.com/profile_banners/259746235/1482749820</t>
  </si>
  <si>
    <t>https://pbs.twimg.com/profile_banners/280515519/1462802267</t>
  </si>
  <si>
    <t>https://pbs.twimg.com/profile_banners/855627017395589120/1493290455</t>
  </si>
  <si>
    <t>https://pbs.twimg.com/profile_banners/3039754381/1492483269</t>
  </si>
  <si>
    <t>https://pbs.twimg.com/profile_banners/3991205300/1445632357</t>
  </si>
  <si>
    <t>https://pbs.twimg.com/profile_banners/826754977/1492096357</t>
  </si>
  <si>
    <t>https://pbs.twimg.com/profile_banners/3020973961/1423996922</t>
  </si>
  <si>
    <t>https://pbs.twimg.com/profile_banners/604151205/1484110686</t>
  </si>
  <si>
    <t>https://pbs.twimg.com/profile_banners/263572856/1467443169</t>
  </si>
  <si>
    <t>https://pbs.twimg.com/profile_banners/736592417659314180/1465572407</t>
  </si>
  <si>
    <t>https://pbs.twimg.com/profile_banners/849003310648569856/1491426208</t>
  </si>
  <si>
    <t>https://pbs.twimg.com/profile_banners/848423748390842370/1491116132</t>
  </si>
  <si>
    <t>https://pbs.twimg.com/profile_banners/325400808/1480301170</t>
  </si>
  <si>
    <t>https://pbs.twimg.com/profile_banners/1734718346/1489059009</t>
  </si>
  <si>
    <t>https://pbs.twimg.com/profile_banners/330774403/1445332733</t>
  </si>
  <si>
    <t>https://pbs.twimg.com/profile_banners/303636266/1471353372</t>
  </si>
  <si>
    <t>https://pbs.twimg.com/profile_banners/735077182800683008/1489471955</t>
  </si>
  <si>
    <t>https://pbs.twimg.com/profile_banners/762201796634902528/1492163626</t>
  </si>
  <si>
    <t>https://pbs.twimg.com/profile_banners/784274693708668929/1491673458</t>
  </si>
  <si>
    <t>https://pbs.twimg.com/profile_banners/2910305065/1492514062</t>
  </si>
  <si>
    <t>https://pbs.twimg.com/profile_banners/307264785/1486020216</t>
  </si>
  <si>
    <t>https://pbs.twimg.com/profile_banners/905727799/1449536814</t>
  </si>
  <si>
    <t>https://pbs.twimg.com/profile_banners/1568439391/1372951859</t>
  </si>
  <si>
    <t>https://pbs.twimg.com/profile_banners/2498151060/1453355975</t>
  </si>
  <si>
    <t>https://pbs.twimg.com/profile_banners/776722133913210880/1474140647</t>
  </si>
  <si>
    <t>ru</t>
  </si>
  <si>
    <t>http://pbs.twimg.com/profile_background_images/499820628543692803/fVvm6_SC.jpeg</t>
  </si>
  <si>
    <t>http://pbs.twimg.com/profile_background_images/378800000089235100/2ccea14abf3cb15213ccfdfa398ecacb.jpeg</t>
  </si>
  <si>
    <t>http://pbs.twimg.com/profile_background_images/332846827/4012108481_44758e3081_o.jpg</t>
  </si>
  <si>
    <t>http://pbs.twimg.com/profile_background_images/451389902429491200/Rrlh09IC.png</t>
  </si>
  <si>
    <t>http://pbs.twimg.com/profile_background_images/676251585/88f4616d65179c7191bbffd9ae8c1dfd.jpeg</t>
  </si>
  <si>
    <t>http://pbs.twimg.com/profile_background_images/452885811575283713/uTLkkBfc.jpeg</t>
  </si>
  <si>
    <t>http://pbs.twimg.com/profile_background_images/472095091406802944/U6Ky5z1w.jpeg</t>
  </si>
  <si>
    <t>http://abs.twimg.com/images/themes/theme18/bg.gif</t>
  </si>
  <si>
    <t>http://pbs.twimg.com/profile_background_images/417517777/465659334.jpg</t>
  </si>
  <si>
    <t>http://abs.twimg.com/images/themes/theme5/bg.gif</t>
  </si>
  <si>
    <t>http://pbs.twimg.com/profile_background_images/591648323154489344/GcUp9blm.png</t>
  </si>
  <si>
    <t>http://pbs.twimg.com/profile_background_images/361002017/aishu.jpg</t>
  </si>
  <si>
    <t>http://pbs.twimg.com/profile_background_images/591526334129516545/40PeF8Wa.jpg</t>
  </si>
  <si>
    <t>http://pbs.twimg.com/profile_background_images/468658320870346752/g8nO1f-l.jpeg</t>
  </si>
  <si>
    <t>http://pbs.twimg.com/profile_background_images/648397310033063936/e2eoI8xi.jpg</t>
  </si>
  <si>
    <t>http://pbs.twimg.com/profile_background_images/454956885431422976/HvBSib0L.jpeg</t>
  </si>
  <si>
    <t>http://pbs.twimg.com/profile_background_images/585384467386081281/aZyfSwNf.jpg</t>
  </si>
  <si>
    <t>http://pbs.twimg.com/profile_background_images/613648241695961088/Ea25BORj.jpg</t>
  </si>
  <si>
    <t>http://pbs.twimg.com/profile_background_images/398215229/DSC00312.JPG</t>
  </si>
  <si>
    <t>http://pbs.twimg.com/profile_background_images/626666978158063616/GnCPFA4j.jpg</t>
  </si>
  <si>
    <t>http://pbs.twimg.com/profile_background_images/378800000003821882/3aeb38ea57cb58e96f1344c416ded2db.png</t>
  </si>
  <si>
    <t>http://abs.twimg.com/images/themes/theme3/bg.gif</t>
  </si>
  <si>
    <t>http://pbs.twimg.com/profile_background_images/672090733126389760/6CFv7g00.jpg</t>
  </si>
  <si>
    <t>http://pbs.twimg.com/profile_background_images/823017022/a25a43e1873783f277f70002a04d0cc1.jpeg</t>
  </si>
  <si>
    <t>http://pbs.twimg.com/profile_background_images/509719440598896641/O8gJK5Rx.jpeg</t>
  </si>
  <si>
    <t>http://abs.twimg.com/images/themes/theme16/bg.gif</t>
  </si>
  <si>
    <t>http://pbs.twimg.com/profile_background_images/435666484304424960/sOrjRfLA.png</t>
  </si>
  <si>
    <t>http://pbs.twimg.com/profile_background_images/479302145879982082/_FhbyMbX.jpeg</t>
  </si>
  <si>
    <t>http://pbs.twimg.com/profile_background_images/185094138/Photo0261.jpg</t>
  </si>
  <si>
    <t>http://pbs.twimg.com/profile_background_images/433429849038807040/p5CD86Kj.jpeg</t>
  </si>
  <si>
    <t>http://pbs.twimg.com/profile_background_images/648222504251584512/6jEPAQTL.jpg</t>
  </si>
  <si>
    <t>http://pbs.twimg.com/profile_background_images/378800000120415812/5efafcabebcaa1068020b5e6724729bc.jpeg</t>
  </si>
  <si>
    <t>http://pbs.twimg.com/profile_background_images/474090913392627712/5XMR3AFR.jpeg</t>
  </si>
  <si>
    <t>http://pbs.twimg.com/profile_background_images/394526083/bg2.jpg</t>
  </si>
  <si>
    <t>http://pbs.twimg.com/profile_background_images/461446318922022912/UszXSmkJ.png</t>
  </si>
  <si>
    <t>http://pbs.twimg.com/profile_background_images/378800000000839240/d5b892af209e212de112792342b7137c.jpeg</t>
  </si>
  <si>
    <t>http://abs.twimg.com/images/themes/theme6/bg.gif</t>
  </si>
  <si>
    <t>http://pbs.twimg.com/profile_background_images/720572953683865601/qAbsPGuF.jpg</t>
  </si>
  <si>
    <t>http://pbs.twimg.com/profile_background_images/378800000052759465/eae40ddddd8560927f1af490d8d70b36.jpeg</t>
  </si>
  <si>
    <t>http://pbs.twimg.com/profile_background_images/378800000050111616/d0908ea1927d9b5a696350dfc1126d0a.jpeg</t>
  </si>
  <si>
    <t>http://pbs.twimg.com/profile_background_images/86825715/Moonlight.jpg</t>
  </si>
  <si>
    <t>http://pbs.twimg.com/profile_background_images/473429425724215297/yPl8NWP5.jpeg</t>
  </si>
  <si>
    <t>http://pbs.twimg.com/profile_background_images/263902509/b_0603_Federer31.jpg</t>
  </si>
  <si>
    <t>http://pbs.twimg.com/profile_background_images/650360789379891200/zef_ULZY.jpg</t>
  </si>
  <si>
    <t>http://abs.twimg.com/images/themes/theme13/bg.gif</t>
  </si>
  <si>
    <t>http://pbs.twimg.com/profile_background_images/606054930810421250/ifimL5Dv.jpg</t>
  </si>
  <si>
    <t>http://pbs.twimg.com/profile_background_images/441551050814660608/9i0Nz_-_.jpeg</t>
  </si>
  <si>
    <t>http://abs.twimg.com/images/themes/theme12/bg.gif</t>
  </si>
  <si>
    <t>http://pbs.twimg.com/profile_background_images/140867193/s6.jpg</t>
  </si>
  <si>
    <t>http://pbs.twimg.com/profile_background_images/461609347923992576/-45u7vsw.jpeg</t>
  </si>
  <si>
    <t>http://pbs.twimg.com/profile_background_images/523765905465954305/nRLSIT1K.jpeg</t>
  </si>
  <si>
    <t>http://pbs.twimg.com/profile_background_images/320704867/115887905.jpg</t>
  </si>
  <si>
    <t>http://pbs.twimg.com/profile_background_images/378800000152497872/57NZs_dB.jpeg</t>
  </si>
  <si>
    <t>http://pbs.twimg.com/profile_background_images/24550378/bccitwitter.jpg</t>
  </si>
  <si>
    <t>http://pbs.twimg.com/profile_background_images/722105358202839040/xkL9DG75.jpg</t>
  </si>
  <si>
    <t>http://pbs.twimg.com/profile_background_images/684794832863281153/mXmSu4IE.jpg</t>
  </si>
  <si>
    <t>http://pbs.twimg.com/profile_background_images/547655010482266112/xftk77CQ.jpeg</t>
  </si>
  <si>
    <t>http://pbs.twimg.com/profile_background_images/428847047/images.jpg</t>
  </si>
  <si>
    <t>http://pbs.twimg.com/profile_images/3578382623/ef00b33380437a5aa0e3aba64e0927d1_normal.jpeg</t>
  </si>
  <si>
    <t>http://pbs.twimg.com/profile_images/856920197742985216/_rDq49a4_normal.jpg</t>
  </si>
  <si>
    <t>http://pbs.twimg.com/profile_images/839944837172428802/FKhayf-__normal.jpg</t>
  </si>
  <si>
    <t>http://pbs.twimg.com/profile_images/1192527891/baby_normal.jpg</t>
  </si>
  <si>
    <t>http://pbs.twimg.com/profile_images/466523497355677696/lZsTNfw__normal.jpeg</t>
  </si>
  <si>
    <t>http://pbs.twimg.com/profile_images/816885740843962368/SbKb78_t_normal.jpg</t>
  </si>
  <si>
    <t>http://pbs.twimg.com/profile_images/778230818003034113/2CwJJaWl_normal.jpg</t>
  </si>
  <si>
    <t>http://pbs.twimg.com/profile_images/618083307474014209/ZXvJZt5d_normal.jpg</t>
  </si>
  <si>
    <t>http://pbs.twimg.com/profile_images/848543500731920384/IxYB3aVL_normal.jpg</t>
  </si>
  <si>
    <t>http://pbs.twimg.com/profile_images/846690169201868800/ytWpNQ-r_normal.jpg</t>
  </si>
  <si>
    <t>http://pbs.twimg.com/profile_images/843591369159577602/szsH1oKZ_normal.jpg</t>
  </si>
  <si>
    <t>http://pbs.twimg.com/profile_images/730009954153717760/PiGvu8wy_normal.jpg</t>
  </si>
  <si>
    <t>http://pbs.twimg.com/profile_images/500957312065241088/xPuNuQNj_normal.jpeg</t>
  </si>
  <si>
    <t>http://pbs.twimg.com/profile_images/587979104856576001/vkNRoDdX_normal.jpg</t>
  </si>
  <si>
    <t>http://pbs.twimg.com/profile_images/444450619265265665/u2tyLgn5_normal.jpeg</t>
  </si>
  <si>
    <t>http://pbs.twimg.com/profile_images/446239802317238272/tC6CSfLr_normal.jpeg</t>
  </si>
  <si>
    <t>http://pbs.twimg.com/profile_images/444444680671879169/dPOctOBP_normal.jpeg</t>
  </si>
  <si>
    <t>http://pbs.twimg.com/profile_images/444456184045518848/lkbWudlH_normal.jpeg</t>
  </si>
  <si>
    <t>http://pbs.twimg.com/profile_images/444374630795452416/y3tsIve4_normal.jpeg</t>
  </si>
  <si>
    <t>http://pbs.twimg.com/profile_images/444547761040392192/q_6AhIIp_normal.jpeg</t>
  </si>
  <si>
    <t>http://pbs.twimg.com/profile_images/444427842474889216/1XxdD3mZ_normal.jpeg</t>
  </si>
  <si>
    <t>http://pbs.twimg.com/profile_images/444735542937153536/ZsBYw2NH_normal.jpeg</t>
  </si>
  <si>
    <t>http://pbs.twimg.com/profile_images/446578261674307584/-d_6LxTq_normal.jpeg</t>
  </si>
  <si>
    <t>http://pbs.twimg.com/profile_images/444081254229491712/1QZzeDR0_normal.jpeg</t>
  </si>
  <si>
    <t>http://pbs.twimg.com/profile_images/444070637363920896/AAcsWYaU_normal.jpeg</t>
  </si>
  <si>
    <t>http://pbs.twimg.com/profile_images/444428794862895104/MmQ7r2Oj_normal.jpeg</t>
  </si>
  <si>
    <t>http://pbs.twimg.com/profile_images/444440457779482625/dgaNLCsj_normal.jpeg</t>
  </si>
  <si>
    <t>http://pbs.twimg.com/profile_images/446356338776346624/MpPsULPW_normal.jpeg</t>
  </si>
  <si>
    <t>http://pbs.twimg.com/profile_images/444101352814166017/wDqsX3Dx_normal.jpeg</t>
  </si>
  <si>
    <t>http://pbs.twimg.com/profile_images/446353854158749696/97o2nFBX_normal.jpeg</t>
  </si>
  <si>
    <t>http://pbs.twimg.com/profile_images/444738464299220992/JWakahR2_normal.jpeg</t>
  </si>
  <si>
    <t>http://pbs.twimg.com/profile_images/446267205114527745/V6M7AIMu_normal.jpeg</t>
  </si>
  <si>
    <t>http://pbs.twimg.com/profile_images/444419082159288320/5UOxgc6D_normal.jpeg</t>
  </si>
  <si>
    <t>http://pbs.twimg.com/profile_images/444699488406339584/8kfzq0n3_normal.jpeg</t>
  </si>
  <si>
    <t>http://pbs.twimg.com/profile_images/849939848215621634/ukdMa7DO_normal.jpg</t>
  </si>
  <si>
    <t>http://pbs.twimg.com/profile_images/853121229649215492/1TovF60y_normal.jpg</t>
  </si>
  <si>
    <t>http://pbs.twimg.com/profile_images/819456658590040064/deDPZqqZ_normal.jpg</t>
  </si>
  <si>
    <t>http://pbs.twimg.com/profile_images/752768543456976896/-McNt0QT_normal.jpg</t>
  </si>
  <si>
    <t>http://pbs.twimg.com/profile_images/766503919958781952/l6z_ZP-v_normal.jpg</t>
  </si>
  <si>
    <t>http://pbs.twimg.com/profile_images/596187024945614849/PxcUib10_normal.jpg</t>
  </si>
  <si>
    <t>http://pbs.twimg.com/profile_images/596037531088457728/v8zuVJeu_normal.jpg</t>
  </si>
  <si>
    <t>http://pbs.twimg.com/profile_images/856977254030737408/S6L78swJ_normal.jpg</t>
  </si>
  <si>
    <t>http://pbs.twimg.com/profile_images/849607221562318848/SdCOwkvF_normal.jpg</t>
  </si>
  <si>
    <t>http://pbs.twimg.com/profile_images/733738354366283776/8KVUEiLr_normal.jpg</t>
  </si>
  <si>
    <t>http://pbs.twimg.com/profile_images/805070199410008065/HMCkB03a_normal.jpg</t>
  </si>
  <si>
    <t>http://pbs.twimg.com/profile_images/838792516015030273/71AhrlCD_normal.jpg</t>
  </si>
  <si>
    <t>http://pbs.twimg.com/profile_images/848167284736749568/qA7_ft1E_normal.jpg</t>
  </si>
  <si>
    <t>https://twitter.com/thebouncerball</t>
  </si>
  <si>
    <t>https://twitter.com/coolsumit786</t>
  </si>
  <si>
    <t>https://twitter.com/dannymorrison66</t>
  </si>
  <si>
    <t>https://twitter.com/rajaneeshk4</t>
  </si>
  <si>
    <t>https://twitter.com/gurdevahluwalia</t>
  </si>
  <si>
    <t>https://twitter.com/anjalispeaks</t>
  </si>
  <si>
    <t>https://twitter.com/srinivas2112</t>
  </si>
  <si>
    <t>https://twitter.com/mrwordsworthvii</t>
  </si>
  <si>
    <t>https://twitter.com/rootcare</t>
  </si>
  <si>
    <t>https://twitter.com/radhika65199252</t>
  </si>
  <si>
    <t>https://twitter.com/arya7rai001</t>
  </si>
  <si>
    <t>https://twitter.com/youtube</t>
  </si>
  <si>
    <t>https://twitter.com/iamlino_27</t>
  </si>
  <si>
    <t>https://twitter.com/ajays23</t>
  </si>
  <si>
    <t>https://twitter.com/cutelittle07</t>
  </si>
  <si>
    <t>https://twitter.com/imanishagrawal</t>
  </si>
  <si>
    <t>https://twitter.com/adarshprasad11</t>
  </si>
  <si>
    <t>https://twitter.com/raghusjr</t>
  </si>
  <si>
    <t>https://twitter.com/janishaili</t>
  </si>
  <si>
    <t>https://twitter.com/indianidle</t>
  </si>
  <si>
    <t>https://twitter.com/sudhakarmg2k</t>
  </si>
  <si>
    <t>https://twitter.com/iamamyth</t>
  </si>
  <si>
    <t>https://twitter.com/reliancejio</t>
  </si>
  <si>
    <t>https://twitter.com/vodafone</t>
  </si>
  <si>
    <t>https://twitter.com/wizrohit</t>
  </si>
  <si>
    <t>https://twitter.com/roy___s</t>
  </si>
  <si>
    <t>https://twitter.com/imrahulsuthar</t>
  </si>
  <si>
    <t>https://twitter.com/mipaltanforever</t>
  </si>
  <si>
    <t>https://twitter.com/wt_is_twiter</t>
  </si>
  <si>
    <t>https://twitter.com/santosh700143</t>
  </si>
  <si>
    <t>https://twitter.com/kkriders</t>
  </si>
  <si>
    <t>https://twitter.com/herefordrich</t>
  </si>
  <si>
    <t>https://twitter.com/dimimascarenhas</t>
  </si>
  <si>
    <t>https://twitter.com/hawtchickx</t>
  </si>
  <si>
    <t>https://twitter.com/seeunknown</t>
  </si>
  <si>
    <t>https://twitter.com/sierralimaa</t>
  </si>
  <si>
    <t>https://twitter.com/insaasha1</t>
  </si>
  <si>
    <t>https://twitter.com/indianmourinho</t>
  </si>
  <si>
    <t>https://twitter.com/ab619cricket</t>
  </si>
  <si>
    <t>https://twitter.com/kiran_alex7</t>
  </si>
  <si>
    <t>https://twitter.com/denzilmartin05</t>
  </si>
  <si>
    <t>https://twitter.com/05raza_</t>
  </si>
  <si>
    <t>https://twitter.com/saadawizard08</t>
  </si>
  <si>
    <t>https://twitter.com/imnagur</t>
  </si>
  <si>
    <t>https://twitter.com/subrat9</t>
  </si>
  <si>
    <t>https://twitter.com/imshubsri</t>
  </si>
  <si>
    <t>https://twitter.com/srkkafighter</t>
  </si>
  <si>
    <t>https://twitter.com/angada</t>
  </si>
  <si>
    <t>https://twitter.com/itssaty</t>
  </si>
  <si>
    <t>https://twitter.com/miistergautam</t>
  </si>
  <si>
    <t>https://twitter.com/afzalhayat0103</t>
  </si>
  <si>
    <t>https://twitter.com/ssgaparwezi</t>
  </si>
  <si>
    <t>https://twitter.com/sgaparwezi</t>
  </si>
  <si>
    <t>https://twitter.com/thefakepunjabi</t>
  </si>
  <si>
    <t>https://twitter.com/adwaitajoshi</t>
  </si>
  <si>
    <t>https://twitter.com/abhilash_desai1</t>
  </si>
  <si>
    <t>https://twitter.com/adinathgade</t>
  </si>
  <si>
    <t>https://twitter.com/ahmedamanz</t>
  </si>
  <si>
    <t>https://twitter.com/_akshatashetty</t>
  </si>
  <si>
    <t>https://twitter.com/akashbagulb</t>
  </si>
  <si>
    <t>https://twitter.com/ajinkyaoraut</t>
  </si>
  <si>
    <t>https://twitter.com/aabhisavants</t>
  </si>
  <si>
    <t>https://twitter.com/amanikotare</t>
  </si>
  <si>
    <t>https://twitter.com/anilqpawar</t>
  </si>
  <si>
    <t>https://twitter.com/pritikagarwal</t>
  </si>
  <si>
    <t>https://twitter.com/aniruddhaalad</t>
  </si>
  <si>
    <t>https://twitter.com/_yashmallik</t>
  </si>
  <si>
    <t>https://twitter.com/aakhilabhide</t>
  </si>
  <si>
    <t>https://twitter.com/akshaypsheth</t>
  </si>
  <si>
    <t>https://twitter.com/anjalideshmukhd</t>
  </si>
  <si>
    <t>https://twitter.com/_jennyroy</t>
  </si>
  <si>
    <t>https://twitter.com/anmol_dixit11</t>
  </si>
  <si>
    <t>https://twitter.com/anjaliaparab</t>
  </si>
  <si>
    <t>https://twitter.com/anishamishraa</t>
  </si>
  <si>
    <t>https://twitter.com/piyush8824</t>
  </si>
  <si>
    <t>https://twitter.com/tumbadi</t>
  </si>
  <si>
    <t>https://twitter.com/rpsupergiants</t>
  </si>
  <si>
    <t>https://twitter.com/mipaltan</t>
  </si>
  <si>
    <t>https://twitter.com/iamsumi7</t>
  </si>
  <si>
    <t>https://twitter.com/sairam_ganja</t>
  </si>
  <si>
    <t>https://twitter.com/arunkumar_mani</t>
  </si>
  <si>
    <t>https://twitter.com/vishnumech112</t>
  </si>
  <si>
    <t>https://twitter.com/faiznsport</t>
  </si>
  <si>
    <t>https://twitter.com/thesportswallah</t>
  </si>
  <si>
    <t>https://twitter.com/_hetshah</t>
  </si>
  <si>
    <t>https://twitter.com/inventorkarthi</t>
  </si>
  <si>
    <t>https://twitter.com/dextryl</t>
  </si>
  <si>
    <t>https://twitter.com/sonyespn</t>
  </si>
  <si>
    <t>https://twitter.com/sonysix</t>
  </si>
  <si>
    <t>https://twitter.com/socialleadshub</t>
  </si>
  <si>
    <t>https://twitter.com/dwmginc</t>
  </si>
  <si>
    <t>https://twitter.com/puneet27189</t>
  </si>
  <si>
    <t>https://twitter.com/krunalofficial</t>
  </si>
  <si>
    <t>https://twitter.com/shivanip330</t>
  </si>
  <si>
    <t>https://twitter.com/prrasadkhomne</t>
  </si>
  <si>
    <t>https://twitter.com/chandansingh121</t>
  </si>
  <si>
    <t>https://twitter.com/shajesh_k</t>
  </si>
  <si>
    <t>https://twitter.com/afsalkasim25</t>
  </si>
  <si>
    <t>https://twitter.com/kavidesiakavi</t>
  </si>
  <si>
    <t>https://twitter.com/rrajasekharr</t>
  </si>
  <si>
    <t>https://twitter.com/4u5tin</t>
  </si>
  <si>
    <t>https://twitter.com/ushakrishn</t>
  </si>
  <si>
    <t>https://twitter.com/avisribosu</t>
  </si>
  <si>
    <t>https://twitter.com/namanchitransh</t>
  </si>
  <si>
    <t>https://twitter.com/iamanwarwani</t>
  </si>
  <si>
    <t>https://twitter.com/abhishekaltekar</t>
  </si>
  <si>
    <t>https://twitter.com/sriakh</t>
  </si>
  <si>
    <t>https://twitter.com/anishsachi</t>
  </si>
  <si>
    <t>https://twitter.com/geter_angu</t>
  </si>
  <si>
    <t>https://twitter.com/imrids10</t>
  </si>
  <si>
    <t>https://twitter.com/aravindramesh07</t>
  </si>
  <si>
    <t>https://twitter.com/khanarshiya333</t>
  </si>
  <si>
    <t>https://twitter.com/thelittle_kid</t>
  </si>
  <si>
    <t>https://twitter.com/mjharkreader</t>
  </si>
  <si>
    <t>https://twitter.com/iamkarthikeyank</t>
  </si>
  <si>
    <t>https://twitter.com/praveensparama</t>
  </si>
  <si>
    <t>https://twitter.com/nsuisunny</t>
  </si>
  <si>
    <t>https://twitter.com/shahidp735060</t>
  </si>
  <si>
    <t>https://twitter.com/tejaswini7</t>
  </si>
  <si>
    <t>https://twitter.com/hrangtlung</t>
  </si>
  <si>
    <t>https://twitter.com/iamlucky12ka4</t>
  </si>
  <si>
    <t>https://twitter.com/rated_ansh</t>
  </si>
  <si>
    <t>https://twitter.com/the_karishma</t>
  </si>
  <si>
    <t>https://twitter.com/pratapc77398804</t>
  </si>
  <si>
    <t>https://twitter.com/sonu1137tyag</t>
  </si>
  <si>
    <t>https://twitter.com/apoorvduvey</t>
  </si>
  <si>
    <t>https://twitter.com/sharmabhargava</t>
  </si>
  <si>
    <t>https://twitter.com/parmardipak405</t>
  </si>
  <si>
    <t>https://twitter.com/shivaku94983370</t>
  </si>
  <si>
    <t>https://twitter.com/monil2403</t>
  </si>
  <si>
    <t>https://twitter.com/solthi_anil</t>
  </si>
  <si>
    <t>https://twitter.com/dineshkhullar5</t>
  </si>
  <si>
    <t>https://twitter.com/prince_vedant</t>
  </si>
  <si>
    <t>https://twitter.com/otb_makeup</t>
  </si>
  <si>
    <t>https://twitter.com/ajitprayag</t>
  </si>
  <si>
    <t>https://twitter.com/sriharshamalla1</t>
  </si>
  <si>
    <t>https://twitter.com/chawadeyash</t>
  </si>
  <si>
    <t>https://twitter.com/pranav9983</t>
  </si>
  <si>
    <t>https://twitter.com/afreennagarji1</t>
  </si>
  <si>
    <t>https://twitter.com/kishan_1990</t>
  </si>
  <si>
    <t>https://twitter.com/bhupendrakhidia</t>
  </si>
  <si>
    <t>https://twitter.com/nanirbl</t>
  </si>
  <si>
    <t>https://twitter.com/milind_keskar</t>
  </si>
  <si>
    <t>https://twitter.com/posurendar2000</t>
  </si>
  <si>
    <t>https://twitter.com/confused_forevr</t>
  </si>
  <si>
    <t>https://twitter.com/piathealien</t>
  </si>
  <si>
    <t>https://twitter.com/mohdmuzakkir755</t>
  </si>
  <si>
    <t>https://twitter.com/vinityadav319</t>
  </si>
  <si>
    <t>https://twitter.com/6o1dhhixnp2q8pe</t>
  </si>
  <si>
    <t>https://twitter.com/shreyas42</t>
  </si>
  <si>
    <t>https://twitter.com/selvamsugi12</t>
  </si>
  <si>
    <t>https://twitter.com/alokksrs</t>
  </si>
  <si>
    <t>https://twitter.com/mirtahirhussian</t>
  </si>
  <si>
    <t>https://twitter.com/rajneeshht</t>
  </si>
  <si>
    <t>https://twitter.com/dv_mech</t>
  </si>
  <si>
    <t>https://twitter.com/sameerfaizan143</t>
  </si>
  <si>
    <t>https://twitter.com/ashish1901</t>
  </si>
  <si>
    <t>https://twitter.com/liannbarreto</t>
  </si>
  <si>
    <t>https://twitter.com/abhilash_amale</t>
  </si>
  <si>
    <t>https://twitter.com/vaibhav9719</t>
  </si>
  <si>
    <t>https://twitter.com/rockstarjyo</t>
  </si>
  <si>
    <t>https://twitter.com/bhushansz</t>
  </si>
  <si>
    <t>https://twitter.com/vilaytee</t>
  </si>
  <si>
    <t>https://twitter.com/chotu74672459</t>
  </si>
  <si>
    <t>https://twitter.com/mahendra_bce</t>
  </si>
  <si>
    <t>https://twitter.com/mullaisurya</t>
  </si>
  <si>
    <t>https://twitter.com/naveensukhija25</t>
  </si>
  <si>
    <t>https://twitter.com/sanjaymc1</t>
  </si>
  <si>
    <t>https://twitter.com/ankurpatel541</t>
  </si>
  <si>
    <t>https://twitter.com/pc_at_nitk</t>
  </si>
  <si>
    <t>https://twitter.com/mdswarna</t>
  </si>
  <si>
    <t>https://twitter.com/i_m_kishlay</t>
  </si>
  <si>
    <t>https://twitter.com/furkanskhan</t>
  </si>
  <si>
    <t>https://twitter.com/javidbutt15</t>
  </si>
  <si>
    <t>https://twitter.com/jaganjindal</t>
  </si>
  <si>
    <t>https://twitter.com/drrishisethi</t>
  </si>
  <si>
    <t>https://twitter.com/archupandey</t>
  </si>
  <si>
    <t>https://twitter.com/inderjeetmm</t>
  </si>
  <si>
    <t>https://twitter.com/ptnkprashant</t>
  </si>
  <si>
    <t>https://twitter.com/premkum47463978</t>
  </si>
  <si>
    <t>https://twitter.com/vikaskaushik009</t>
  </si>
  <si>
    <t>https://twitter.com/oosaravelli_</t>
  </si>
  <si>
    <t>https://twitter.com/shailen77237454</t>
  </si>
  <si>
    <t>https://twitter.com/abhi_saima</t>
  </si>
  <si>
    <t>https://twitter.com/shriyamisra</t>
  </si>
  <si>
    <t>https://twitter.com/manish296</t>
  </si>
  <si>
    <t>https://twitter.com/vijaysingh_08</t>
  </si>
  <si>
    <t>https://twitter.com/inbarasu1960</t>
  </si>
  <si>
    <t>https://twitter.com/kritarthsardana</t>
  </si>
  <si>
    <t>https://twitter.com/pethkarpriyanka</t>
  </si>
  <si>
    <t>https://twitter.com/imkabira</t>
  </si>
  <si>
    <t>https://twitter.com/suraj99211</t>
  </si>
  <si>
    <t>https://twitter.com/vinayakinamdar</t>
  </si>
  <si>
    <t>https://twitter.com/spintu186</t>
  </si>
  <si>
    <t>https://twitter.com/ameetjain18</t>
  </si>
  <si>
    <t>https://twitter.com/bhupen_sisodia</t>
  </si>
  <si>
    <t>https://twitter.com/ernikhilvats</t>
  </si>
  <si>
    <t>https://twitter.com/prasad_devanshu</t>
  </si>
  <si>
    <t>https://twitter.com/sam_jn_</t>
  </si>
  <si>
    <t>https://twitter.com/bodra20</t>
  </si>
  <si>
    <t>https://twitter.com/vandana_rach</t>
  </si>
  <si>
    <t>https://twitter.com/starlord1_4</t>
  </si>
  <si>
    <t>https://twitter.com/4seohelp</t>
  </si>
  <si>
    <t>https://twitter.com/kuldeepkumar012</t>
  </si>
  <si>
    <t>https://twitter.com/iam_blueeboy</t>
  </si>
  <si>
    <t>https://twitter.com/hetvit14</t>
  </si>
  <si>
    <t>https://twitter.com/pachifernandes</t>
  </si>
  <si>
    <t>https://twitter.com/navanethakumar</t>
  </si>
  <si>
    <t>https://twitter.com/shashishagun</t>
  </si>
  <si>
    <t>https://twitter.com/luckyahir11</t>
  </si>
  <si>
    <t>https://twitter.com/anilgite021</t>
  </si>
  <si>
    <t>https://twitter.com/balajikannan99</t>
  </si>
  <si>
    <t>https://twitter.com/maithily1905</t>
  </si>
  <si>
    <t>https://twitter.com/thechinmaysahu</t>
  </si>
  <si>
    <t>https://twitter.com/shashiness</t>
  </si>
  <si>
    <t>https://twitter.com/duttasandip834</t>
  </si>
  <si>
    <t>https://twitter.com/avadheshmahajan</t>
  </si>
  <si>
    <t>https://twitter.com/mrsharepointguy</t>
  </si>
  <si>
    <t>https://twitter.com/karanarora79</t>
  </si>
  <si>
    <t>https://twitter.com/eli_wolfsbane</t>
  </si>
  <si>
    <t>https://twitter.com/aksheygoyal</t>
  </si>
  <si>
    <t>https://twitter.com/manisht47106254</t>
  </si>
  <si>
    <t>https://twitter.com/rinakhatri01</t>
  </si>
  <si>
    <t>https://twitter.com/sureshm_hr</t>
  </si>
  <si>
    <t>https://twitter.com/anpm_it</t>
  </si>
  <si>
    <t>https://twitter.com/sv831725</t>
  </si>
  <si>
    <t>https://twitter.com/im_pandit</t>
  </si>
  <si>
    <t>https://twitter.com/narry_is_life10</t>
  </si>
  <si>
    <t>https://twitter.com/jcjha</t>
  </si>
  <si>
    <t>https://twitter.com/moripraful</t>
  </si>
  <si>
    <t>https://twitter.com/imdhruvnaveen</t>
  </si>
  <si>
    <t>https://twitter.com/vanillawallah</t>
  </si>
  <si>
    <t>https://twitter.com/sagar2612</t>
  </si>
  <si>
    <t>https://twitter.com/manthanvamp007</t>
  </si>
  <si>
    <t>https://twitter.com/mehul_27</t>
  </si>
  <si>
    <t>https://twitter.com/iam_tharun12</t>
  </si>
  <si>
    <t>https://twitter.com/aspandya2012</t>
  </si>
  <si>
    <t>https://twitter.com/bharathnani6264</t>
  </si>
  <si>
    <t>https://twitter.com/jaimataki4</t>
  </si>
  <si>
    <t>https://twitter.com/yash_lanjekar</t>
  </si>
  <si>
    <t>https://twitter.com/sachin_ei</t>
  </si>
  <si>
    <t>https://twitter.com/sandy_crax</t>
  </si>
  <si>
    <t>https://twitter.com/newfangled_p</t>
  </si>
  <si>
    <t>https://twitter.com/pandeyrohandee2</t>
  </si>
  <si>
    <t>https://twitter.com/swarup16</t>
  </si>
  <si>
    <t>https://twitter.com/20sheenu</t>
  </si>
  <si>
    <t>https://twitter.com/amber_7777</t>
  </si>
  <si>
    <t>https://twitter.com/cricbc</t>
  </si>
  <si>
    <t>https://twitter.com/cric_lama</t>
  </si>
  <si>
    <t>https://twitter.com/harpaleureca</t>
  </si>
  <si>
    <t>https://twitter.com/milinparikh29</t>
  </si>
  <si>
    <t>https://twitter.com/sentsss</t>
  </si>
  <si>
    <t>https://twitter.com/loosu_fellow</t>
  </si>
  <si>
    <t>https://twitter.com/viralrajani</t>
  </si>
  <si>
    <t>https://twitter.com/pjrock106</t>
  </si>
  <si>
    <t>https://twitter.com/nivasnallavan</t>
  </si>
  <si>
    <t>https://twitter.com/amankum25302040</t>
  </si>
  <si>
    <t>https://twitter.com/revathy_mahi</t>
  </si>
  <si>
    <t>https://twitter.com/sonuli3</t>
  </si>
  <si>
    <t>https://twitter.com/ayanbh7</t>
  </si>
  <si>
    <t>https://twitter.com/arshdeepz</t>
  </si>
  <si>
    <t>https://twitter.com/raam_charan</t>
  </si>
  <si>
    <t>https://twitter.com/kava_prateek</t>
  </si>
  <si>
    <t>https://twitter.com/madhura0191</t>
  </si>
  <si>
    <t>https://twitter.com/samikm_2003</t>
  </si>
  <si>
    <t>https://twitter.com/truecohle</t>
  </si>
  <si>
    <t>https://twitter.com/amanins69075951</t>
  </si>
  <si>
    <t>https://twitter.com/kanagu_v</t>
  </si>
  <si>
    <t>https://twitter.com/mangeshnawde</t>
  </si>
  <si>
    <t>https://twitter.com/jain675hjj1</t>
  </si>
  <si>
    <t>https://twitter.com/bhuvan_jaga</t>
  </si>
  <si>
    <t>https://twitter.com/sscomp32</t>
  </si>
  <si>
    <t>https://twitter.com/amysingh_3</t>
  </si>
  <si>
    <t>https://twitter.com/shivishal15</t>
  </si>
  <si>
    <t>https://twitter.com/ayush84</t>
  </si>
  <si>
    <t>https://twitter.com/kashundiuncle</t>
  </si>
  <si>
    <t>https://twitter.com/rbrohitrb</t>
  </si>
  <si>
    <t>https://twitter.com/isujeth</t>
  </si>
  <si>
    <t>https://twitter.com/mdtayyib12</t>
  </si>
  <si>
    <t>https://twitter.com/devm84</t>
  </si>
  <si>
    <t>https://twitter.com/abhishek_f1</t>
  </si>
  <si>
    <t>https://twitter.com/_deepakagrawal</t>
  </si>
  <si>
    <t>https://twitter.com/vigneshramaswa1</t>
  </si>
  <si>
    <t>https://twitter.com/taran_p1</t>
  </si>
  <si>
    <t>https://twitter.com/omgurjar19</t>
  </si>
  <si>
    <t>https://twitter.com/anand3210</t>
  </si>
  <si>
    <t>https://twitter.com/anilkalyan444</t>
  </si>
  <si>
    <t>https://twitter.com/arpanbhowmik92</t>
  </si>
  <si>
    <t>https://twitter.com/ref_kartik</t>
  </si>
  <si>
    <t>https://twitter.com/kbmsaami</t>
  </si>
  <si>
    <t>https://twitter.com/ms_ambre</t>
  </si>
  <si>
    <t>https://twitter.com/sart_cute</t>
  </si>
  <si>
    <t>https://twitter.com/parag321</t>
  </si>
  <si>
    <t>https://twitter.com/bhasin_gagan</t>
  </si>
  <si>
    <t>https://twitter.com/nitinsaini9998</t>
  </si>
  <si>
    <t>https://twitter.com/digesh_123</t>
  </si>
  <si>
    <t>https://twitter.com/aman786maurya</t>
  </si>
  <si>
    <t>https://twitter.com/gkarthi2</t>
  </si>
  <si>
    <t>https://twitter.com/kjoshi1973</t>
  </si>
  <si>
    <t>https://twitter.com/anawar_rakesh</t>
  </si>
  <si>
    <t>https://twitter.com/debrajsarkar89</t>
  </si>
  <si>
    <t>https://twitter.com/shrikant_pillai</t>
  </si>
  <si>
    <t>https://twitter.com/rachnadevraj</t>
  </si>
  <si>
    <t>https://twitter.com/foramthakkar4</t>
  </si>
  <si>
    <t>https://twitter.com/iam_sumitghosh</t>
  </si>
  <si>
    <t>https://twitter.com/thecreatish</t>
  </si>
  <si>
    <t>https://twitter.com/im_jagadesh</t>
  </si>
  <si>
    <t>https://twitter.com/kumar_dayakar</t>
  </si>
  <si>
    <t>https://twitter.com/hemanvira</t>
  </si>
  <si>
    <t>https://twitter.com/_avi__avi_</t>
  </si>
  <si>
    <t>https://twitter.com/baisabikaner</t>
  </si>
  <si>
    <t>https://twitter.com/iamshivsainik</t>
  </si>
  <si>
    <t>https://twitter.com/sinha1976sinha</t>
  </si>
  <si>
    <t>https://twitter.com/bgyogu</t>
  </si>
  <si>
    <t>https://twitter.com/sharath1697</t>
  </si>
  <si>
    <t>https://twitter.com/vamsik_</t>
  </si>
  <si>
    <t>https://twitter.com/balunikiran</t>
  </si>
  <si>
    <t>https://twitter.com/yuvrajgiri6</t>
  </si>
  <si>
    <t>https://twitter.com/niravmota1</t>
  </si>
  <si>
    <t>https://twitter.com/anurag80178330</t>
  </si>
  <si>
    <t>https://twitter.com/valenitinat5pg1</t>
  </si>
  <si>
    <t>https://twitter.com/11roydev</t>
  </si>
  <si>
    <t>https://twitter.com/rahulraj1207199</t>
  </si>
  <si>
    <t>https://twitter.com/jainhunar</t>
  </si>
  <si>
    <t>https://twitter.com/akshaykafanakf</t>
  </si>
  <si>
    <t>https://twitter.com/srathore669</t>
  </si>
  <si>
    <t>https://twitter.com/imharsh_y</t>
  </si>
  <si>
    <t>https://twitter.com/sanjeevbalan</t>
  </si>
  <si>
    <t>https://twitter.com/aaarfstpb9kz1yw</t>
  </si>
  <si>
    <t>https://twitter.com/msjayamaurya</t>
  </si>
  <si>
    <t>https://twitter.com/zarinekd</t>
  </si>
  <si>
    <t>https://twitter.com/jhoothajohnny</t>
  </si>
  <si>
    <t>https://twitter.com/shreexv</t>
  </si>
  <si>
    <t>https://twitter.com/madhureshsethi</t>
  </si>
  <si>
    <t>https://twitter.com/wishall18</t>
  </si>
  <si>
    <t>https://twitter.com/nihalpatil185</t>
  </si>
  <si>
    <t>https://twitter.com/ganirajesh777</t>
  </si>
  <si>
    <t>https://twitter.com/ajitsin38515139</t>
  </si>
  <si>
    <t>https://twitter.com/jiteshdas10</t>
  </si>
  <si>
    <t>https://twitter.com/sembkosliesi191</t>
  </si>
  <si>
    <t>https://twitter.com/roy85858585</t>
  </si>
  <si>
    <t>https://twitter.com/archana_bhati</t>
  </si>
  <si>
    <t>https://twitter.com/ashuverma1012</t>
  </si>
  <si>
    <t>https://twitter.com/subbied</t>
  </si>
  <si>
    <t>https://twitter.com/arpitabhawal</t>
  </si>
  <si>
    <t>https://twitter.com/jaiswalaryan128</t>
  </si>
  <si>
    <t>https://twitter.com/kaja982</t>
  </si>
  <si>
    <t>https://twitter.com/ankiiashvikan</t>
  </si>
  <si>
    <t>https://twitter.com/uberhandle</t>
  </si>
  <si>
    <t>https://twitter.com/indianbali</t>
  </si>
  <si>
    <t>https://twitter.com/prakash_angrakh</t>
  </si>
  <si>
    <t>https://twitter.com/bellanigirish</t>
  </si>
  <si>
    <t>https://twitter.com/sohailaa786</t>
  </si>
  <si>
    <t>https://twitter.com/hhimanmi</t>
  </si>
  <si>
    <t>https://twitter.com/azazpcr7</t>
  </si>
  <si>
    <t>https://twitter.com/kyadanik</t>
  </si>
  <si>
    <t>https://twitter.com/yugalcool11</t>
  </si>
  <si>
    <t>https://twitter.com/bonny24tycoon</t>
  </si>
  <si>
    <t>https://twitter.com/2qbnx6r0vw8l65m</t>
  </si>
  <si>
    <t>https://twitter.com/nagaraj47527697</t>
  </si>
  <si>
    <t>https://twitter.com/kumardk1900</t>
  </si>
  <si>
    <t>https://twitter.com/shantanutechno</t>
  </si>
  <si>
    <t>https://twitter.com/whosumitlohani</t>
  </si>
  <si>
    <t>https://twitter.com/ranveervenkat</t>
  </si>
  <si>
    <t>https://twitter.com/danishfazal</t>
  </si>
  <si>
    <t>https://twitter.com/vvreddy11</t>
  </si>
  <si>
    <t>https://twitter.com/vijayc0330</t>
  </si>
  <si>
    <t>https://twitter.com/sarojtweet17</t>
  </si>
  <si>
    <t>https://twitter.com/lebows17</t>
  </si>
  <si>
    <t>https://twitter.com/jayswalmayank</t>
  </si>
  <si>
    <t>https://twitter.com/md29992027</t>
  </si>
  <si>
    <t>https://twitter.com/jitaatma</t>
  </si>
  <si>
    <t>https://twitter.com/ronakparikh83</t>
  </si>
  <si>
    <t>https://twitter.com/santosh_boyale</t>
  </si>
  <si>
    <t>https://twitter.com/rkuntold</t>
  </si>
  <si>
    <t>https://twitter.com/rahul_sharma_8</t>
  </si>
  <si>
    <t>https://twitter.com/mdnayabsiddiqu2</t>
  </si>
  <si>
    <t>https://twitter.com/vodafonefanarmy</t>
  </si>
  <si>
    <t>https://twitter.com/talktobhatia</t>
  </si>
  <si>
    <t>https://twitter.com/jyothishetty10</t>
  </si>
  <si>
    <t>https://twitter.com/naveenmadpur1</t>
  </si>
  <si>
    <t>https://twitter.com/pgp13richa</t>
  </si>
  <si>
    <t>https://twitter.com/tiwari1701</t>
  </si>
  <si>
    <t>https://twitter.com/karhik67960948</t>
  </si>
  <si>
    <t>https://twitter.com/rdmit141</t>
  </si>
  <si>
    <t>https://twitter.com/sohail_rf</t>
  </si>
  <si>
    <t>https://twitter.com/varathangs</t>
  </si>
  <si>
    <t>https://twitter.com/dgganesan</t>
  </si>
  <si>
    <t>https://twitter.com/udayam15</t>
  </si>
  <si>
    <t>https://twitter.com/gmishra157</t>
  </si>
  <si>
    <t>https://twitter.com/wshubham12</t>
  </si>
  <si>
    <t>https://twitter.com/shrenaya</t>
  </si>
  <si>
    <t>https://twitter.com/andlibsh</t>
  </si>
  <si>
    <t>https://twitter.com/meenaprasad7</t>
  </si>
  <si>
    <t>https://twitter.com/ankasbais</t>
  </si>
  <si>
    <t>https://twitter.com/krunalpandya24</t>
  </si>
  <si>
    <t>https://twitter.com/parthiv9</t>
  </si>
  <si>
    <t>https://twitter.com/harbhajan_singh</t>
  </si>
  <si>
    <t>https://twitter.com/rajesh_arora1</t>
  </si>
  <si>
    <t>https://twitter.com/iqu69</t>
  </si>
  <si>
    <t>https://twitter.com/ganesh_twits</t>
  </si>
  <si>
    <t>https://twitter.com/boredcricket</t>
  </si>
  <si>
    <t>https://twitter.com/tahsinhaque89</t>
  </si>
  <si>
    <t>https://twitter.com/talkuktelecoms</t>
  </si>
  <si>
    <t>https://twitter.com/sakthisettu</t>
  </si>
  <si>
    <t>https://twitter.com/ignite_minds</t>
  </si>
  <si>
    <t>https://twitter.com/renukuntlasath1</t>
  </si>
  <si>
    <t>https://twitter.com/a17p17</t>
  </si>
  <si>
    <t>https://twitter.com/dineshkarthidk4</t>
  </si>
  <si>
    <t>https://twitter.com/mathavanmaddy93</t>
  </si>
  <si>
    <t>https://twitter.com/ashish8782</t>
  </si>
  <si>
    <t>https://twitter.com/seenan_shk</t>
  </si>
  <si>
    <t>https://twitter.com/rcguerrilla</t>
  </si>
  <si>
    <t>https://twitter.com/rohitdighe9</t>
  </si>
  <si>
    <t>https://twitter.com/lucky_gau</t>
  </si>
  <si>
    <t>https://twitter.com/ad1792001</t>
  </si>
  <si>
    <t>https://twitter.com/aadilbagwan4</t>
  </si>
  <si>
    <t>https://twitter.com/ekzainudheen</t>
  </si>
  <si>
    <t>https://twitter.com/ers86killergma1</t>
  </si>
  <si>
    <t>https://twitter.com/chandan6258</t>
  </si>
  <si>
    <t>https://twitter.com/zaffna</t>
  </si>
  <si>
    <t>https://twitter.com/gaganwadhwani</t>
  </si>
  <si>
    <t>https://twitter.com/mohitratnesh</t>
  </si>
  <si>
    <t>https://twitter.com/deepagusain2310</t>
  </si>
  <si>
    <t>https://twitter.com/c10shoedesai</t>
  </si>
  <si>
    <t>https://twitter.com/amritesh_tiwar</t>
  </si>
  <si>
    <t>https://twitter.com/hariaddala1</t>
  </si>
  <si>
    <t>https://twitter.com/mahhjain</t>
  </si>
  <si>
    <t>https://twitter.com/ramanagarwal9</t>
  </si>
  <si>
    <t>https://twitter.com/jash_rl_16</t>
  </si>
  <si>
    <t>https://twitter.com/harry7878707674</t>
  </si>
  <si>
    <t>https://twitter.com/sweetsandyinsan</t>
  </si>
  <si>
    <t>https://twitter.com/simplepiyush</t>
  </si>
  <si>
    <t>https://twitter.com/kajal6006</t>
  </si>
  <si>
    <t>https://twitter.com/tpepinson</t>
  </si>
  <si>
    <t>https://twitter.com/cjcsuperstar</t>
  </si>
  <si>
    <t>https://twitter.com/jyotisolanki20</t>
  </si>
  <si>
    <t>https://twitter.com/kiran4society</t>
  </si>
  <si>
    <t>https://twitter.com/ruchi_28</t>
  </si>
  <si>
    <t>https://twitter.com/taneja9001</t>
  </si>
  <si>
    <t>https://twitter.com/spandanatadi</t>
  </si>
  <si>
    <t>https://twitter.com/siteshbewal</t>
  </si>
  <si>
    <t>https://twitter.com/lovely4lov</t>
  </si>
  <si>
    <t>https://twitter.com/jack009m</t>
  </si>
  <si>
    <t>vodafonein
The mini Zoozoos pull off a spectacular
catch! Catch VIVO @IPL live on
Vodafone SuperHour https://t.co/OVpuSXq2xJ
https://t.co/pyXja74xD2</t>
  </si>
  <si>
    <t>loyal_devanshu
RT @VodafoneIN: The mini Zoozoos
pull off a spectacular catch! Catch
VIVO @IPL live on Vodafone SuperHour
https://t.co/OVpuSXq2xJ https://t…</t>
  </si>
  <si>
    <t>ryansush
RT @VodafoneIN: The mini Zoozoos
pull off a spectacular catch! Catch
VIVO @IPL live on Vodafone SuperHour
https://t.co/OVpuSXq2xJ https://t…</t>
  </si>
  <si>
    <t>akash_anant30
Vodafone SuperFan IPL 2017 MI Vs
DD https://t.co/lw1XohHux0</t>
  </si>
  <si>
    <t>queenfashi
RT @VodafoneIN: The mini Zoozoos
pull off a spectacular catch! Catch
VIVO @IPL live on Vodafone SuperHour
https://t.co/OVpuSXq2xJ https://t…</t>
  </si>
  <si>
    <t>ashish_nomore
RT @VodafoneIN: The mini Zoozoos
pull off a spectacular catch! Catch
VIVO @IPL live on Vodafone SuperHour
https://t.co/OVpuSXq2xJ https://t…</t>
  </si>
  <si>
    <t>kalyankar_vinay
RT @VodafoneIN: The mini Zoozoos
pull off a spectacular catch! Catch
VIVO @IPL live on Vodafone SuperHour
https://t.co/OVpuSXq2xJ https://t…</t>
  </si>
  <si>
    <t>innobystander
Theres the Vodafone Fan Army -
the only army who would be beaten
by North Koreas army... #ipl</t>
  </si>
  <si>
    <t>thebouncerball
Want to take @VodafoneIN Sim, and
want win that IPL Vodafone Super
Fan.</t>
  </si>
  <si>
    <t>coolsumit786
When we will see @DannyMorrison66
dancing with the next Vodafone
Fan Army #iplt20 #IPL #IPL2017
#vodafonefanarmy</t>
  </si>
  <si>
    <t xml:space="preserve">dannymorrison66
</t>
  </si>
  <si>
    <t>rajaneeshk4
RT @Rajaneeshk4: Yeh dhas saal
aapkey naam... yeh theen mahiney
jio kha naam #ipl #jio #vodafone
#airtel #idea #TRAI #JioDhanDhanaDhan</t>
  </si>
  <si>
    <t>gurdevahluwalia
RT @VodafoneIN: Join Zumis in the
Super Cheer Dance as they celebrate
10 years of @IPL. Watch VIVO IPL
on Vodafone SuperHour https://t.co/O…</t>
  </si>
  <si>
    <t>anjalispeaks
I really love Vodafone adds between
#IPL THEY r so sweet 😄😄😄 #KKRvGL</t>
  </si>
  <si>
    <t>srinivas2112
#vodafone always comes with simple
but smart ads during #IPL .. Nice
series of old couple on vacation
in Goa..</t>
  </si>
  <si>
    <t>mrwordsworthvii
@VodafoneIN campaign for the #IPL
celebrate their second honeymoon
is just so cool. #Win #Vodafone
#Goa</t>
  </si>
  <si>
    <t>rootcare
Join Zumis in the Super Cheer Dance
as they celebrate 10 years of @IPL.
Watch VIVO IPL https://t.co/6v7Dj7Pedx
https://t.co/yZEbW6wmu7</t>
  </si>
  <si>
    <t>radhika65199252
RT @ROOTCARE: Join Zumis in the
Super Cheer Dance as they celebrate
10 years of @IPL. Watch VIVO IPL
https://t.co/6v7Dj7Pedx https://t.co/…</t>
  </si>
  <si>
    <t>arya7rai001
ipl Ticket AD vodafone zoo zoo
ad cartoon for child 2017: https://t.co/WsHpJL36Gq
via @YouTube</t>
  </si>
  <si>
    <t xml:space="preserve">youtube
</t>
  </si>
  <si>
    <t>iamlino_27
What the hell the Vodafone fan
army doing there? Someone paying
them to do that?? #IPL</t>
  </si>
  <si>
    <t>ajays23
Never seen such civilised hippies
like the ones in the Vodafone ad.
#IPL</t>
  </si>
  <si>
    <t>cutelittle07
#RPSvSRH When #Vodafone fan army
count is greater than #PSL audience.
#IPL https://t.co/tD5OYM1Itf</t>
  </si>
  <si>
    <t>imanishagrawal
#RPSvSRH Though #Vodafone comes
up with great ads, their customer
service is not that good #PersonalOpinion
#ipl</t>
  </si>
  <si>
    <t>adarshprasad11
Worst thing about IPL is the Vodafone
fan army. It's like 'Come, pay
for your ticket and humiliate yourself
on television' #ipl</t>
  </si>
  <si>
    <t>raghusjr
RT @VodafoneIN: Join Zumis in the
Super Cheer Dance as they celebrate
10 years of @IPL. Watch VIVO IPL
on Vodafone SuperHour: https://t.co/…</t>
  </si>
  <si>
    <t>janishaili
RT @IndianIdle: Apparently Jio
is making a logo in every match
to compete against Vodafone's IPL
marketing. https://t.co/J4uyfLU7Yt</t>
  </si>
  <si>
    <t>indianidle
Apparently Jio is making a logo
in every match to compete against
Vodafone's IPL marketing. https://t.co/J4uyfLU7Yt</t>
  </si>
  <si>
    <t>sudhakarmg2k
Today I saw the fans wearing #Vodafone
Jersey &amp;amp; dance for #JioDhanDhanaDhan
. Whether #Essar &amp;amp; #RelianceJio
merged? #ipl</t>
  </si>
  <si>
    <t>iamamyth
Is it just me or does the @vodafone
army do the Go Jio Dhan Dhana Dhan
dance everytime they're on screen?
😜 @reliancejio #ipl #MIvDD</t>
  </si>
  <si>
    <t xml:space="preserve">reliancejio
</t>
  </si>
  <si>
    <t xml:space="preserve">vodafone
</t>
  </si>
  <si>
    <t>wizrohit
RT @IndianIdle: Apparently Jio
is making a logo in every match
to compete against Vodafone's IPL
marketing. https://t.co/J4uyfLU7Yt</t>
  </si>
  <si>
    <t>roy___s
Vodafone zoo zoo ads all in one
- All 25 Vodafone ipl ads https://t.co/OWQiO6RiYo</t>
  </si>
  <si>
    <t>imrahulsuthar
Delhi wickets falling as rapidly
as Airtel and Vodafone data prices
fell post Reliance Jio. #MIvDD
#RPSvSRH 🏏 Rohit Sharma #IPL</t>
  </si>
  <si>
    <t>mipaltanforever
RT @imrahulsuthar: Delhi wickets
falling as rapidly as Airtel and
Vodafone data prices fell post
Reliance Jio. #MIvDD #RPSvSRH 🏏
Rohit Sha…</t>
  </si>
  <si>
    <t>wt_is_twiter
Kaash me bhi chutiya hota Vodafone
Super Fan banke #ipl dekhta 😂</t>
  </si>
  <si>
    <t>santosh700143
@KKRiders @IPL Vodafone fan Ko
koi maro</t>
  </si>
  <si>
    <t xml:space="preserve">kkriders
</t>
  </si>
  <si>
    <t>herefordrich
What is @dimimascarenhas doing
as the Vodafone super fan?! #IPL
#KKRvRCB https://t.co/PL79tJsj5y</t>
  </si>
  <si>
    <t xml:space="preserve">dimimascarenhas
</t>
  </si>
  <si>
    <t>hawtchickx
RT @herefordrich: What is @dimimascarenhas
doing as the Vodafone super fan?!
#IPL #KKRvRCB https://t.co/PL79tJsj5y</t>
  </si>
  <si>
    <t>seeunknown
Hindi commentry matches talent
of vodafone super army #kkrvrcb
#IPL</t>
  </si>
  <si>
    <t>sierralimaa
As good as this Vodafone ads are
during the IPL the Parle ads are
terribly worse with the comcept.
Seriously why ?</t>
  </si>
  <si>
    <t>insaasha1
RT @VodafoneIN: Join Zumis in the
Super Cheer Dance as they celebrate
10 years of @IPL. Watch VIVO IPL
on Vodafone SuperHour https://t.co/O…</t>
  </si>
  <si>
    <t>indianmourinho
RT @InnoBystander: Theres the Vodafone
Fan Army, about to be beaten up
by real fans who had to pay to
get in... #ipl</t>
  </si>
  <si>
    <t>ab619cricket
RT @InnoBystander: Theres the Vodafone
Fan Army, about to be beaten up
by real fans who had to pay to
get in... #ipl</t>
  </si>
  <si>
    <t>kiran_alex7
RT @InnoBystander: Theres the Vodafone
Fan Army, about to be beaten up
by real fans who had to pay to
get in... #ipl</t>
  </si>
  <si>
    <t>denzilmartin05
RT @InnoBystander: Theres the Vodafone
Fan Army, about to be beaten up
by real fans who had to pay to
get in... #ipl</t>
  </si>
  <si>
    <t>05raza_
RT @InnoBystander: Theres the Vodafone
Fan Army, about to be beaten up
by real fans who had to pay to
get in... #ipl</t>
  </si>
  <si>
    <t>saadawizard08
RT @ImNagur: Two minutes silence
for vodafone super fan... 😂😂😂
Gautam #Gambhir one of the Best
Captain In IPL👍 well played KKR👍.Bad
Luck R…</t>
  </si>
  <si>
    <t>imnagur
Two minutes silence for vodafone
super fan... 😂😂😂 Gautam #Gambhir
one of the Best Captain In IPL👍
well played KKR👍.Bad Luck RCB.
#KKRvRCB</t>
  </si>
  <si>
    <t>subrat9
RT @ImNagur: Two minutes silence
for vodafone super fan... 😂😂😂
Gautam #Gambhir one of the Best
Captain In IPL👍 well played KKR👍.Bad
Luck R…</t>
  </si>
  <si>
    <t>imshubsri
RT @ImNagur: Two minutes silence
for vodafone super fan... 😂😂😂
Gautam #Gambhir one of the Best
Captain In IPL👍 well played KKR👍.Bad
Luck R…</t>
  </si>
  <si>
    <t>srkkafighter
RT @ImNagur: Two minutes silence
for vodafone super fan... 😂😂😂
Gautam #Gambhir one of the Best
Captain In IPL👍 well played KKR👍.Bad
Luck R…</t>
  </si>
  <si>
    <t>angada
RT @ImNagur: Two minutes silence
for vodafone super fan... 😂😂😂
Gautam #Gambhir one of the Best
Captain In IPL👍 well played KKR👍.Bad
Luck R…</t>
  </si>
  <si>
    <t>itssaty
RT @ImNagur: Two minutes silence
for vodafone super fan... 😂😂😂
Gautam #Gambhir one of the Best
Captain In IPL👍 well played KKR👍.Bad
Luck R…</t>
  </si>
  <si>
    <t>miistergautam
RT @ImNagur: Two minutes silence
for vodafone super fan... 😂😂😂
Gautam #Gambhir one of the Best
Captain In IPL👍 well played KKR👍.Bad
Luck R…</t>
  </si>
  <si>
    <t>afzalhayat0103
RT @ImNagur: Two minutes silence
for vodafone super fan... 😂😂😂
Gautam #Gambhir one of the Best
Captain In IPL👍 well played KKR👍.Bad
Luck R…</t>
  </si>
  <si>
    <t>ssgaparwezi
RT @VodafoneIN: Join Zumis in the
Super Cheer Dance as they celebrate
10 years of @IPL. Watch VIVO IPL
on Vodafone SuperHour: https://t.co/…</t>
  </si>
  <si>
    <t>sgaparwezi
RT @VodafoneIN: Join Zumis in the
Super Cheer Dance as they celebrate
10 years of @IPL. Watch VIVO IPL
on Vodafone SuperHour: https://t.co/…</t>
  </si>
  <si>
    <t>thefakepunjabi
RT @IndianIdle: Apparently Jio
is making a logo in every match
to compete against Vodafone's IPL
marketing. https://t.co/J4uyfLU7Yt</t>
  </si>
  <si>
    <t>adwaitajoshi
RT @IndianIdle: Apparently Jio
is making a logo in every match
to compete against Vodafone's IPL
marketing. https://t.co/J4uyfLU7Yt</t>
  </si>
  <si>
    <t>abhilash_desai1
RT @IndianIdle: Apparently Jio
is making a logo in every match
to compete against Vodafone's IPL
marketing. https://t.co/J4uyfLU7Yt</t>
  </si>
  <si>
    <t>adinathgade
RT @IndianIdle: Apparently Jio
is making a logo in every match
to compete against Vodafone's IPL
marketing. https://t.co/J4uyfLU7Yt</t>
  </si>
  <si>
    <t>ahmedamanz
RT @IndianIdle: Apparently Jio
is making a logo in every match
to compete against Vodafone's IPL
marketing. https://t.co/J4uyfLU7Yt</t>
  </si>
  <si>
    <t>_akshatashetty
RT @IndianIdle: Apparently Jio
is making a logo in every match
to compete against Vodafone's IPL
marketing. https://t.co/J4uyfLU7Yt</t>
  </si>
  <si>
    <t>akashbagulb
RT @IndianIdle: Apparently Jio
is making a logo in every match
to compete against Vodafone's IPL
marketing. https://t.co/J4uyfLU7Yt</t>
  </si>
  <si>
    <t>ajinkyaoraut
RT @IndianIdle: Apparently Jio
is making a logo in every match
to compete against Vodafone's IPL
marketing. https://t.co/J4uyfLU7Yt</t>
  </si>
  <si>
    <t>aabhisavants
RT @IndianIdle: Apparently Jio
is making a logo in every match
to compete against Vodafone's IPL
marketing. https://t.co/J4uyfLU7Yt</t>
  </si>
  <si>
    <t>amanikotare
RT @IndianIdle: Apparently Jio
is making a logo in every match
to compete against Vodafone's IPL
marketing. https://t.co/J4uyfLU7Yt</t>
  </si>
  <si>
    <t>anilqpawar
RT @IndianIdle: Apparently Jio
is making a logo in every match
to compete against Vodafone's IPL
marketing. https://t.co/J4uyfLU7Yt</t>
  </si>
  <si>
    <t>pritikagarwal
RT @IndianIdle: Apparently Jio
is making a logo in every match
to compete against Vodafone's IPL
marketing. https://t.co/J4uyfLU7Yt</t>
  </si>
  <si>
    <t>aniruddhaalad
RT @IndianIdle: Apparently Jio
is making a logo in every match
to compete against Vodafone's IPL
marketing. https://t.co/J4uyfLU7Yt</t>
  </si>
  <si>
    <t>_yashmallik
RT @IndianIdle: Apparently Jio
is making a logo in every match
to compete against Vodafone's IPL
marketing. https://t.co/J4uyfLU7Yt</t>
  </si>
  <si>
    <t>aakhilabhide
RT @IndianIdle: Apparently Jio
is making a logo in every match
to compete against Vodafone's IPL
marketing. https://t.co/J4uyfLU7Yt</t>
  </si>
  <si>
    <t>akshaypsheth
RT @IndianIdle: Apparently Jio
is making a logo in every match
to compete against Vodafone's IPL
marketing. https://t.co/J4uyfLU7Yt</t>
  </si>
  <si>
    <t>anjalideshmukhd
RT @IndianIdle: Apparently Jio
is making a logo in every match
to compete against Vodafone's IPL
marketing. https://t.co/J4uyfLU7Yt</t>
  </si>
  <si>
    <t>_jennyroy
RT @IndianIdle: Apparently Jio
is making a logo in every match
to compete against Vodafone's IPL
marketing. https://t.co/J4uyfLU7Yt</t>
  </si>
  <si>
    <t>anmol_dixit11
RT @IndianIdle: Apparently Jio
is making a logo in every match
to compete against Vodafone's IPL
marketing. https://t.co/J4uyfLU7Yt</t>
  </si>
  <si>
    <t>anjaliaparab
RT @IndianIdle: Apparently Jio
is making a logo in every match
to compete against Vodafone's IPL
marketing. https://t.co/J4uyfLU7Yt</t>
  </si>
  <si>
    <t>anishamishraa
RT @IndianIdle: Apparently Jio
is making a logo in every match
to compete against Vodafone's IPL
marketing. https://t.co/J4uyfLU7Yt</t>
  </si>
  <si>
    <t>piyush8824
Vodafone has recently launched
a series of Cheer films with mini
Zoozoos celebrating 10 years of
iconic association with IPL. #MakeMostOfNow</t>
  </si>
  <si>
    <t>tumbadi
I Couldn't See Today's #ipl Match
Between @mipaltan &amp;amp; @RPSupergiants
Coz Of Poor #InternetNetwork Of
#Vodafone Once Again @VodafoneIN</t>
  </si>
  <si>
    <t xml:space="preserve">rpsupergiants
</t>
  </si>
  <si>
    <t xml:space="preserve">mipaltan
</t>
  </si>
  <si>
    <t>iamsumi7
IPL Ticket AD Vodafone zoo zoo
ad Cartoon For Child 2017 https://t.co/jlCyMWTmjT</t>
  </si>
  <si>
    <t>sairam_ganja
RT @VodafoneIN: Join Zumis in the
Super Cheer Dance as they celebrate
10 years of @IPL. Watch VIVO IPL
on Vodafone SuperHour: https://t.co/…</t>
  </si>
  <si>
    <t>arunkumar_mani
@VodafoneIN @IPL Vodafone play
app getting crash .. first fix
that soon</t>
  </si>
  <si>
    <t>vishnumech112
MOM should be given to Vodafone
super fan, what an unlucky person
😕 #RCBvSRH #IPL</t>
  </si>
  <si>
    <t>faiznsport
Handset makers, telcos are top
spenders in advertising during
IPL https://t.co/yxEpUL5vdm #Vodafone
#jio #VivoV5s #ipl #IPL2017</t>
  </si>
  <si>
    <t>thesportswallah
.@VodafoneIN ZooZoos are back -
https://t.co/2UHVyotpDP https://t.co/DOEILRY9Hr</t>
  </si>
  <si>
    <t>_hetshah
Hahaha.. seemed like vodafone fan
was kidnapped today. #ipl #RPSvKKR</t>
  </si>
  <si>
    <t>inventorkarthi
#vodafone Pls stp the Ad on data
strong netwk in btwen IPL match.t
s spoiling sportive md.In my area
hv no proper 2G.why do u have ad
on 4G</t>
  </si>
  <si>
    <t>dextryl
@SonySIX @SONYESPN that @Vodafone
fan army dance is so ugghhhhhh
and disgusting. Am sure it can
do better. #IPL2017 #ipl</t>
  </si>
  <si>
    <t xml:space="preserve">sonyespn
</t>
  </si>
  <si>
    <t xml:space="preserve">sonysix
</t>
  </si>
  <si>
    <t>socialleadshub
Twitter launches 'Lite' version
for India, partners Vodafone #Twitterforbusiness
#DWMGsocial https://t.co/eicLJ4eJnt
https://t.co/KV67cZBJYY</t>
  </si>
  <si>
    <t>dwmginc
Twitter launches 'Lite' version
for India, partners Vodafone #Twitterforbusiness
#DWMGsocial https://t.co/mS2eyZbJO8
https://t.co/C1CKuBy6ik</t>
  </si>
  <si>
    <t>puneet27189
@VodafoneIN How to get free passes
from #Vodafone for #IPL at Delhi
stadium</t>
  </si>
  <si>
    <t>krunalofficial
RT @VodafoneIN: The mini Zoozoos
pull off a spectacular catch! Catch
VIVO @IPL live on Vodafone SuperHour
https://t.co/OVpuSXq2xJ https://t…</t>
  </si>
  <si>
    <t>shivanip330
RT @VodafoneIN: The mini Zoozoos
pull off a spectacular catch! Catch
VIVO @IPL live on Vodafone SuperHour
https://t.co/OVpuSXq2xJ https://t…</t>
  </si>
  <si>
    <t>prrasadkhomne
RT @VodafoneIN: The mini Zoozoos
pull off a spectacular catch! Catch
VIVO @IPL live on Vodafone SuperHour
https://t.co/OVpuSXq2xJ https://t…</t>
  </si>
  <si>
    <t>chandansingh121
RT @VodafoneIN: The mini Zoozoos
pull off a spectacular catch! Catch
VIVO @IPL live on Vodafone SuperHour
https://t.co/OVpuSXq2xJ https://t…</t>
  </si>
  <si>
    <t>shajesh_k
RT @VodafoneIN: The mini Zoozoos
pull off a spectacular catch! Catch
VIVO @IPL live on Vodafone SuperHour
https://t.co/OVpuSXq2xJ https://t…</t>
  </si>
  <si>
    <t>afsalkasim25
RT @VodafoneIN: The mini Zoozoos
pull off a spectacular catch! Catch
VIVO @IPL live on Vodafone SuperHour
https://t.co/OVpuSXq2xJ https://t…</t>
  </si>
  <si>
    <t>kavidesiakavi
RT @VodafoneIN: The mini Zoozoos
pull off a spectacular catch! Catch
VIVO @IPL live on Vodafone SuperHour
https://t.co/OVpuSXq2xJ https://t…</t>
  </si>
  <si>
    <t>rrajasekharr
RT @VodafoneIN: The mini Zoozoos
pull off a spectacular catch! Catch
VIVO @IPL live on Vodafone SuperHour
https://t.co/OVpuSXq2xJ https://t…</t>
  </si>
  <si>
    <t>4u5tin
RT @VodafoneIN: The mini Zoozoos
pull off a spectacular catch! Catch
VIVO @IPL live on Vodafone SuperHour
https://t.co/OVpuSXq2xJ https://t…</t>
  </si>
  <si>
    <t>ushakrishn
RT @VodafoneIN: The mini Zoozoos
pull off a spectacular catch! Catch
VIVO @IPL live on Vodafone SuperHour
https://t.co/OVpuSXq2xJ https://t…</t>
  </si>
  <si>
    <t>avisribosu
RT @VodafoneIN: The mini Zoozoos
pull off a spectacular catch! Catch
VIVO @IPL live on Vodafone SuperHour
https://t.co/OVpuSXq2xJ https://t…</t>
  </si>
  <si>
    <t>namanchitransh
RT @VodafoneIN: The mini Zoozoos
pull off a spectacular catch! Catch
VIVO @IPL live on Vodafone SuperHour
https://t.co/OVpuSXq2xJ https://t…</t>
  </si>
  <si>
    <t>iamanwarwani
RT @VodafoneIN: The mini Zoozoos
pull off a spectacular catch! Catch
VIVO @IPL live on Vodafone SuperHour
https://t.co/OVpuSXq2xJ https://t…</t>
  </si>
  <si>
    <t>abhishekaltekar
RT @VodafoneIN: The mini Zoozoos
pull off a spectacular catch! Catch
VIVO @IPL live on Vodafone SuperHour
https://t.co/OVpuSXq2xJ https://t…</t>
  </si>
  <si>
    <t>sriakh
RT @VodafoneIN: The mini Zoozoos
pull off a spectacular catch! Catch
VIVO @IPL live on Vodafone SuperHour
https://t.co/OVpuSXq2xJ https://t…</t>
  </si>
  <si>
    <t>anishsachi
RT @VodafoneIN: The mini Zoozoos
pull off a spectacular catch! Catch
VIVO @IPL live on Vodafone SuperHour
https://t.co/OVpuSXq2xJ https://t…</t>
  </si>
  <si>
    <t>geter_angu
RT @VodafoneIN: The mini Zoozoos
pull off a spectacular catch! Catch
VIVO @IPL live on Vodafone SuperHour
https://t.co/OVpuSXq2xJ https://t…</t>
  </si>
  <si>
    <t>imrids10
RT @VodafoneIN: The mini Zoozoos
pull off a spectacular catch! Catch
VIVO @IPL live on Vodafone SuperHour
https://t.co/OVpuSXq2xJ https://t…</t>
  </si>
  <si>
    <t>aravindramesh07
RT @VodafoneIN: The mini Zoozoos
pull off a spectacular catch! Catch
VIVO @IPL live on Vodafone SuperHour
https://t.co/OVpuSXq2xJ https://t…</t>
  </si>
  <si>
    <t>khanarshiya333
RT @VodafoneIN: The mini Zoozoos
pull off a spectacular catch! Catch
VIVO @IPL live on Vodafone SuperHour
https://t.co/OVpuSXq2xJ https://t…</t>
  </si>
  <si>
    <t>thelittle_kid
Where are vodafone zoozoo ads this
year. They are always funn to watch.
@VodafoneIN @IPL</t>
  </si>
  <si>
    <t>mjharkreader
RT @VodafoneIN: The mini Zoozoos
pull off a spectacular catch! Catch
VIVO @IPL live on Vodafone SuperHour
https://t.co/OVpuSXq2xJ https://t…</t>
  </si>
  <si>
    <t>iamkarthikeyank
RT @VodafoneIN: The mini Zoozoos
pull off a spectacular catch! Catch
VIVO @IPL live on Vodafone SuperHour
https://t.co/OVpuSXq2xJ https://t…</t>
  </si>
  <si>
    <t>praveensparama
RT @VodafoneIN: The mini Zoozoos
pull off a spectacular catch! Catch
VIVO @IPL live on Vodafone SuperHour
https://t.co/OVpuSXq2xJ https://t…</t>
  </si>
  <si>
    <t>nsuisunny
RT @VodafoneIN: The mini Zoozoos
pull off a spectacular catch! Catch
VIVO @IPL live on Vodafone SuperHour
https://t.co/OVpuSXq2xJ https://t…</t>
  </si>
  <si>
    <t>shahidp735060
RT @VodafoneIN: The mini Zoozoos
pull off a spectacular catch! Catch
VIVO @IPL live on Vodafone SuperHour
https://t.co/OVpuSXq2xJ https://t…</t>
  </si>
  <si>
    <t>tejaswini7
RT @VodafoneIN: The mini Zoozoos
pull off a spectacular catch! Catch
VIVO @IPL live on Vodafone SuperHour
https://t.co/OVpuSXq2xJ https://t…</t>
  </si>
  <si>
    <t>hrangtlung
RT @VodafoneIN: The mini Zoozoos
pull off a spectacular catch! Catch
VIVO @IPL live on Vodafone SuperHour
https://t.co/OVpuSXq2xJ https://t…</t>
  </si>
  <si>
    <t>iamlucky12ka4
RT @VodafoneIN: The mini Zoozoos
pull off a spectacular catch! Catch
VIVO @IPL live on Vodafone SuperHour
https://t.co/OVpuSXq2xJ https://t…</t>
  </si>
  <si>
    <t>rated_ansh
RT @VodafoneIN: The mini Zoozoos
pull off a spectacular catch! Catch
VIVO @IPL live on Vodafone SuperHour
https://t.co/OVpuSXq2xJ https://t…</t>
  </si>
  <si>
    <t>the_karishma
RT @VodafoneIN: The mini Zoozoos
pull off a spectacular catch! Catch
VIVO @IPL live on Vodafone SuperHour
https://t.co/OVpuSXq2xJ https://t…</t>
  </si>
  <si>
    <t>pratapc77398804
RT @VodafoneIN: The mini Zoozoos
pull off a spectacular catch! Catch
VIVO @IPL live on Vodafone SuperHour
https://t.co/OVpuSXq2xJ https://t…</t>
  </si>
  <si>
    <t>sonu1137tyag
RT @VodafoneIN: The mini Zoozoos
pull off a spectacular catch! Catch
VIVO @IPL live on Vodafone SuperHour
https://t.co/OVpuSXq2xJ https://t…</t>
  </si>
  <si>
    <t>apoorvduvey
RT @VodafoneIN: The mini Zoozoos
pull off a spectacular catch! Catch
VIVO @IPL live on Vodafone SuperHour
https://t.co/OVpuSXq2xJ https://t…</t>
  </si>
  <si>
    <t>sharmabhargava
RT @VodafoneIN: The mini Zoozoos
pull off a spectacular catch! Catch
VIVO @IPL live on Vodafone SuperHour
https://t.co/OVpuSXq2xJ https://t…</t>
  </si>
  <si>
    <t>parmardipak405
RT @VodafoneIN: The mini Zoozoos
pull off a spectacular catch! Catch
VIVO @IPL live on Vodafone SuperHour
https://t.co/OVpuSXq2xJ https://t…</t>
  </si>
  <si>
    <t>shivaku94983370
RT @VodafoneIN: The mini Zoozoos
pull off a spectacular catch! Catch
VIVO @IPL live on Vodafone SuperHour
https://t.co/OVpuSXq2xJ https://t…</t>
  </si>
  <si>
    <t>monil2403
RT @VodafoneIN: The mini Zoozoos
pull off a spectacular catch! Catch
VIVO @IPL live on Vodafone SuperHour
https://t.co/OVpuSXq2xJ https://t…</t>
  </si>
  <si>
    <t>solthi_anil
RT @VodafoneIN: The mini Zoozoos
pull off a spectacular catch! Catch
VIVO @IPL live on Vodafone SuperHour
https://t.co/OVpuSXq2xJ https://t…</t>
  </si>
  <si>
    <t>dineshkhullar5
RT @VodafoneIN: The mini Zoozoos
pull off a spectacular catch! Catch
VIVO @IPL live on Vodafone SuperHour
https://t.co/OVpuSXq2xJ https://t…</t>
  </si>
  <si>
    <t>prince_vedant
RT @VodafoneIN: The mini Zoozoos
pull off a spectacular catch! Catch
VIVO @IPL live on Vodafone SuperHour
https://t.co/OVpuSXq2xJ https://t…</t>
  </si>
  <si>
    <t>otb_makeup
RT @VodafoneIN: The mini Zoozoos
pull off a spectacular catch! Catch
VIVO @IPL live on Vodafone SuperHour
https://t.co/OVpuSXq2xJ https://t…</t>
  </si>
  <si>
    <t>ajitprayag
RT @VodafoneIN: The mini Zoozoos
pull off a spectacular catch! Catch
VIVO @IPL live on Vodafone SuperHour
https://t.co/OVpuSXq2xJ https://t…</t>
  </si>
  <si>
    <t>sriharshamalla1
RT @VodafoneIN: The mini Zoozoos
pull off a spectacular catch! Catch
VIVO @IPL live on Vodafone SuperHour
https://t.co/OVpuSXq2xJ https://t…</t>
  </si>
  <si>
    <t>chawadeyash
RT @VodafoneIN: The mini Zoozoos
pull off a spectacular catch! Catch
VIVO @IPL live on Vodafone SuperHour
https://t.co/OVpuSXq2xJ https://t…</t>
  </si>
  <si>
    <t>pranav9983
RT @VodafoneIN: The mini Zoozoos
pull off a spectacular catch! Catch
VIVO @IPL live on Vodafone SuperHour
https://t.co/OVpuSXq2xJ https://t…</t>
  </si>
  <si>
    <t>afreennagarji1
RT @VodafoneIN: The mini Zoozoos
pull off a spectacular catch! Catch
VIVO @IPL live on Vodafone SuperHour
https://t.co/OVpuSXq2xJ https://t…</t>
  </si>
  <si>
    <t>kishan_1990
RT @VodafoneIN: The mini Zoozoos
pull off a spectacular catch! Catch
VIVO @IPL live on Vodafone SuperHour
https://t.co/OVpuSXq2xJ https://t…</t>
  </si>
  <si>
    <t>bhupendrakhidia
RT @VodafoneIN: The mini Zoozoos
pull off a spectacular catch! Catch
VIVO @IPL live on Vodafone SuperHour
https://t.co/OVpuSXq2xJ https://t…</t>
  </si>
  <si>
    <t>nanirbl
RT @VodafoneIN: The mini Zoozoos
pull off a spectacular catch! Catch
VIVO @IPL live on Vodafone SuperHour
https://t.co/OVpuSXq2xJ https://t…</t>
  </si>
  <si>
    <t>milind_keskar
RT @VodafoneIN: The mini Zoozoos
pull off a spectacular catch! Catch
VIVO @IPL live on Vodafone SuperHour
https://t.co/OVpuSXq2xJ https://t…</t>
  </si>
  <si>
    <t>posurendar2000
RT @VodafoneIN: The mini Zoozoos
pull off a spectacular catch! Catch
VIVO @IPL live on Vodafone SuperHour
https://t.co/OVpuSXq2xJ https://t…</t>
  </si>
  <si>
    <t>confused_forevr
RT @VodafoneIN: The mini Zoozoos
pull off a spectacular catch! Catch
VIVO @IPL live on Vodafone SuperHour
https://t.co/OVpuSXq2xJ https://t…</t>
  </si>
  <si>
    <t>piathealien
RT @VodafoneIN: The mini Zoozoos
pull off a spectacular catch! Catch
VIVO @IPL live on Vodafone SuperHour
https://t.co/OVpuSXq2xJ https://t…</t>
  </si>
  <si>
    <t>mohdmuzakkir755
RT @VodafoneIN: The mini Zoozoos
pull off a spectacular catch! Catch
VIVO @IPL live on Vodafone SuperHour
https://t.co/OVpuSXq2xJ https://t…</t>
  </si>
  <si>
    <t>vinityadav319
RT @VodafoneIN: The mini Zoozoos
pull off a spectacular catch! Catch
VIVO @IPL live on Vodafone SuperHour
https://t.co/OVpuSXq2xJ https://t…</t>
  </si>
  <si>
    <t>6o1dhhixnp2q8pe
RT @VodafoneIN: The mini Zoozoos
pull off a spectacular catch! Catch
VIVO @IPL live on Vodafone SuperHour
https://t.co/OVpuSXq2xJ https://t…</t>
  </si>
  <si>
    <t>shreyas42
RT @VodafoneIN: The mini Zoozoos
pull off a spectacular catch! Catch
VIVO @IPL live on Vodafone SuperHour
https://t.co/OVpuSXq2xJ https://t…</t>
  </si>
  <si>
    <t>selvamsugi12
RT @VodafoneIN: The mini Zoozoos
pull off a spectacular catch! Catch
VIVO @IPL live on Vodafone SuperHour
https://t.co/OVpuSXq2xJ https://t…</t>
  </si>
  <si>
    <t>alokksrs
RT @VodafoneIN: The mini Zoozoos
pull off a spectacular catch! Catch
VIVO @IPL live on Vodafone SuperHour
https://t.co/OVpuSXq2xJ https://t…</t>
  </si>
  <si>
    <t>mirtahirhussian
RT @VodafoneIN: The mini Zoozoos
pull off a spectacular catch! Catch
VIVO @IPL live on Vodafone SuperHour
https://t.co/OVpuSXq2xJ https://t…</t>
  </si>
  <si>
    <t>rajneeshht
RT @VodafoneIN: The mini Zoozoos
pull off a spectacular catch! Catch
VIVO @IPL live on Vodafone SuperHour
https://t.co/OVpuSXq2xJ https://t…</t>
  </si>
  <si>
    <t>dv_mech
RT @VodafoneIN: The mini Zoozoos
pull off a spectacular catch! Catch
VIVO @IPL live on Vodafone SuperHour
https://t.co/OVpuSXq2xJ https://t…</t>
  </si>
  <si>
    <t>sameerfaizan143
RT @VodafoneIN: The mini Zoozoos
pull off a spectacular catch! Catch
VIVO @IPL live on Vodafone SuperHour
https://t.co/OVpuSXq2xJ https://t…</t>
  </si>
  <si>
    <t>ashish1901
RT @VodafoneIN: The mini Zoozoos
pull off a spectacular catch! Catch
VIVO @IPL live on Vodafone SuperHour
https://t.co/OVpuSXq2xJ https://t…</t>
  </si>
  <si>
    <t>liannbarreto
RT @VodafoneIN: The mini Zoozoos
pull off a spectacular catch! Catch
VIVO @IPL live on Vodafone SuperHour
https://t.co/OVpuSXq2xJ https://t…</t>
  </si>
  <si>
    <t>abhilash_amale
RT @VodafoneIN: Join Zumis in the
Super Cheer Dance as they celebrate
10 years of @IPL. Watch VIVO IPL
on Vodafone SuperHour https://t.co/O…</t>
  </si>
  <si>
    <t>vaibhav9719
RT @VodafoneIN: The mini Zoozoos
pull off a spectacular catch! Catch
VIVO @IPL live on Vodafone SuperHour
https://t.co/OVpuSXq2xJ https://t…</t>
  </si>
  <si>
    <t>rockstarjyo
RT @VodafoneIN: The mini Zoozoos
pull off a spectacular catch! Catch
VIVO @IPL live on Vodafone SuperHour
https://t.co/OVpuSXq2xJ https://t…</t>
  </si>
  <si>
    <t>bhushansz
Grandfather alone went back after
Goa trip. As grandmother went by
parachute.. 😄😄😄 #Vodafone #ipl
#RCBvGL</t>
  </si>
  <si>
    <t>vilaytee
RT @InnoBystander: Theres the Vodafone
Fan Army, spending Vijay Mallyas
bail bond... #ipl</t>
  </si>
  <si>
    <t>chotu74672459
RT @VodafoneIN: The mini Zoozoos
pull off a spectacular catch! Catch
VIVO @IPL live on Vodafone SuperHour
https://t.co/OVpuSXq2xJ https://t…</t>
  </si>
  <si>
    <t>mahendra_bce
RT @VodafoneIN: The mini Zoozoos
pull off a spectacular catch! Catch
VIVO @IPL live on Vodafone SuperHour
https://t.co/OVpuSXq2xJ https://t…</t>
  </si>
  <si>
    <t>mullaisurya
RT @VodafoneIN: The mini Zoozoos
pull off a spectacular catch! Catch
VIVO @IPL live on Vodafone SuperHour
https://t.co/OVpuSXq2xJ https://t…</t>
  </si>
  <si>
    <t>naveensukhija25
RT @VodafoneIN: The mini Zoozoos
pull off a spectacular catch! Catch
VIVO @IPL live on Vodafone SuperHour
https://t.co/OVpuSXq2xJ https://t…</t>
  </si>
  <si>
    <t>sanjaymc1
Zoo Zoo Vodafone Ads 2017 Celebrating
10 year of IPL 2017 _ Technomafia_HD:
https://t.co/sXiVBHo0mJ via @YouTube</t>
  </si>
  <si>
    <t>ankurpatel541
RT @VodafoneIN: The mini Zoozoos
pull off a spectacular catch! Catch
VIVO @IPL live on Vodafone SuperHour
https://t.co/OVpuSXq2xJ https://t…</t>
  </si>
  <si>
    <t>pc_at_nitk
RT @VodafoneIN: The mini Zoozoos
pull off a spectacular catch! Catch
VIVO @IPL live on Vodafone SuperHour
https://t.co/OVpuSXq2xJ https://t…</t>
  </si>
  <si>
    <t>mdswarna
RT @VodafoneIN: The mini Zoozoos
pull off a spectacular catch! Catch
VIVO @IPL live on Vodafone SuperHour
https://t.co/OVpuSXq2xJ https://t…</t>
  </si>
  <si>
    <t>i_m_kishlay
RT @VodafoneIN: The mini Zoozoos
pull off a spectacular catch! Catch
VIVO @IPL live on Vodafone SuperHour
https://t.co/OVpuSXq2xJ https://t…</t>
  </si>
  <si>
    <t>furkanskhan
RT @VodafoneIN: The mini Zoozoos
pull off a spectacular catch! Catch
VIVO @IPL live on Vodafone SuperHour
https://t.co/OVpuSXq2xJ https://t…</t>
  </si>
  <si>
    <t>javidbutt15
RT @VodafoneIN: The mini Zoozoos
pull off a spectacular catch! Catch
VIVO @IPL live on Vodafone SuperHour
https://t.co/OVpuSXq2xJ https://t…</t>
  </si>
  <si>
    <t>jaganjindal
RT @VodafoneIN: The mini Zoozoos
pull off a spectacular catch! Catch
VIVO @IPL live on Vodafone SuperHour
https://t.co/OVpuSXq2xJ https://t…</t>
  </si>
  <si>
    <t>drrishisethi
RT @VodafoneIN: The mini Zoozoos
pull off a spectacular catch! Catch
VIVO @IPL live on Vodafone SuperHour
https://t.co/OVpuSXq2xJ https://t…</t>
  </si>
  <si>
    <t>archupandey
RT @VodafoneIN: The mini Zoozoos
pull off a spectacular catch! Catch
VIVO @IPL live on Vodafone SuperHour
https://t.co/OVpuSXq2xJ https://t…</t>
  </si>
  <si>
    <t>inderjeetmm
RT @VodafoneIN: The mini Zoozoos
pull off a spectacular catch! Catch
VIVO @IPL live on Vodafone SuperHour
https://t.co/OVpuSXq2xJ https://t…</t>
  </si>
  <si>
    <t>ptnkprashant
RT @VodafoneIN: The mini Zoozoos
pull off a spectacular catch! Catch
VIVO @IPL live on Vodafone SuperHour
https://t.co/OVpuSXq2xJ https://t…</t>
  </si>
  <si>
    <t>premkum47463978
RT @VodafoneIN: The mini Zoozoos
pull off a spectacular catch! Catch
VIVO @IPL live on Vodafone SuperHour
https://t.co/OVpuSXq2xJ https://t…</t>
  </si>
  <si>
    <t>vikaskaushik009
RT @VodafoneIN: The mini Zoozoos
pull off a spectacular catch! Catch
VIVO @IPL live on Vodafone SuperHour
https://t.co/OVpuSXq2xJ https://t…</t>
  </si>
  <si>
    <t>oosaravelli_
RT @VodafoneIN: The mini Zoozoos
pull off a spectacular catch! Catch
VIVO @IPL live on Vodafone SuperHour
https://t.co/OVpuSXq2xJ https://t…</t>
  </si>
  <si>
    <t>shailen77237454
RT @VodafoneIN: The mini Zoozoos
pull off a spectacular catch! Catch
VIVO @IPL live on Vodafone SuperHour
https://t.co/OVpuSXq2xJ https://t…</t>
  </si>
  <si>
    <t>abhi_saima
RT @VodafoneIN: The mini Zoozoos
pull off a spectacular catch! Catch
VIVO @IPL live on Vodafone SuperHour
https://t.co/OVpuSXq2xJ https://t…</t>
  </si>
  <si>
    <t>shriyamisra
RT @VodafoneIN: The mini Zoozoos
pull off a spectacular catch! Catch
VIVO @IPL live on Vodafone SuperHour
https://t.co/OVpuSXq2xJ https://t…</t>
  </si>
  <si>
    <t>manish296
RT @VodafoneIN: The mini Zoozoos
pull off a spectacular catch! Catch
VIVO @IPL live on Vodafone SuperHour
https://t.co/OVpuSXq2xJ https://t…</t>
  </si>
  <si>
    <t>vijaysingh_08
RT @VodafoneIN: The mini Zoozoos
pull off a spectacular catch! Catch
VIVO @IPL live on Vodafone SuperHour
https://t.co/OVpuSXq2xJ https://t…</t>
  </si>
  <si>
    <t>inbarasu1960
RT @VodafoneIN: The mini Zoozoos
pull off a spectacular catch! Catch
VIVO @IPL live on Vodafone SuperHour
https://t.co/OVpuSXq2xJ https://t…</t>
  </si>
  <si>
    <t>kritarthsardana
RT @VodafoneIN: The mini Zoozoos
pull off a spectacular catch! Catch
VIVO @IPL live on Vodafone SuperHour
https://t.co/OVpuSXq2xJ https://t…</t>
  </si>
  <si>
    <t>pethkarpriyanka
RT @VodafoneIN: The mini Zoozoos
pull off a spectacular catch! Catch
VIVO @IPL live on Vodafone SuperHour
https://t.co/OVpuSXq2xJ https://t…</t>
  </si>
  <si>
    <t>imkabira
@VodafoneIN @IPL Always there My
favorite vodafone</t>
  </si>
  <si>
    <t>suraj99211
RT @VodafoneIN: The mini Zoozoos
pull off a spectacular catch! Catch
VIVO @IPL live on Vodafone SuperHour
https://t.co/OVpuSXq2xJ https://t…</t>
  </si>
  <si>
    <t>vinayakinamdar
RT @VodafoneIN: The mini Zoozoos
pull off a spectacular catch! Catch
VIVO @IPL live on Vodafone SuperHour
https://t.co/OVpuSXq2xJ https://t…</t>
  </si>
  <si>
    <t>spintu186
RT @VodafoneIN: The mini Zoozoos
pull off a spectacular catch! Catch
VIVO @IPL live on Vodafone SuperHour
https://t.co/OVpuSXq2xJ https://t…</t>
  </si>
  <si>
    <t>ameetjain18
RT @VodafoneIN: The mini Zoozoos
pull off a spectacular catch! Catch
VIVO @IPL live on Vodafone SuperHour
https://t.co/OVpuSXq2xJ https://t…</t>
  </si>
  <si>
    <t>bhupen_sisodia
RT @VodafoneIN: The mini Zoozoos
pull off a spectacular catch! Catch
VIVO @IPL live on Vodafone SuperHour
https://t.co/OVpuSXq2xJ https://t…</t>
  </si>
  <si>
    <t>ernikhilvats
RT @VodafoneIN: The mini Zoozoos
pull off a spectacular catch! Catch
VIVO @IPL live on Vodafone SuperHour
https://t.co/OVpuSXq2xJ https://t…</t>
  </si>
  <si>
    <t>prasad_devanshu
RT @VodafoneIN: The mini Zoozoos
pull off a spectacular catch! Catch
VIVO @IPL live on Vodafone SuperHour
https://t.co/OVpuSXq2xJ https://t…</t>
  </si>
  <si>
    <t>sam_jn_
RT @VodafoneIN: The mini Zoozoos
pull off a spectacular catch! Catch
VIVO @IPL live on Vodafone SuperHour
https://t.co/OVpuSXq2xJ https://t…</t>
  </si>
  <si>
    <t>bodra20
RT @VodafoneIN: The mini Zoozoos
pull off a spectacular catch! Catch
VIVO @IPL live on Vodafone SuperHour
https://t.co/OVpuSXq2xJ https://t…</t>
  </si>
  <si>
    <t>vandana_rach
RT @VodafoneIN: The mini Zoozoos
pull off a spectacular catch! Catch
VIVO @IPL live on Vodafone SuperHour
https://t.co/OVpuSXq2xJ https://t…</t>
  </si>
  <si>
    <t>starlord1_4
RT @VodafoneIN: The mini Zoozoos
pull off a spectacular catch! Catch
VIVO @IPL live on Vodafone SuperHour
https://t.co/OVpuSXq2xJ https://t…</t>
  </si>
  <si>
    <t>4seohelp
RT @VodafoneIN: The mini Zoozoos
pull off a spectacular catch! Catch
VIVO @IPL live on Vodafone SuperHour
https://t.co/OVpuSXq2xJ https://t…</t>
  </si>
  <si>
    <t>kuldeepkumar012
RT @VodafoneIN: The mini Zoozoos
pull off a spectacular catch! Catch
VIVO @IPL live on Vodafone SuperHour
https://t.co/OVpuSXq2xJ https://t…</t>
  </si>
  <si>
    <t>iam_blueeboy
RT @VodafoneIN: The mini Zoozoos
pull off a spectacular catch! Catch
VIVO @IPL live on Vodafone SuperHour
https://t.co/OVpuSXq2xJ https://t…</t>
  </si>
  <si>
    <t>hetvit14
RT @VodafoneIN: The mini Zoozoos
pull off a spectacular catch! Catch
VIVO @IPL live on Vodafone SuperHour
https://t.co/OVpuSXq2xJ https://t…</t>
  </si>
  <si>
    <t>pachifernandes
RT @VodafoneIN: The mini Zoozoos
pull off a spectacular catch! Catch
VIVO @IPL live on Vodafone SuperHour
https://t.co/OVpuSXq2xJ https://t…</t>
  </si>
  <si>
    <t>navanethakumar
RT @VodafoneIN: The mini Zoozoos
pull off a spectacular catch! Catch
VIVO @IPL live on Vodafone SuperHour
https://t.co/OVpuSXq2xJ https://t…</t>
  </si>
  <si>
    <t>shashishagun
RT @VodafoneIN: The mini Zoozoos
pull off a spectacular catch! Catch
VIVO @IPL live on Vodafone SuperHour
https://t.co/OVpuSXq2xJ https://t…</t>
  </si>
  <si>
    <t>luckyahir11
@VodafoneIN @IPL We want to PORT
from Vodafone to other because
here in jamnagar no speed in 3g
4g 😡</t>
  </si>
  <si>
    <t>anilgite021
RT @VodafoneIN: The mini Zoozoos
pull off a spectacular catch! Catch
VIVO @IPL live on Vodafone SuperHour
https://t.co/OVpuSXq2xJ https://t…</t>
  </si>
  <si>
    <t>balajikannan99
RT @VodafoneIN: The mini Zoozoos
pull off a spectacular catch! Catch
VIVO @IPL live on Vodafone SuperHour
https://t.co/OVpuSXq2xJ https://t…</t>
  </si>
  <si>
    <t>maithily1905
RT @VodafoneIN: The mini Zoozoos
pull off a spectacular catch! Catch
VIVO @IPL live on Vodafone SuperHour
https://t.co/OVpuSXq2xJ https://t…</t>
  </si>
  <si>
    <t>thechinmaysahu
RT @VodafoneIN: The mini Zoozoos
pull off a spectacular catch! Catch
VIVO @IPL live on Vodafone SuperHour
https://t.co/OVpuSXq2xJ https://t…</t>
  </si>
  <si>
    <t>shashiness
RT @VodafoneIN: The mini Zoozoos
pull off a spectacular catch! Catch
VIVO @IPL live on Vodafone SuperHour
https://t.co/OVpuSXq2xJ https://t…</t>
  </si>
  <si>
    <t>duttasandip834
RT @VodafoneIN: The mini Zoozoos
pull off a spectacular catch! Catch
VIVO @IPL live on Vodafone SuperHour
https://t.co/OVpuSXq2xJ https://t…</t>
  </si>
  <si>
    <t>avadheshmahajan
RT @VodafoneIN: The mini Zoozoos
pull off a spectacular catch! Catch
VIVO @IPL live on Vodafone SuperHour
https://t.co/OVpuSXq2xJ https://t…</t>
  </si>
  <si>
    <t>mrsharepointguy
RT @VodafoneIN: The mini Zoozoos
pull off a spectacular catch! Catch
VIVO @IPL live on Vodafone SuperHour
https://t.co/OVpuSXq2xJ https://t…</t>
  </si>
  <si>
    <t>karanarora79
RT @VodafoneIN: The mini Zoozoos
pull off a spectacular catch! Catch
VIVO @IPL live on Vodafone SuperHour
https://t.co/OVpuSXq2xJ https://t…</t>
  </si>
  <si>
    <t>eli_wolfsbane
RT @VodafoneIN: The mini Zoozoos
pull off a spectacular catch! Catch
VIVO @IPL live on Vodafone SuperHour
https://t.co/OVpuSXq2xJ https://t…</t>
  </si>
  <si>
    <t>aksheygoyal
RT @VodafoneIN: The mini Zoozoos
pull off a spectacular catch! Catch
VIVO @IPL live on Vodafone SuperHour
https://t.co/OVpuSXq2xJ https://t…</t>
  </si>
  <si>
    <t>manisht47106254
RT @VodafoneIN: The mini Zoozoos
pull off a spectacular catch! Catch
VIVO @IPL live on Vodafone SuperHour
https://t.co/OVpuSXq2xJ https://t…</t>
  </si>
  <si>
    <t>rinakhatri01
RT @VodafoneIN: The mini Zoozoos
pull off a spectacular catch! Catch
VIVO @IPL live on Vodafone SuperHour
https://t.co/OVpuSXq2xJ https://t…</t>
  </si>
  <si>
    <t>sureshm_hr
RT @VodafoneIN: The mini Zoozoos
pull off a spectacular catch! Catch
VIVO @IPL live on Vodafone SuperHour
https://t.co/OVpuSXq2xJ https://t…</t>
  </si>
  <si>
    <t>anpm_it
RT @VodafoneIN: The mini Zoozoos
pull off a spectacular catch! Catch
VIVO @IPL live on Vodafone SuperHour
https://t.co/OVpuSXq2xJ https://t…</t>
  </si>
  <si>
    <t>sv831725
RT @VodafoneIN: The mini Zoozoos
pull off a spectacular catch! Catch
VIVO @IPL live on Vodafone SuperHour
https://t.co/OVpuSXq2xJ https://t…</t>
  </si>
  <si>
    <t>im_pandit
RT @VodafoneIN: The mini Zoozoos
pull off a spectacular catch! Catch
VIVO @IPL live on Vodafone SuperHour
https://t.co/OVpuSXq2xJ https://t…</t>
  </si>
  <si>
    <t>narry_is_life10
RT @VodafoneIN: The mini Zoozoos
pull off a spectacular catch! Catch
VIVO @IPL live on Vodafone SuperHour
https://t.co/OVpuSXq2xJ https://t…</t>
  </si>
  <si>
    <t>jcjha
RT @VodafoneIN: The mini Zoozoos
pull off a spectacular catch! Catch
VIVO @IPL live on Vodafone SuperHour
https://t.co/OVpuSXq2xJ https://t…</t>
  </si>
  <si>
    <t>moripraful
RT @VodafoneIN: The mini Zoozoos
pull off a spectacular catch! Catch
VIVO @IPL live on Vodafone SuperHour
https://t.co/OVpuSXq2xJ https://t…</t>
  </si>
  <si>
    <t>imdhruvnaveen
RT @VodafoneIN: The mini Zoozoos
pull off a spectacular catch! Catch
VIVO @IPL live on Vodafone SuperHour
https://t.co/OVpuSXq2xJ https://t…</t>
  </si>
  <si>
    <t>vanillawallah
RT @VodafoneIN: The mini Zoozoos
pull off a spectacular catch! Catch
VIVO @IPL live on Vodafone SuperHour
https://t.co/OVpuSXq2xJ https://t…</t>
  </si>
  <si>
    <t>sagar2612
RT @VodafoneIN: The mini Zoozoos
pull off a spectacular catch! Catch
VIVO @IPL live on Vodafone SuperHour
https://t.co/OVpuSXq2xJ https://t…</t>
  </si>
  <si>
    <t>manthanvamp007
RT @VodafoneIN: The mini Zoozoos
pull off a spectacular catch! Catch
VIVO @IPL live on Vodafone SuperHour
https://t.co/OVpuSXq2xJ https://t…</t>
  </si>
  <si>
    <t>mehul_27
RT @VodafoneIN: The mini Zoozoos
pull off a spectacular catch! Catch
VIVO @IPL live on Vodafone SuperHour
https://t.co/OVpuSXq2xJ https://t…</t>
  </si>
  <si>
    <t>iam_tharun12
RT @VodafoneIN: The mini Zoozoos
pull off a spectacular catch! Catch
VIVO @IPL live on Vodafone SuperHour
https://t.co/OVpuSXq2xJ https://t…</t>
  </si>
  <si>
    <t>aspandya2012
RT @VodafoneIN: The mini Zoozoos
pull off a spectacular catch! Catch
VIVO @IPL live on Vodafone SuperHour
https://t.co/OVpuSXq2xJ https://t…</t>
  </si>
  <si>
    <t>bharathnani6264
RT @VodafoneIN: The mini Zoozoos
pull off a spectacular catch! Catch
VIVO @IPL live on Vodafone SuperHour
https://t.co/OVpuSXq2xJ https://t…</t>
  </si>
  <si>
    <t>jaimataki4
RT @VodafoneIN: The mini Zoozoos
pull off a spectacular catch! Catch
VIVO @IPL live on Vodafone SuperHour
https://t.co/OVpuSXq2xJ https://t…</t>
  </si>
  <si>
    <t>yash_lanjekar
RT @VodafoneIN: The mini Zoozoos
pull off a spectacular catch! Catch
VIVO @IPL live on Vodafone SuperHour
https://t.co/OVpuSXq2xJ https://t…</t>
  </si>
  <si>
    <t>sachin_ei
RT @VodafoneIN: The mini Zoozoos
pull off a spectacular catch! Catch
VIVO @IPL live on Vodafone SuperHour
https://t.co/OVpuSXq2xJ https://t…</t>
  </si>
  <si>
    <t>sandy_crax
RT @VodafoneIN: The mini Zoozoos
pull off a spectacular catch! Catch
VIVO @IPL live on Vodafone SuperHour
https://t.co/OVpuSXq2xJ https://t…</t>
  </si>
  <si>
    <t>newfangled_p
RT @VodafoneIN: The mini Zoozoos
pull off a spectacular catch! Catch
VIVO @IPL live on Vodafone SuperHour
https://t.co/OVpuSXq2xJ https://t…</t>
  </si>
  <si>
    <t>pandeyrohandee2
RT @VodafoneIN: The mini Zoozoos
pull off a spectacular catch! Catch
VIVO @IPL live on Vodafone SuperHour
https://t.co/OVpuSXq2xJ https://t…</t>
  </si>
  <si>
    <t>swarup16
RT @VodafoneIN: The mini Zoozoos
pull off a spectacular catch! Catch
VIVO @IPL live on Vodafone SuperHour
https://t.co/OVpuSXq2xJ https://t…</t>
  </si>
  <si>
    <t>20sheenu
RT @VodafoneIN: The mini Zoozoos
pull off a spectacular catch! Catch
VIVO @IPL live on Vodafone SuperHour
https://t.co/OVpuSXq2xJ https://t…</t>
  </si>
  <si>
    <t>amber_7777
RT @cricBC: If I buy an #IPL ticket
and get a seat next to Vodafone
fan army, I will expect a refund.</t>
  </si>
  <si>
    <t>cricbc
Vivo #IPL with Vodafone fans in
stands and Jio ad after every over.
India's two obsessions come together,
cricket and cheap phones/networks.</t>
  </si>
  <si>
    <t>cric_lama
@cricBC If I buy an #IPL ticket
and get a seat next to Vodafone
fan army, I will start dancing
for Jio dhan dhana dhan.</t>
  </si>
  <si>
    <t>harpaleureca
RT @cricBC: If I buy an #IPL ticket
and get a seat next to Vodafone
fan army, I will expect a refund.</t>
  </si>
  <si>
    <t>milinparikh29
RT @cricBC: Vivo #IPL with Vodafone
fans in stands and Jio ad after
every over. India's two obsessions
come together, cricket and cheap
pho…</t>
  </si>
  <si>
    <t>sentsss
RT @VodafoneIN: The mini Zoozoos
pull off a spectacular catch! Catch
VIVO @IPL live on Vodafone SuperHour
https://t.co/OVpuSXq2xJ https://t…</t>
  </si>
  <si>
    <t>loosu_fellow
RT @cricBC: Vivo #IPL with Vodafone
fans in stands and Jio ad after
every over. India's two obsessions
come together, cricket and cheap
pho…</t>
  </si>
  <si>
    <t>viralrajani
RT @VodafoneIN: The mini Zoozoos
pull off a spectacular catch! Catch
VIVO @IPL live on Vodafone SuperHour
https://t.co/OVpuSXq2xJ https://t…</t>
  </si>
  <si>
    <t>pjrock106
@VodafoneIN @IPL First fix the
my vodafone app!</t>
  </si>
  <si>
    <t>nivasnallavan
RT @VodafoneIN: The mini Zoozoos
pull off a spectacular catch! Catch
VIVO @IPL live on Vodafone SuperHour
https://t.co/OVpuSXq2xJ https://t…</t>
  </si>
  <si>
    <t>amankum25302040
RT @VodafoneIN: The mini Zoozoos
pull off a spectacular catch! Catch
VIVO @IPL live on Vodafone SuperHour
https://t.co/OVpuSXq2xJ https://t…</t>
  </si>
  <si>
    <t>revathy_mahi
RT @VodafoneIN: The mini Zoozoos
pull off a spectacular catch! Catch
VIVO @IPL live on Vodafone SuperHour
https://t.co/OVpuSXq2xJ https://t…</t>
  </si>
  <si>
    <t>sonuli3
RT @VodafoneIN: The mini Zoozoos
pull off a spectacular catch! Catch
VIVO @IPL live on Vodafone SuperHour
https://t.co/OVpuSXq2xJ https://t…</t>
  </si>
  <si>
    <t>ayanbh7
RT @VodafoneIN: The mini Zoozoos
pull off a spectacular catch! Catch
VIVO @IPL live on Vodafone SuperHour
https://t.co/OVpuSXq2xJ https://t…</t>
  </si>
  <si>
    <t>arshdeepz
RT @cricBC: If I buy an #IPL ticket
and get a seat next to Vodafone
fan army, I will expect a refund.</t>
  </si>
  <si>
    <t>raam_charan
RT @VodafoneIN: The mini Zoozoos
pull off a spectacular catch! Catch
VIVO @IPL live on Vodafone SuperHour
https://t.co/OVpuSXq2xJ https://t…</t>
  </si>
  <si>
    <t>kava_prateek
RT @VodafoneIN: The mini Zoozoos
pull off a spectacular catch! Catch
VIVO @IPL live on Vodafone SuperHour
https://t.co/OVpuSXq2xJ https://t…</t>
  </si>
  <si>
    <t>madhura0191
RT @VodafoneIN: The mini Zoozoos
pull off a spectacular catch! Catch
VIVO @IPL live on Vodafone SuperHour
https://t.co/OVpuSXq2xJ https://t…</t>
  </si>
  <si>
    <t>samikm_2003
RT @VodafoneIN: The mini Zoozoos
pull off a spectacular catch! Catch
VIVO @IPL live on Vodafone SuperHour
https://t.co/OVpuSXq2xJ https://t…</t>
  </si>
  <si>
    <t>truecohle
This Vodafone and the romantic
couple. This Amazon and the cricket
guys. They all save their creativity
for IPL.</t>
  </si>
  <si>
    <t>amanins69075951
RT @VodafoneIN: The mini Zoozoos
pull off a spectacular catch! Catch
VIVO @IPL live on Vodafone SuperHour
https://t.co/OVpuSXq2xJ https://t…</t>
  </si>
  <si>
    <t>kanagu_v
RT @VodafoneIN: The mini Zoozoos
pull off a spectacular catch! Catch
VIVO @IPL live on Vodafone SuperHour
https://t.co/OVpuSXq2xJ https://t…</t>
  </si>
  <si>
    <t>mangeshnawde
RT @VodafoneIN: The mini Zoozoos
pull off a spectacular catch! Catch
VIVO @IPL live on Vodafone SuperHour
https://t.co/OVpuSXq2xJ https://t…</t>
  </si>
  <si>
    <t>jain675hjj1
RT @VodafoneIN: The mini Zoozoos
pull off a spectacular catch! Catch
VIVO @IPL live on Vodafone SuperHour
https://t.co/OVpuSXq2xJ https://t…</t>
  </si>
  <si>
    <t>bhuvan_jaga
RT @VodafoneIN: The mini Zoozoos
pull off a spectacular catch! Catch
VIVO @IPL live on Vodafone SuperHour
https://t.co/OVpuSXq2xJ https://t…</t>
  </si>
  <si>
    <t>sscomp32
RT @InnoBystander: Theres the Vodafone
Fan Army - good target practice
for North Koreas nuclear arsenal...
#IPL</t>
  </si>
  <si>
    <t>amysingh_3
RT @InnoBystander: Theres the Vodafone
Fan Army - good target practice
for North Koreas nuclear arsenal...
#IPL</t>
  </si>
  <si>
    <t>shivishal15
RT @VodafoneIN: The mini Zoozoos
pull off a spectacular catch! Catch
VIVO @IPL live on Vodafone SuperHour
https://t.co/OVpuSXq2xJ https://t…</t>
  </si>
  <si>
    <t>ayush84
RT @KashundiUncle: What's lamer
than @VodafoneIN 3G service? Their
Vodafone Dance Army @IPL #whytheybesolame
?</t>
  </si>
  <si>
    <t>kashundiuncle
What's lamer than @VodafoneIN 3G
service? Their Vodafone Dance Army
@IPL #whytheybesolame ?</t>
  </si>
  <si>
    <t>rbrohitrb
RT @InnoBystander: Theres the Vodafone
Fan Army - good target practice
for North Koreas nuclear arsenal...
#IPL</t>
  </si>
  <si>
    <t>isujeth
RT @cricBC: Vivo #IPL with Vodafone
fans in stands and Jio ad after
every over. India's two obsessions
come together, cricket and cheap
pho…</t>
  </si>
  <si>
    <t>mdtayyib12
RT @VodafoneIN: The mini Zoozoos
pull off a spectacular catch! Catch
VIVO @IPL live on Vodafone SuperHour
https://t.co/OVpuSXq2xJ https://t…</t>
  </si>
  <si>
    <t>devm84
RT @VodafoneIN: The mini Zoozoos
pull off a spectacular catch! Catch
VIVO @IPL live on Vodafone SuperHour
https://t.co/OVpuSXq2xJ https://t…</t>
  </si>
  <si>
    <t>abhishek_f1
#Vodafone marketing doing it all
wrong with Paid (so called) 'Fan'
army in #IPL doing forced actions
and Old, Annoying actors in ads.
#Fail</t>
  </si>
  <si>
    <t>_deepakagrawal
RT @VodafoneIN: The mini Zoozoos
pull off a spectacular catch! Catch
VIVO @IPL live on Vodafone SuperHour
https://t.co/OVpuSXq2xJ https://t…</t>
  </si>
  <si>
    <t>vigneshramaswa1
RT @VodafoneIN: The mini Zoozoos
pull off a spectacular catch! Catch
VIVO @IPL live on Vodafone SuperHour
https://t.co/OVpuSXq2xJ https://t…</t>
  </si>
  <si>
    <t>taran_p1
RT @VodafoneIN: The mini Zoozoos
pull off a spectacular catch! Catch
VIVO @IPL live on Vodafone SuperHour
https://t.co/OVpuSXq2xJ https://t…</t>
  </si>
  <si>
    <t>omgurjar19
RT @VodafoneIN: The mini Zoozoos
pull off a spectacular catch! Catch
VIVO @IPL live on Vodafone SuperHour
https://t.co/OVpuSXq2xJ https://t…</t>
  </si>
  <si>
    <t>anand3210
RT @VodafoneIN: The mini Zoozoos
pull off a spectacular catch! Catch
VIVO @IPL live on Vodafone SuperHour
https://t.co/OVpuSXq2xJ https://t…</t>
  </si>
  <si>
    <t>anilkalyan444
RT @VodafoneIN: The mini Zoozoos
pull off a spectacular catch! Catch
VIVO @IPL live on Vodafone SuperHour
https://t.co/OVpuSXq2xJ https://t…</t>
  </si>
  <si>
    <t>arpanbhowmik92
RT @VodafoneIN: The mini Zoozoos
pull off a spectacular catch! Catch
VIVO @IPL live on Vodafone SuperHour
https://t.co/OVpuSXq2xJ https://t…</t>
  </si>
  <si>
    <t>ref_kartik
RT @VodafoneIN: The mini Zoozoos
pull off a spectacular catch! Catch
VIVO @IPL live on Vodafone SuperHour
https://t.co/OVpuSXq2xJ https://t…</t>
  </si>
  <si>
    <t>kbmsaami
RT @VodafoneIN: The mini Zoozoos
pull off a spectacular catch! Catch
VIVO @IPL live on Vodafone SuperHour
https://t.co/OVpuSXq2xJ https://t…</t>
  </si>
  <si>
    <t>ms_ambre
RT @VodafoneIN: The mini Zoozoos
pull off a spectacular catch! Catch
VIVO @IPL live on Vodafone SuperHour
https://t.co/OVpuSXq2xJ https://t…</t>
  </si>
  <si>
    <t>sart_cute
RT @VodafoneIN: The mini Zoozoos
pull off a spectacular catch! Catch
VIVO @IPL live on Vodafone SuperHour
https://t.co/OVpuSXq2xJ https://t…</t>
  </si>
  <si>
    <t>parag321
RT @VodafoneIN: The mini Zoozoos
pull off a spectacular catch! Catch
VIVO @IPL live on Vodafone SuperHour
https://t.co/OVpuSXq2xJ https://t…</t>
  </si>
  <si>
    <t>bhasin_gagan
RT @KashundiUncle: What's lamer
than @VodafoneIN 3G service? Their
Vodafone Dance Army @IPL #whytheybesolame
?</t>
  </si>
  <si>
    <t>nitinsaini9998
RT @VodafoneIN: The mini Zoozoos
pull off a spectacular catch! Catch
VIVO @IPL live on Vodafone SuperHour
https://t.co/OVpuSXq2xJ https://t…</t>
  </si>
  <si>
    <t>digesh_123
RT @KashundiUncle: What's lamer
than @VodafoneIN 3G service? Their
Vodafone Dance Army @IPL #whytheybesolame
?</t>
  </si>
  <si>
    <t>aman786maurya
@VodafoneIN The mini zoozoos will
send the IPL scores on our smartphone
either on the Vodafone app or by
SMS. #MakeMostOfNow</t>
  </si>
  <si>
    <t>gkarthi2
RT @VodafoneIN: The mini Zoozoos
pull off a spectacular catch! Catch
VIVO @IPL live on Vodafone SuperHour
https://t.co/OVpuSXq2xJ https://t…</t>
  </si>
  <si>
    <t>kjoshi1973
RT @VodafoneIN: The mini Zoozoos
pull off a spectacular catch! Catch
VIVO @IPL live on Vodafone SuperHour
https://t.co/OVpuSXq2xJ https://t…</t>
  </si>
  <si>
    <t>anawar_rakesh
RT @VodafoneIN: The mini Zoozoos
pull off a spectacular catch! Catch
VIVO @IPL live on Vodafone SuperHour
https://t.co/OVpuSXq2xJ https://t…</t>
  </si>
  <si>
    <t>debrajsarkar89
RT @VodafoneIN: The mini Zoozoos
pull off a spectacular catch! Catch
VIVO @IPL live on Vodafone SuperHour
https://t.co/OVpuSXq2xJ https://t…</t>
  </si>
  <si>
    <t>shrikant_pillai
RT @VodafoneIN: The mini Zoozoos
pull off a spectacular catch! Catch
VIVO @IPL live on Vodafone SuperHour
https://t.co/OVpuSXq2xJ https://t…</t>
  </si>
  <si>
    <t>rachnadevraj
RT @VodafoneIN: The mini Zoozoos
pull off a spectacular catch! Catch
VIVO @IPL live on Vodafone SuperHour
https://t.co/OVpuSXq2xJ https://t…</t>
  </si>
  <si>
    <t>foramthakkar4
RT @VodafoneIN: The mini Zoozoos
pull off a spectacular catch! Catch
VIVO @IPL live on Vodafone SuperHour
https://t.co/OVpuSXq2xJ https://t…</t>
  </si>
  <si>
    <t>iam_sumitghosh
RT @VodafoneIN: The mini Zoozoos
pull off a spectacular catch! Catch
VIVO @IPL live on Vodafone SuperHour
https://t.co/OVpuSXq2xJ https://t…</t>
  </si>
  <si>
    <t>thecreatish
RT @VodafoneIN: The mini Zoozoos
pull off a spectacular catch! Catch
VIVO @IPL live on Vodafone SuperHour
https://t.co/OVpuSXq2xJ https://t…</t>
  </si>
  <si>
    <t>im_jagadesh
RT @VodafoneIN: The mini Zoozoos
pull off a spectacular catch! Catch
VIVO @IPL live on Vodafone SuperHour
https://t.co/OVpuSXq2xJ https://t…</t>
  </si>
  <si>
    <t>kumar_dayakar
RT @VodafoneIN: The mini Zoozoos
pull off a spectacular catch! Catch
VIVO @IPL live on Vodafone SuperHour
https://t.co/OVpuSXq2xJ https://t…</t>
  </si>
  <si>
    <t>hemanvira
RT @VodafoneIN: The mini Zoozoos
pull off a spectacular catch! Catch
VIVO @IPL live on Vodafone SuperHour
https://t.co/OVpuSXq2xJ https://t…</t>
  </si>
  <si>
    <t>_avi__avi_
RT @VodafoneIN: The mini Zoozoos
pull off a spectacular catch! Catch
VIVO @IPL live on Vodafone SuperHour
https://t.co/OVpuSXq2xJ https://t…</t>
  </si>
  <si>
    <t>baisabikaner
RT @VodafoneIN: The mini Zoozoos
pull off a spectacular catch! Catch
VIVO @IPL live on Vodafone SuperHour
https://t.co/OVpuSXq2xJ https://t…</t>
  </si>
  <si>
    <t>iamshivsainik
RT @VodafoneIN: The mini Zoozoos
pull off a spectacular catch! Catch
VIVO @IPL live on Vodafone SuperHour
https://t.co/OVpuSXq2xJ https://t…</t>
  </si>
  <si>
    <t>sinha1976sinha
RT @VodafoneIN: The mini Zoozoos
pull off a spectacular catch! Catch
VIVO @IPL live on Vodafone SuperHour
https://t.co/OVpuSXq2xJ https://t…</t>
  </si>
  <si>
    <t>bgyogu
RT @VodafoneIN: The mini Zoozoos
pull off a spectacular catch! Catch
VIVO @IPL live on Vodafone SuperHour
https://t.co/OVpuSXq2xJ https://t…</t>
  </si>
  <si>
    <t>sharath1697
RT @VodafoneIN: The mini Zoozoos
pull off a spectacular catch! Catch
VIVO @IPL live on Vodafone SuperHour
https://t.co/OVpuSXq2xJ https://t…</t>
  </si>
  <si>
    <t>vamsik_
RT @VodafoneIN: The mini Zoozoos
pull off a spectacular catch! Catch
VIVO @IPL live on Vodafone SuperHour
https://t.co/OVpuSXq2xJ https://t…</t>
  </si>
  <si>
    <t>balunikiran
RT @VodafoneIN: The mini Zoozoos
pull off a spectacular catch! Catch
VIVO @IPL live on Vodafone SuperHour
https://t.co/OVpuSXq2xJ https://t…</t>
  </si>
  <si>
    <t>yuvrajgiri6
RT @VodafoneIN: The mini Zoozoos
pull off a spectacular catch! Catch
VIVO @IPL live on Vodafone SuperHour
https://t.co/OVpuSXq2xJ https://t…</t>
  </si>
  <si>
    <t>niravmota1
RT @VodafoneIN: The mini Zoozoos
pull off a spectacular catch! Catch
VIVO @IPL live on Vodafone SuperHour
https://t.co/OVpuSXq2xJ https://t…</t>
  </si>
  <si>
    <t>anurag80178330
RT @VodafoneIN: The mini Zoozoos
pull off a spectacular catch! Catch
VIVO @IPL live on Vodafone SuperHour
https://t.co/OVpuSXq2xJ https://t…</t>
  </si>
  <si>
    <t>valenitinat5pg1
RT @VodafoneIN: The mini Zoozoos
pull off a spectacular catch! Catch
VIVO @IPL live on Vodafone SuperHour
https://t.co/OVpuSXq2xJ https://t…</t>
  </si>
  <si>
    <t>11roydev
RT @VodafoneIN: The mini Zoozoos
pull off a spectacular catch! Catch
VIVO @IPL live on Vodafone SuperHour
https://t.co/OVpuSXq2xJ https://t…</t>
  </si>
  <si>
    <t>rahulraj1207199
RT @VodafoneIN: The mini Zoozoos
pull off a spectacular catch! Catch
VIVO @IPL live on Vodafone SuperHour
https://t.co/OVpuSXq2xJ https://t…</t>
  </si>
  <si>
    <t>jainhunar
There is nothing more awkward han
that uncomfortably long screen
time that one gets as a #Vodafone
super fan thing! #IPl #RCBvRPS
🤦‍♂️🤦‍♂️</t>
  </si>
  <si>
    <t>akshaykafanakf
RT @VodafoneIN: The mini Zoozoos
pull off a spectacular catch! Catch
VIVO @IPL live on Vodafone SuperHour
https://t.co/OVpuSXq2xJ https://t…</t>
  </si>
  <si>
    <t>srathore669
RT @VodafoneIN: The mini Zoozoos
pull off a spectacular catch! Catch
VIVO @IPL live on Vodafone SuperHour
https://t.co/OVpuSXq2xJ https://t…</t>
  </si>
  <si>
    <t>imharsh_y
RT @VodafoneIN: The mini Zoozoos
pull off a spectacular catch! Catch
VIVO @IPL live on Vodafone SuperHour
https://t.co/OVpuSXq2xJ https://t…</t>
  </si>
  <si>
    <t>sanjeevbalan
RT @VodafoneIN: The mini Zoozoos
pull off a spectacular catch! Catch
VIVO @IPL live on Vodafone SuperHour
https://t.co/OVpuSXq2xJ https://t…</t>
  </si>
  <si>
    <t>aaarfstpb9kz1yw
RT @VodafoneIN: Join Zumis in the
Super Cheer Dance as they celebrate
10 years of @IPL. Watch VIVO IPL
on Vodafone SuperHour: https://t.co/…</t>
  </si>
  <si>
    <t>msjayamaurya
RT @VodafoneIN: The mini Zoozoos
pull off a spectacular catch! Catch
VIVO @IPL live on Vodafone SuperHour
https://t.co/OVpuSXq2xJ https://t…</t>
  </si>
  <si>
    <t>zarinekd
RT @VodafoneIN: The mini Zoozoos
pull off a spectacular catch! Catch
VIVO @IPL live on Vodafone SuperHour
https://t.co/OVpuSXq2xJ https://t…</t>
  </si>
  <si>
    <t>jhoothajohnny
RT @VodafoneIN: The mini Zoozoos
pull off a spectacular catch! Catch
VIVO @IPL live on Vodafone SuperHour
https://t.co/OVpuSXq2xJ https://t…</t>
  </si>
  <si>
    <t>shreexv
The dumbest thing in IPL is the
Vodafone Fan Army. #RPSvRCB #ipl</t>
  </si>
  <si>
    <t>madhureshsethi
RT @VodafoneIN: The mini Zoozoos
pull off a spectacular catch! Catch
VIVO @IPL live on Vodafone SuperHour
https://t.co/OVpuSXq2xJ https://t…</t>
  </si>
  <si>
    <t>wishall18
@IPL At today's match presentation,
Kohli will say it's been a long
time I didn't get a chance to sign
on Vodafone fan of the match ball
😝</t>
  </si>
  <si>
    <t>nihalpatil185
RT @VodafoneIN: The mini Zoozoos
pull off a spectacular catch! Catch
VIVO @IPL live on Vodafone SuperHour
https://t.co/OVpuSXq2xJ https://t…</t>
  </si>
  <si>
    <t>ganirajesh777
RT @VodafoneIN: The mini Zoozoos
pull off a spectacular catch! Catch
VIVO @IPL live on Vodafone SuperHour
https://t.co/OVpuSXq2xJ https://t…</t>
  </si>
  <si>
    <t>ajitsin38515139
RT @VodafoneIN: The mini Zoozoos
pull off a spectacular catch! Catch
VIVO @IPL live on Vodafone SuperHour
https://t.co/OVpuSXq2xJ https://t…</t>
  </si>
  <si>
    <t>jiteshdas10
#VodafoneSpeedQuiz My city Tripura
I love 😍 IPL I am happy 😊😊but
meh Vodafone super fan nehi banna
chahata hu</t>
  </si>
  <si>
    <t>sembkosliesi191
RT @VodafoneIN: The mini Zoozoos
pull off a spectacular catch! Catch
VIVO @IPL live on Vodafone SuperHour
https://t.co/OVpuSXq2xJ https://t…</t>
  </si>
  <si>
    <t>roy85858585
RT @VodafoneIN: The mini Zoozoos
pull off a spectacular catch! Catch
VIVO @IPL live on Vodafone SuperHour
https://t.co/OVpuSXq2xJ https://t…</t>
  </si>
  <si>
    <t>archana_bhati
RT @VodafoneIN: The mini Zoozoos
pull off a spectacular catch! Catch
VIVO @IPL live on Vodafone SuperHour
https://t.co/OVpuSXq2xJ https://t…</t>
  </si>
  <si>
    <t>ashuverma1012
RT @VodafoneIN: The mini Zoozoos
pull off a spectacular catch! Catch
VIVO @IPL live on Vodafone SuperHour
https://t.co/OVpuSXq2xJ https://t…</t>
  </si>
  <si>
    <t>subbied
How much cocaine is the Vodafone
Fan Army on? #IPL10 #IPL</t>
  </si>
  <si>
    <t>arpitabhawal
RT @VodafoneIN: The mini Zoozoos
pull off a spectacular catch! Catch
VIVO @IPL live on Vodafone SuperHour
https://t.co/OVpuSXq2xJ https://t…</t>
  </si>
  <si>
    <t>jaiswalaryan128
Vodafone super fans have practiced
more than whole RCB squad in ipl
and at least they appear longer
in tv than any batsmen in RCB..</t>
  </si>
  <si>
    <t>kaja982
RT @VodafoneIN: The mini Zoozoos
pull off a spectacular catch! Catch
VIVO @IPL live on Vodafone SuperHour
https://t.co/OVpuSXq2xJ https://t…</t>
  </si>
  <si>
    <t>ankiiashvikan
RT @VodafoneIN: The mini Zoozoos
pull off a spectacular catch! Catch
VIVO @IPL live on Vodafone SuperHour
https://t.co/OVpuSXq2xJ https://t…</t>
  </si>
  <si>
    <t>uberhandle
#GLvMI MI Started like Jio ends
uplike Vodafone #IPL</t>
  </si>
  <si>
    <t>indianbali
RT @indianbali: @VodafoneIN @IPL
My super wish is to get good quality
signal in Vodafone network.. running
around for months and no support…</t>
  </si>
  <si>
    <t>prakash_angrakh
RT @VodafoneIN: The mini Zoozoos
pull off a spectacular catch! Catch
VIVO @IPL live on Vodafone SuperHour
https://t.co/OVpuSXq2xJ https://t…</t>
  </si>
  <si>
    <t>bellanigirish
RT @VodafoneIN: The mini Zoozoos
pull off a spectacular catch! Catch
VIVO @IPL live on Vodafone SuperHour
https://t.co/OVpuSXq2xJ https://t…</t>
  </si>
  <si>
    <t>sohailaa786
RT @VodafoneIN: The mini Zoozoos
pull off a spectacular catch! Catch
VIVO @IPL live on Vodafone SuperHour
https://t.co/OVpuSXq2xJ https://t…</t>
  </si>
  <si>
    <t>hhimanmi
RT @VodafoneIN: The mini Zoozoos
pull off a spectacular catch! Catch
VIVO @IPL live on Vodafone SuperHour
https://t.co/OVpuSXq2xJ https://t…</t>
  </si>
  <si>
    <t>azazpcr7
RT @VodafoneIN: The mini Zoozoos
pull off a spectacular catch! Catch
VIVO @IPL live on Vodafone SuperHour
https://t.co/OVpuSXq2xJ https://t…</t>
  </si>
  <si>
    <t>kyadanik
RT @VodafoneIN: The mini Zoozoos
pull off a spectacular catch! Catch
VIVO @IPL live on Vodafone SuperHour
https://t.co/OVpuSXq2xJ https://t…</t>
  </si>
  <si>
    <t>yugalcool11
@VodafoneIN #Ipl #Mohali #Ipl_lover
#Vodafone_user Hope to win #vodafone
#superman https://t.co/CVc2ruaua5</t>
  </si>
  <si>
    <t>bonny24tycoon
RT @VodafoneIN: The mini Zoozoos
pull off a spectacular catch! Catch
VIVO @IPL live on Vodafone SuperHour
https://t.co/OVpuSXq2xJ https://t…</t>
  </si>
  <si>
    <t>2qbnx6r0vw8l65m
RT @VodafoneIN: Join Zumis in the
Super Cheer Dance as they celebrate
10 years of @IPL. Watch VIVO IPL
on Vodafone SuperHour https://t.co/O…</t>
  </si>
  <si>
    <t>nagaraj47527697
RT @VodafoneIN: The mini Zoozoos
pull off a spectacular catch! Catch
VIVO @IPL live on Vodafone SuperHour
https://t.co/OVpuSXq2xJ https://t…</t>
  </si>
  <si>
    <t>kumardk1900
RT @VodafoneIN: The mini Zoozoos
pull off a spectacular catch! Catch
VIVO @IPL live on Vodafone SuperHour
https://t.co/OVpuSXq2xJ https://t…</t>
  </si>
  <si>
    <t>shantanutechno
RT @VodafoneIN: The mini Zoozoos
pull off a spectacular catch! Catch
VIVO @IPL live on Vodafone SuperHour
https://t.co/OVpuSXq2xJ https://t…</t>
  </si>
  <si>
    <t>whosumitlohani
RT @VodafoneIN: The mini Zoozoos
pull off a spectacular catch! Catch
VIVO @IPL live on Vodafone SuperHour
https://t.co/OVpuSXq2xJ https://t…</t>
  </si>
  <si>
    <t>ranveervenkat
RT @VodafoneIN: The mini Zoozoos
pull off a spectacular catch! Catch
VIVO @IPL live on Vodafone SuperHour
https://t.co/OVpuSXq2xJ https://t…</t>
  </si>
  <si>
    <t>danishfazal
RT @VodafoneIN: The mini Zoozoos
pull off a spectacular catch! Catch
VIVO @IPL live on Vodafone SuperHour
https://t.co/OVpuSXq2xJ https://t…</t>
  </si>
  <si>
    <t>vvreddy11
RT @VodafoneIN: The mini Zoozoos
pull off a spectacular catch! Catch
VIVO @IPL live on Vodafone SuperHour
https://t.co/OVpuSXq2xJ https://t…</t>
  </si>
  <si>
    <t>vijayc0330
RT @VodafoneIN: The mini Zoozoos
pull off a spectacular catch! Catch
VIVO @IPL live on Vodafone SuperHour
https://t.co/OVpuSXq2xJ https://t…</t>
  </si>
  <si>
    <t>sarojtweet17
RT @VodafoneIN: The mini Zoozoos
pull off a spectacular catch! Catch
VIVO @IPL live on Vodafone SuperHour
https://t.co/OVpuSXq2xJ https://t…</t>
  </si>
  <si>
    <t>lebows17
RT @VodafoneIN: The mini Zoozoos
pull off a spectacular catch! Catch
VIVO @IPL live on Vodafone SuperHour
https://t.co/OVpuSXq2xJ https://t…</t>
  </si>
  <si>
    <t>jayswalmayank
RT @VodafoneIN: The mini Zoozoos
pull off a spectacular catch! Catch
VIVO @IPL live on Vodafone SuperHour
https://t.co/OVpuSXq2xJ https://t…</t>
  </si>
  <si>
    <t>md29992027
RT @VodafoneIN: The mini Zoozoos
pull off a spectacular catch! Catch
VIVO @IPL live on Vodafone SuperHour
https://t.co/OVpuSXq2xJ https://t…</t>
  </si>
  <si>
    <t>jitaatma
RT @VodafoneIN: The mini Zoozoos
pull off a spectacular catch! Catch
VIVO @IPL live on Vodafone SuperHour
https://t.co/OVpuSXq2xJ https://t…</t>
  </si>
  <si>
    <t>ronakparikh83
RT @VodafoneIN: The mini Zoozoos
pull off a spectacular catch! Catch
VIVO @IPL live on Vodafone SuperHour
https://t.co/OVpuSXq2xJ https://t…</t>
  </si>
  <si>
    <t>santosh_boyale
RT @VodafoneIN: The mini Zoozoos
pull off a spectacular catch! Catch
VIVO @IPL live on Vodafone SuperHour
https://t.co/OVpuSXq2xJ https://t…</t>
  </si>
  <si>
    <t>rkuntold
RT @VodafoneIN: The mini Zoozoos
pull off a spectacular catch! Catch
VIVO @IPL live on Vodafone SuperHour
https://t.co/OVpuSXq2xJ https://t…</t>
  </si>
  <si>
    <t>rahul_sharma_8
RT @VodafoneIN: The mini Zoozoos
pull off a spectacular catch! Catch
VIVO @IPL live on Vodafone SuperHour
https://t.co/OVpuSXq2xJ https://t…</t>
  </si>
  <si>
    <t>mdnayabsiddiqu2
@vodafonefanarmy Vodafone is the
best.Vodafone chance to see IPL
match in stadium</t>
  </si>
  <si>
    <t xml:space="preserve">vodafonefanarmy
</t>
  </si>
  <si>
    <t>talktobhatia
RT @VodafoneIN: The mini Zoozoos
pull off a spectacular catch! Catch
VIVO @IPL live on Vodafone SuperHour
https://t.co/OVpuSXq2xJ https://t…</t>
  </si>
  <si>
    <t>jyothishetty10
RT @VodafoneIN: The mini Zoozoos
pull off a spectacular catch! Catch
VIVO @IPL live on Vodafone SuperHour
https://t.co/OVpuSXq2xJ https://t…</t>
  </si>
  <si>
    <t>naveenmadpur1
RT @VodafoneIN: The mini Zoozoos
pull off a spectacular catch! Catch
VIVO @IPL live on Vodafone SuperHour
https://t.co/OVpuSXq2xJ https://t…</t>
  </si>
  <si>
    <t>pgp13richa
RT @VodafoneIN: The mini Zoozoos
pull off a spectacular catch! Catch
VIVO @IPL live on Vodafone SuperHour
https://t.co/OVpuSXq2xJ https://t…</t>
  </si>
  <si>
    <t>tiwari1701
RT @VodafoneIN: The mini Zoozoos
pull off a spectacular catch! Catch
VIVO @IPL live on Vodafone SuperHour
https://t.co/OVpuSXq2xJ https://t…</t>
  </si>
  <si>
    <t>karhik67960948
RT @VodafoneIN: The mini Zoozoos
pull off a spectacular catch! Catch
VIVO @IPL live on Vodafone SuperHour
https://t.co/OVpuSXq2xJ https://t…</t>
  </si>
  <si>
    <t>rdmit141
RT @VodafoneIN: The mini Zoozoos
pull off a spectacular catch! Catch
VIVO @IPL live on Vodafone SuperHour
https://t.co/OVpuSXq2xJ https://t…</t>
  </si>
  <si>
    <t>sohail_rf
RT @VodafoneIN: The mini Zoozoos
pull off a spectacular catch! Catch
VIVO @IPL live on Vodafone SuperHour
https://t.co/OVpuSXq2xJ https://t…</t>
  </si>
  <si>
    <t>varathangs
RT @VodafoneIN: The mini Zoozoos
pull off a spectacular catch! Catch
VIVO @IPL live on Vodafone SuperHour
https://t.co/OVpuSXq2xJ https://t…</t>
  </si>
  <si>
    <t>dgganesan
RT @VodafoneIN: The mini Zoozoos
pull off a spectacular catch! Catch
VIVO @IPL live on Vodafone SuperHour
https://t.co/OVpuSXq2xJ https://t…</t>
  </si>
  <si>
    <t>udayam15
RT @VodafoneIN: The mini Zoozoos
pull off a spectacular catch! Catch
VIVO @IPL live on Vodafone SuperHour
https://t.co/OVpuSXq2xJ https://t…</t>
  </si>
  <si>
    <t>gmishra157
bc.. woh vodafone fan army hai
ki aam aadmi party, camera aate
hi benchod naachna shuru kartein
hain😃😂🏏 #IPL #ViratKohli #IPL2017
#MSDhoni</t>
  </si>
  <si>
    <t>wshubham12
RT @VodafoneIN: The mini Zoozoos
pull off a spectacular catch! Catch
VIVO @IPL live on Vodafone SuperHour
https://t.co/OVpuSXq2xJ https://t…</t>
  </si>
  <si>
    <t>shrenaya
RT @VodafoneIN: The mini Zoozoos
pull off a spectacular catch! Catch
VIVO @IPL live on Vodafone SuperHour
https://t.co/OVpuSXq2xJ https://t…</t>
  </si>
  <si>
    <t>andlibsh
RT @VodafoneIN: The mini Zoozoos
pull off a spectacular catch! Catch
VIVO @IPL live on Vodafone SuperHour
https://t.co/OVpuSXq2xJ https://t…</t>
  </si>
  <si>
    <t>meenaprasad7
RT @VodafoneIN: The mini Zoozoos
pull off a spectacular catch! Catch
VIVO @IPL live on Vodafone SuperHour
https://t.co/OVpuSXq2xJ https://t…</t>
  </si>
  <si>
    <t>ankasbais
@Rajesh_Arora1 @harbhajan_singh
@IPL @parthiv9 @krunalpandya24
@mipaltan Paaji Aisa To Nahi Hai
Ye Jahan Vodafone k… https://t.co/N2vawtgAWQ</t>
  </si>
  <si>
    <t xml:space="preserve">krunalpandya24
</t>
  </si>
  <si>
    <t xml:space="preserve">parthiv9
</t>
  </si>
  <si>
    <t xml:space="preserve">harbhajan_singh
</t>
  </si>
  <si>
    <t xml:space="preserve">rajesh_arora1
</t>
  </si>
  <si>
    <t>iqu69
RT @VodafoneIN: The mini Zoozoos
pull off a spectacular catch! Catch
VIVO @IPL live on Vodafone SuperHour
https://t.co/OVpuSXq2xJ https://t…</t>
  </si>
  <si>
    <t>ganesh_twits
RT @BoredCricket: David Warner
is good fun I think - that Vodafone
series the only good ads in the
ipl, quirk that works #SRHvKKR</t>
  </si>
  <si>
    <t>boredcricket
David Warner is good fun I think
- that Vodafone series the only
good ads in the ipl, quirk that
works #SRHvKKR</t>
  </si>
  <si>
    <t>tahsinhaque89
Things i dislike about #IPL: Vodafone
fan army Vodafone super fan Vivo
VIP box Vivo perfect catch Vitara
Brezza glam shot Yes Bank Maximum</t>
  </si>
  <si>
    <t>talkuktelecoms
RT @TahsinHaque89: Things i dislike
about #IPL: Vodafone fan army Vodafone
super fan Vivo VIP box Vivo perfect
catch Vitara Brezza glam sh…</t>
  </si>
  <si>
    <t>sakthisettu
RT @VodafoneIN: The mini Zoozoos
pull off a spectacular catch! Catch
VIVO @IPL live on Vodafone SuperHour
https://t.co/OVpuSXq2xJ https://t…</t>
  </si>
  <si>
    <t>ignite_minds
RT @BoredCricket: David Warner
is good fun I think - that Vodafone
series the only good ads in the
ipl, quirk that works #SRHvKKR</t>
  </si>
  <si>
    <t>renukuntlasath1
RT @VodafoneIN: The mini Zoozoos
pull off a spectacular catch! Catch
VIVO @IPL live on Vodafone SuperHour
https://t.co/OVpuSXq2xJ https://t…</t>
  </si>
  <si>
    <t>a17p17
RT @VodafoneIN: The mini Zoozoos
pull off a spectacular catch! Catch
VIVO @IPL live on Vodafone SuperHour
https://t.co/OVpuSXq2xJ https://t…</t>
  </si>
  <si>
    <t>dineshkarthidk4
RT @VodafoneIN: The mini Zoozoos
pull off a spectacular catch! Catch
VIVO @IPL live on Vodafone SuperHour
https://t.co/OVpuSXq2xJ https://t…</t>
  </si>
  <si>
    <t>mathavanmaddy93
RT @VodafoneIN: The mini Zoozoos
pull off a spectacular catch! Catch
VIVO @IPL live on Vodafone SuperHour
https://t.co/OVpuSXq2xJ https://t…</t>
  </si>
  <si>
    <t>ashish8782
RT @VodafoneIN: The mini Zoozoos
pull off a spectacular catch! Catch
VIVO @IPL live on Vodafone SuperHour
https://t.co/OVpuSXq2xJ https://t…</t>
  </si>
  <si>
    <t>seenan_shk
RT @VodafoneIN: The mini Zoozoos
pull off a spectacular catch! Catch
VIVO @IPL live on Vodafone SuperHour
https://t.co/OVpuSXq2xJ https://t…</t>
  </si>
  <si>
    <t>rcguerrilla
RT @InnoBystander: Theres the Vodafone
Fan Army - the only army who would
be beaten by North Koreas army...
#ipl</t>
  </si>
  <si>
    <t>rohitdighe9
RT @VodafoneIN: The mini Zoozoos
pull off a spectacular catch! Catch
VIVO @IPL live on Vodafone SuperHour
https://t.co/OVpuSXq2xJ https://t…</t>
  </si>
  <si>
    <t>lucky_gau
RT @VodafoneIN: The mini Zoozoos
pull off a spectacular catch! Catch
VIVO @IPL live on Vodafone SuperHour
https://t.co/OVpuSXq2xJ https://t…</t>
  </si>
  <si>
    <t>ad1792001
@VodafoneIN @IPL From top data
speed to the worst with worst customer
support once the best in haryana
now worst hate u vodafone</t>
  </si>
  <si>
    <t>aadilbagwan4
RT @ad1792001: @VodafoneIN @IPL
From top data speed to the worst
with worst customer support once
the best in haryana now worst hate
u voda…</t>
  </si>
  <si>
    <t>ekzainudheen
RT @VodafoneIN: The mini Zoozoos
pull off a spectacular catch! Catch
VIVO @IPL live on Vodafone SuperHour
https://t.co/OVpuSXq2xJ https://t…</t>
  </si>
  <si>
    <t>ers86killergma1
RT @VodafoneIN: The mini Zoozoos
pull off a spectacular catch! Catch
VIVO @IPL live on Vodafone SuperHour
https://t.co/OVpuSXq2xJ https://t…</t>
  </si>
  <si>
    <t>chandan6258
RT @VodafoneIN: The mini Zoozoos
pull off a spectacular catch! Catch
VIVO @IPL live on Vodafone SuperHour
https://t.co/OVpuSXq2xJ https://t…</t>
  </si>
  <si>
    <t>zaffna
RT @VodafoneIN: The mini Zoozoos
pull off a spectacular catch! Catch
VIVO @IPL live on Vodafone SuperHour
https://t.co/OVpuSXq2xJ https://t…</t>
  </si>
  <si>
    <t>gaganwadhwani
@VodafoneIN how to be a Vodafone
fan in ipl t20</t>
  </si>
  <si>
    <t>mohitratnesh
RT @VodafoneIN: The mini Zoozoos
pull off a spectacular catch! Catch
VIVO @IPL live on Vodafone SuperHour
https://t.co/OVpuSXq2xJ https://t…</t>
  </si>
  <si>
    <t>deepagusain2310
RT @VodafoneIN: The mini Zoozoos
pull off a spectacular catch! Catch
VIVO @IPL live on Vodafone SuperHour
https://t.co/OVpuSXq2xJ https://t…</t>
  </si>
  <si>
    <t>c10shoedesai
RT @VodafoneIN: The mini Zoozoos
pull off a spectacular catch! Catch
VIVO @IPL live on Vodafone SuperHour
https://t.co/OVpuSXq2xJ https://t…</t>
  </si>
  <si>
    <t>amritesh_tiwar
RT @VodafoneIN: The mini Zoozoos
pull off a spectacular catch! Catch
VIVO @IPL live on Vodafone SuperHour
https://t.co/OVpuSXq2xJ https://t…</t>
  </si>
  <si>
    <t>hariaddala1
RT @VodafoneIN: The mini Zoozoos
pull off a spectacular catch! Catch
VIVO @IPL live on Vodafone SuperHour
https://t.co/OVpuSXq2xJ https://t…</t>
  </si>
  <si>
    <t>mahhjain
RT @VodafoneIN: Join Zumis in the
Super Cheer Dance as they celebrate
10 years of @IPL. Watch VIVO IPL
on Vodafone SuperHour https://t.co/O…</t>
  </si>
  <si>
    <t>ramanagarwal9
RT @VodafoneIN: The mini Zoozoos
pull off a spectacular catch! Catch
VIVO @IPL live on Vodafone SuperHour
https://t.co/OVpuSXq2xJ https://t…</t>
  </si>
  <si>
    <t>jash_rl_16
RT @VodafoneIN: The mini Zoozoos
pull off a spectacular catch! Catch
VIVO @IPL live on Vodafone SuperHour
https://t.co/OVpuSXq2xJ https://t…</t>
  </si>
  <si>
    <t>harry7878707674
RT @VodafoneIN: The mini Zoozoos
pull off a spectacular catch! Catch
VIVO @IPL live on Vodafone SuperHour
https://t.co/OVpuSXq2xJ https://t…</t>
  </si>
  <si>
    <t>sweetsandyinsan
RT @VodafoneIN: The mini Zoozoos
pull off a spectacular catch! Catch
VIVO @IPL live on Vodafone SuperHour
https://t.co/OVpuSXq2xJ https://t…</t>
  </si>
  <si>
    <t>simplepiyush
RT @VodafoneIN: The mini Zoozoos
pull off a spectacular catch! Catch
VIVO @IPL live on Vodafone SuperHour
https://t.co/OVpuSXq2xJ https://t…</t>
  </si>
  <si>
    <t>kajal6006
RT @VodafoneIN: The mini Zoozoos
pull off a spectacular catch! Catch
VIVO @IPL live on Vodafone SuperHour
https://t.co/OVpuSXq2xJ https://t…</t>
  </si>
  <si>
    <t>tpepinson
RT @VodafoneIN: The mini Zoozoos
pull off a spectacular catch! Catch
VIVO @IPL live on Vodafone SuperHour
https://t.co/OVpuSXq2xJ https://t…</t>
  </si>
  <si>
    <t>cjcsuperstar
RT @VodafoneIN: The mini Zoozoos
pull off a spectacular catch! Catch
VIVO @IPL live on Vodafone SuperHour
https://t.co/OVpuSXq2xJ https://t…</t>
  </si>
  <si>
    <t>jyotisolanki20
RT @VodafoneIN: Join Zumis in the
Super Cheer Dance as they celebrate
10 years of @IPL. Watch VIVO IPL
on Vodafone SuperHour https://t.co/O…</t>
  </si>
  <si>
    <t>kiran4society
RT @VodafoneIN: The mini Zoozoos
pull off a spectacular catch! Catch
VIVO @IPL live on Vodafone SuperHour
https://t.co/OVpuSXq2xJ https://t…</t>
  </si>
  <si>
    <t>ruchi_28
RT @VodafoneIN: The mini Zoozoos
pull off a spectacular catch! Catch
VIVO @IPL live on Vodafone SuperHour
https://t.co/OVpuSXq2xJ https://t…</t>
  </si>
  <si>
    <t>taneja9001
RT @VodafoneIN: The mini Zoozoos
pull off a spectacular catch! Catch
VIVO @IPL live on Vodafone SuperHour
https://t.co/OVpuSXq2xJ https://t…</t>
  </si>
  <si>
    <t>spandanatadi
RT @VodafoneIN: The mini Zoozoos
pull off a spectacular catch! Catch
VIVO @IPL live on Vodafone SuperHour
https://t.co/OVpuSXq2xJ https://t…</t>
  </si>
  <si>
    <t>siteshbewal
RT @VodafoneIN: The mini Zoozoos
pull off a spectacular catch! Catch
VIVO @IPL live on Vodafone SuperHour
https://t.co/OVpuSXq2xJ https://t…</t>
  </si>
  <si>
    <t>lovely4lov
RT @VodafoneIN: The mini Zoozoos
pull off a spectacular catch! Catch
VIVO @IPL live on Vodafone SuperHour
https://t.co/OVpuSXq2xJ https://t…</t>
  </si>
  <si>
    <t>jack009m
RT @VodafoneIN: The mini Zoozoos
pull off a spectacular catch! Catch
VIVO @IPL live on Vodafone SuperHour
https://t.co/OVpuSXq2xJ https://t…</t>
  </si>
  <si>
    <t>Edge Weight</t>
  </si>
  <si>
    <t>Delete if Empty</t>
  </si>
  <si>
    <t>Graph Type</t>
  </si>
  <si>
    <t>Modularity</t>
  </si>
  <si>
    <t>NodeXL Version</t>
  </si>
  <si>
    <t>Not Applicable</t>
  </si>
  <si>
    <t>1.0.1.379</t>
  </si>
  <si>
    <t>Top URLs in Tweet in Entire Graph</t>
  </si>
  <si>
    <t>Entire Graph Count</t>
  </si>
  <si>
    <t>Top URLs in Tweet</t>
  </si>
  <si>
    <t>Top Domains in Tweet in Entire Graph</t>
  </si>
  <si>
    <t>Top Domains in Tweet</t>
  </si>
  <si>
    <t>Top Hashtags in Tweet in Entire Graph</t>
  </si>
  <si>
    <t>ipl2017</t>
  </si>
  <si>
    <t>mivdd</t>
  </si>
  <si>
    <t>Top Hashtags in Tweet</t>
  </si>
  <si>
    <t>Top Words in Tweet in Entire Graph</t>
  </si>
  <si>
    <t>Words in Sentiment List#1: Positive</t>
  </si>
  <si>
    <t>Words in Sentiment List#2: Negative</t>
  </si>
  <si>
    <t>Words in Sentiment List#3: (Add your own word list)</t>
  </si>
  <si>
    <t>Non-categorized Words</t>
  </si>
  <si>
    <t>Total Words</t>
  </si>
  <si>
    <t>catch</t>
  </si>
  <si>
    <t>rt</t>
  </si>
  <si>
    <t>Top Words in Tweet</t>
  </si>
  <si>
    <t>Top Word Pairs in Tweet in Entire Graph</t>
  </si>
  <si>
    <t>rt,vodafonein</t>
  </si>
  <si>
    <t>vivo,ipl</t>
  </si>
  <si>
    <t>vodafone,superhour</t>
  </si>
  <si>
    <t>mini,zoozoos</t>
  </si>
  <si>
    <t>vodafonein,mini</t>
  </si>
  <si>
    <t>zoozoos,pull</t>
  </si>
  <si>
    <t>pull,spectacular</t>
  </si>
  <si>
    <t>spectacular,catch</t>
  </si>
  <si>
    <t>catch,catch</t>
  </si>
  <si>
    <t>catch,vivo</t>
  </si>
  <si>
    <t>Top Word Pairs in Tweet</t>
  </si>
  <si>
    <t>Top Replied-To in Entire Graph</t>
  </si>
  <si>
    <t>Top Mentioned in Entire Graph</t>
  </si>
  <si>
    <t>Top Replied-To in Tweet</t>
  </si>
  <si>
    <t>Top Mentioned in Tweet</t>
  </si>
  <si>
    <t>Top Tweeters in Entire Graph</t>
  </si>
  <si>
    <t>Top Tweeters</t>
  </si>
  <si>
    <t>Top URLs in Tweet by Count</t>
  </si>
  <si>
    <t>https://twitter.com/i/web/status/850214336152846336 https://twitter.com/i/web/status/854316072027041792</t>
  </si>
  <si>
    <t>Top URLs in Tweet by Salience</t>
  </si>
  <si>
    <t>Top Domains in Tweet by Count</t>
  </si>
  <si>
    <t>Top Domains in Tweet by Salience</t>
  </si>
  <si>
    <t>Top Hashtags in Tweet by Count</t>
  </si>
  <si>
    <t>Top Hashtags in Tweet by Salience</t>
  </si>
  <si>
    <t>vodafone makemostofnow</t>
  </si>
  <si>
    <t>Top Words in Tweet by Count</t>
  </si>
  <si>
    <t>vodafonein mayur dawda sainath koduri s super shot makemostofnow download</t>
  </si>
  <si>
    <t>vodafone superfan super download myvodafone app vivo ipl become amp</t>
  </si>
  <si>
    <t>yesterday gone meet virat kohli vodafone superfan ipl</t>
  </si>
  <si>
    <t>vodafonein kieronpollard55 nitishranaoffi1 imro45 increase chances becoming vodafone superfan please</t>
  </si>
  <si>
    <t>vodafonein shivraj singh s paparazzi moment field makemostofnow download myvodafone</t>
  </si>
  <si>
    <t>vodafone superfan someone inside system always thought kkrvgl</t>
  </si>
  <si>
    <t>vodafonein vivo ipl become vodafone superfan amp fulfil super wish</t>
  </si>
  <si>
    <t>vodafone superfan 199</t>
  </si>
  <si>
    <t>vodafonein lifelong dream rituraj kumar das came true makemostofnow download</t>
  </si>
  <si>
    <t>vodafone superfan wanting dhoni ka autograph rpsvsrh</t>
  </si>
  <si>
    <t>imro45 vodafone superfan wanted shake hands</t>
  </si>
  <si>
    <t>u r imro45 done right embarrass vodafone superfan time shake</t>
  </si>
  <si>
    <t>vodafonein vodafone superfan ipl</t>
  </si>
  <si>
    <t>dream hi prashant kharat chose vodafone superfan ipl20 dir sir</t>
  </si>
  <si>
    <t>vodafone superfan</t>
  </si>
  <si>
    <t>vodafone kkrvrcb superfan nahi chutiya fan theek rahega</t>
  </si>
  <si>
    <t>vodafone superfan big virat kohli fan ipl2017 kkrvrcb rcb</t>
  </si>
  <si>
    <t>rcb vodafone superfan saying yo kkhaar shahrukh gaya bc</t>
  </si>
  <si>
    <t>tht vodafone superfan</t>
  </si>
  <si>
    <t>incredible ipl cameramen spot vodafone superfan crowds game please find</t>
  </si>
  <si>
    <t>vodafone superfan reminds thala fan thalaaa thaalaaaaa ipl kkrvrcb</t>
  </si>
  <si>
    <t>vodafone superfan eden cheering rcb kkrvrcb</t>
  </si>
  <si>
    <t>even vodafone superfan supporting rcb kkrvrcb ipl</t>
  </si>
  <si>
    <t>imsatnam_ even vodafone superfan supporting rcb kkrvrcb ipl</t>
  </si>
  <si>
    <t>one more rosogolla way btw vodafone superfan now</t>
  </si>
  <si>
    <t>ye bhosdike vodafone superfan ko nikalo bhar saala</t>
  </si>
  <si>
    <t>rcb ye vodafone superfan kar raha tha bc</t>
  </si>
  <si>
    <t>rcb ajaythesrkfan ye vodafone superfan kar raha tha bc</t>
  </si>
  <si>
    <t>rcb real_srkian kkrvrcb feeling sad vodafone superfan start match chanting</t>
  </si>
  <si>
    <t>rcb kkrvrcb feeling sad vodafone superfan start match chanting</t>
  </si>
  <si>
    <t>sad person today's match vodafone superfan rcbvkkr kkrvrcb ipl imvkohli</t>
  </si>
  <si>
    <t>kkrvrcb vodafone superfan rcb ka fan tha</t>
  </si>
  <si>
    <t>ko bhaitard gambhir uss vodafone superfan gaandu ball phek ke</t>
  </si>
  <si>
    <t>ko gambhir uss vodafone superfan gaandu ball phek ke maarna</t>
  </si>
  <si>
    <t>wo robin__bishnoi kkrvrcb soch raha hu vodafone superfan jo rcb</t>
  </si>
  <si>
    <t>wo kkrvrcb soch raha hu vodafone superfan jo rcb supporter</t>
  </si>
  <si>
    <t>feeling very sad rcb_fans mostly vodafone_superfan cheers rcb eden_gardens</t>
  </si>
  <si>
    <t>rcb aur vodafone superfan vivek kumar sala chilla raha tha</t>
  </si>
  <si>
    <t>include vodafone superfan vodafonespeedquiz</t>
  </si>
  <si>
    <t>vodafone superfan 2017 contest chance win pbl match tickets</t>
  </si>
  <si>
    <t>vodafonein catch vodafone mini zoozoos pull spectacular vivo ipl live</t>
  </si>
  <si>
    <t>vodafonein sagar chachondia amp vivek kumar know makemostofnow download myvodafone</t>
  </si>
  <si>
    <t>fan vodafone superfan vodafonein makemostofnow</t>
  </si>
  <si>
    <t>anilkkurmi fan vodafone superfan vodafonein makemostofnow</t>
  </si>
  <si>
    <t>u vodafonein please fulfill lifetime dream meeting msdhoni help m</t>
  </si>
  <si>
    <t>क व न फ आईप एल ड ल त 2017</t>
  </si>
  <si>
    <t>vodafonein vodafone catch makemostofnow superfan mini zoozoos pull spectacular vivo</t>
  </si>
  <si>
    <t>vodafonein makemostofnow narasppa tengale sushil vare amp ratan sarkar download</t>
  </si>
  <si>
    <t>vodafonein sir selected vivo ipl vodafone superfan contest pls tell</t>
  </si>
  <si>
    <t>vodafonein eagerly waiting notification chosen vodafone superfan fanarmy ipl vodafonefanarmy</t>
  </si>
  <si>
    <t>vodafonein vodafone superfan dance</t>
  </si>
  <si>
    <t>vodafonein ankit joshi makes super appearance makemostofnow download myvodafone app</t>
  </si>
  <si>
    <t>vodafonein gautamgambhir trying year still chance become vodafone superfan</t>
  </si>
  <si>
    <t>vodafone superfan ipl 2017 mi vs dd</t>
  </si>
  <si>
    <t>girl vodafonein vodafone superfan ipl cricket clearly see discrimination between</t>
  </si>
  <si>
    <t>girl sitting beside vodafone superfan seems uncomfortable rcbvgl</t>
  </si>
  <si>
    <t>cricketaakash vodafone superfan</t>
  </si>
  <si>
    <t>ka takshak_speaks aree bc vo vodafone superfan humare school teacher</t>
  </si>
  <si>
    <t>vodafonein please u working month condolences people downloading vodafone ap</t>
  </si>
  <si>
    <t>check registered vodafone app sending msg everyday now shall become</t>
  </si>
  <si>
    <t>iplt20_india female vodafone superfan</t>
  </si>
  <si>
    <t>harshabhogle today wanted sign vodafone superfan ball gauravkapoorji</t>
  </si>
  <si>
    <t>vodafone superfan meet gk wohh</t>
  </si>
  <si>
    <t>vodafone vodafonespeedquiz superfan participant ipl mumbai final fan</t>
  </si>
  <si>
    <t>vodafonein anirban maity poses favourite team makemostofnow download myvodafone app</t>
  </si>
  <si>
    <t>makemostofnow download myvodafone app become vodafone superfan anil kotle amp</t>
  </si>
  <si>
    <t>vodafone superfan sign bowl maxi warm hug pretty zinta kxipvdd</t>
  </si>
  <si>
    <t>vodafone superfan proving family still alive pay ransom ipl</t>
  </si>
  <si>
    <t>innobystander vodafone superfan realising marionette become self aware doomed</t>
  </si>
  <si>
    <t>scored 10 competition futurebreakers vodafone try beliebers</t>
  </si>
  <si>
    <t>want take vodafonein sim win ipl vodafone super fan</t>
  </si>
  <si>
    <t>see dannymorrison66 dancing next vodafone fan army iplt20 ipl ipl2017</t>
  </si>
  <si>
    <t>yeh naam jio dhas saal aapkey theen mahiney kha ipl</t>
  </si>
  <si>
    <t>ipl vodafonein join zumis super cheer dance celebrate 10 years</t>
  </si>
  <si>
    <t>really love vodafone adds between ipl r sweet kkrvgl</t>
  </si>
  <si>
    <t>vodafone always comes simple smart ads during ipl nice series</t>
  </si>
  <si>
    <t>vodafonein campaign ipl celebrate second honeymoon cool win vodafone goa</t>
  </si>
  <si>
    <t>ipl join zumis super cheer dance celebrate 10 years watch</t>
  </si>
  <si>
    <t>ipl rootcare join zumis super cheer dance celebrate 10 years</t>
  </si>
  <si>
    <t>ad zoo ipl ticket vodafone cartoon child 2017 via youtube</t>
  </si>
  <si>
    <t>hell vodafone fan army doing someone paying ipl</t>
  </si>
  <si>
    <t>never seen such civilised hippies ones vodafone ad ipl</t>
  </si>
  <si>
    <t>rpsvsrh vodafone fan army count greater psl audience ipl</t>
  </si>
  <si>
    <t>rpsvsrh though vodafone comes up great ads customer service good</t>
  </si>
  <si>
    <t>ipl worst thing vodafone fan army 'come pay ticket humiliate</t>
  </si>
  <si>
    <t>indianidle apparently jio making logo match compete against vodafone's ipl</t>
  </si>
  <si>
    <t>apparently jio making logo match compete against vodafone's ipl marketing</t>
  </si>
  <si>
    <t>amp today saw fans wearing vodafone jersey dance jiodhandhanadhan whether</t>
  </si>
  <si>
    <t>dhan vodafone army go jio dhana dance everytime screen reliancejio</t>
  </si>
  <si>
    <t>vodafone zoo ads one 25 ipl</t>
  </si>
  <si>
    <t>delhi wickets falling rapidly airtel vodafone data prices fell post</t>
  </si>
  <si>
    <t>imrahulsuthar delhi wickets falling rapidly airtel vodafone data prices fell</t>
  </si>
  <si>
    <t>kaash bhi chutiya hota vodafone super fan banke ipl dekhta</t>
  </si>
  <si>
    <t>kkriders ipl vodafone fan ko koi maro</t>
  </si>
  <si>
    <t>dimimascarenhas doing vodafone super fan ipl kkrvrcb</t>
  </si>
  <si>
    <t>herefordrich dimimascarenhas doing vodafone super fan ipl kkrvrcb</t>
  </si>
  <si>
    <t>fake vodafone superfand amp army enthusiasm worst anything kkrvrcb ipl</t>
  </si>
  <si>
    <t>ads good vodafone during ipl parle terribly worse comcept seriously</t>
  </si>
  <si>
    <t>innobystander theres vodafone fan army beaten up real fans pay</t>
  </si>
  <si>
    <t>imnagur two minutes silence vodafone super fan gautam gambhir one</t>
  </si>
  <si>
    <t>two minutes silence vodafone super fan gautam gambhir one best</t>
  </si>
  <si>
    <t>vodafone recently launched series cheer films mini zoozoos celebrating 10</t>
  </si>
  <si>
    <t>see today's ipl match between mipaltan amp rpsupergiants coz poor</t>
  </si>
  <si>
    <t>ad zoo ipl ticket vodafone cartoon child 2017</t>
  </si>
  <si>
    <t>vodafonein ipl vodafone play app getting crash first fix soon</t>
  </si>
  <si>
    <t>mom given vodafone super fan unlucky person rcbvsrh ipl</t>
  </si>
  <si>
    <t>ipl handset makers telcos top spenders advertising during vodafone jio</t>
  </si>
  <si>
    <t>vodafonein zoozoos back</t>
  </si>
  <si>
    <t>hahaha seemed vodafone fan kidnapped today ipl rpsvkkr</t>
  </si>
  <si>
    <t>ad vodafone pls stp data strong netwk btwen ipl match</t>
  </si>
  <si>
    <t>sonysix sonyespn vodafone fan army dance ugghhhhhh disgusting sure better</t>
  </si>
  <si>
    <t>twitter launches 'lite' version india partners vodafone twitterforbusiness dwmgsocial</t>
  </si>
  <si>
    <t>vodafonein free passes vodafone ipl delhi stadium</t>
  </si>
  <si>
    <t>catch vodafonein mini zoozoos pull spectacular vivo ipl live vodafone</t>
  </si>
  <si>
    <t>vodafone zoozoo ads year always funn watch vodafonein ipl</t>
  </si>
  <si>
    <t>went grandfather alone back goa trip grandmother parachute vodafone ipl</t>
  </si>
  <si>
    <t>innobystander theres vodafone fan army spending vijay mallyas bail bond</t>
  </si>
  <si>
    <t>zoo 2017 vodafone ads celebrating 10 year ipl _ technomafia_hd</t>
  </si>
  <si>
    <t>vodafonein ipl want port vodafone here jamnagar speed 3g 4g</t>
  </si>
  <si>
    <t>cricbc buy ipl ticket seat next vodafone fan army expect</t>
  </si>
  <si>
    <t>buy ipl ticket seat next vodafone fan army expect refund</t>
  </si>
  <si>
    <t>dhan cricbc buy ipl ticket seat next vodafone fan army</t>
  </si>
  <si>
    <t>cricbc vivo ipl vodafone fans stands jio ad over india's</t>
  </si>
  <si>
    <t>vodafonein ipl first fix vodafone app</t>
  </si>
  <si>
    <t>vodafone romantic couple amazon cricket guys save creativity ipl</t>
  </si>
  <si>
    <t>vodafone ipl fan army catch innobystander theres good target practice</t>
  </si>
  <si>
    <t>innobystander theres vodafone fan army good target practice north koreas</t>
  </si>
  <si>
    <t>kashundiuncle lamer vodafonein 3g service vodafone dance army ipl whytheybesolame</t>
  </si>
  <si>
    <t>lamer vodafonein 3g service vodafone dance army ipl whytheybesolame</t>
  </si>
  <si>
    <t>doing vodafone marketing wrong paid called 'fan' army ipl forced</t>
  </si>
  <si>
    <t>vodafonein mini zoozoos send ipl scores smartphone vodafone app sms</t>
  </si>
  <si>
    <t>nothing more awkward han uncomfortably long screen time one gets</t>
  </si>
  <si>
    <t>ipl dumbest thing vodafone fan army rpsvrcb</t>
  </si>
  <si>
    <t>match ipl today's presentation kohli long time chance sign vodafone</t>
  </si>
  <si>
    <t>love ipl bt mujhe nehi banna hai vodafone super fan</t>
  </si>
  <si>
    <t>much cocaine vodafone fan army ipl10 ipl</t>
  </si>
  <si>
    <t>rcb vodafone super fans practiced more whole squad ipl appear</t>
  </si>
  <si>
    <t>glvmi mi started jio ends uplike vodafone ipl</t>
  </si>
  <si>
    <t>vodafonein ipl super wish good quality signal vodafone network running</t>
  </si>
  <si>
    <t>vodafonein ipl mohali ipl_lover vodafone_user hope win vodafone superman</t>
  </si>
  <si>
    <t>vodafone vodafonefanarmy best chance see ipl match stadium</t>
  </si>
  <si>
    <t>bc woh vodafone fan army hai ki aam aadmi party</t>
  </si>
  <si>
    <t>rajesh_arora1 harbhajan_singh ipl parthiv9 krunalpandya24 mipaltan paaji aisa nahi hai</t>
  </si>
  <si>
    <t>good boredcricket david warner fun think vodafone series ads ipl</t>
  </si>
  <si>
    <t>good david warner fun think vodafone series ads ipl quirk</t>
  </si>
  <si>
    <t>vodafone fan vivo things dislike ipl army super vip box</t>
  </si>
  <si>
    <t>vodafone fan vivo tahsinhaque89 things dislike ipl army super vip</t>
  </si>
  <si>
    <t>army innobystander theres vodafone fan beaten north koreas ipl</t>
  </si>
  <si>
    <t>worst vodafonein ipl top data speed customer support once best</t>
  </si>
  <si>
    <t>worst vodafonein catch ipl mini zoozoos pull spectacular vivo live</t>
  </si>
  <si>
    <t>vodafonein vodafone fan ipl t20</t>
  </si>
  <si>
    <t>Top Words in Tweet by Salience</t>
  </si>
  <si>
    <t>vivo ipl become amp fulfil wish participate mayur dawda sainath</t>
  </si>
  <si>
    <t>catch mini zoozoos pull spectacular vivo ipl live superhour sagar</t>
  </si>
  <si>
    <t>catch mini zoozoos pull spectacular vivo ipl live superhour shivraj</t>
  </si>
  <si>
    <t>catch mini zoozoos pull spectacular vivo ipl live superhour ankit</t>
  </si>
  <si>
    <t>catch mini zoozoos pull spectacular vivo ipl live superhour makemostofnow</t>
  </si>
  <si>
    <t>catch innobystander theres good target practice north koreas nuclear arsenal</t>
  </si>
  <si>
    <t>worst catch mini zoozoos pull spectacular vivo live vodafone superhour</t>
  </si>
  <si>
    <t>Top Word Pairs in Tweet by Count</t>
  </si>
  <si>
    <t>rt,vodafonein  vodafonein,mayur  mayur,dawda  dawda,sainath  sainath,koduri  koduri,s  s,super  super,shot  shot,makemostofnow  makemostofnow,download</t>
  </si>
  <si>
    <t>vodafone,superfan  download,myvodafone  myvodafone,app  vivo,ipl  ipl,become  become,vodafone  superfan,amp  amp,fulfil  fulfil,super  super,wish</t>
  </si>
  <si>
    <t>yesterday,gone  gone,meet  meet,virat  virat,kohli  kohli,vodafone  vodafone,superfan  superfan,ipl</t>
  </si>
  <si>
    <t>vodafonein,kieronpollard55  kieronpollard55,nitishranaoffi1  nitishranaoffi1,imro45  imro45,increase  increase,chances  chances,becoming  becoming,vodafone  vodafone,superfan  superfan,please  please,tell</t>
  </si>
  <si>
    <t>rt,vodafonein  vodafonein,shivraj  shivraj,singh  singh,s  s,paparazzi  paparazzi,moment  moment,field  field,makemostofnow  makemostofnow,download  download,myvodafone</t>
  </si>
  <si>
    <t>vodafone,superfan  superfan,someone  someone,inside  inside,system  system,always  always,thought  thought,kkrvgl</t>
  </si>
  <si>
    <t>rt,vodafonein  vodafonein,vivo  vivo,ipl  ipl,become  become,vodafone  vodafone,superfan  superfan,amp  amp,fulfil  fulfil,super  super,wish</t>
  </si>
  <si>
    <t>vodafone,superfan  superfan,199</t>
  </si>
  <si>
    <t>rt,vodafonein  vodafonein,lifelong  lifelong,dream  dream,rituraj  rituraj,kumar  kumar,das  das,came  came,true  true,makemostofnow  makemostofnow,download</t>
  </si>
  <si>
    <t>vodafone,superfan  superfan,wanting  wanting,dhoni  dhoni,ka  ka,autograph  autograph,rpsvsrh</t>
  </si>
  <si>
    <t>imro45,vodafone  vodafone,superfan  superfan,wanted  wanted,shake  shake,hands</t>
  </si>
  <si>
    <t>u,r  imro45,u  r,done  done,right  right,u  u,embarrass  embarrass,vodafone  vodafone,superfan  superfan,u  u,time</t>
  </si>
  <si>
    <t>vodafonein,vodafone  vodafone,superfan  superfan,ipl</t>
  </si>
  <si>
    <t>hi,prashant  prashant,kharat  kharat,dream  dream,chose  chose,vodafone  vodafone,superfan  superfan,ipl20  ipl20,dir  dir,sir  sir,plz</t>
  </si>
  <si>
    <t>vodafone,superfan</t>
  </si>
  <si>
    <t>kkrvrcb,vodafone  vodafone,superfan  superfan,nahi  nahi,vodafone  vodafone,chutiya  chutiya,fan  fan,theek  theek,rahega</t>
  </si>
  <si>
    <t>vodafone,superfan  superfan,big  big,virat  virat,kohli  kohli,fan  fan,ipl2017  ipl2017,kkrvrcb  kkrvrcb,rcb</t>
  </si>
  <si>
    <t>vodafone,superfan  superfan,saying  saying,rcb  rcb,rcb  rcb,yo  yo,kkhaar  kkhaar,shahrukh  shahrukh,gaya  gaya,bc</t>
  </si>
  <si>
    <t>tht,vodafone  vodafone,superfan</t>
  </si>
  <si>
    <t>incredible,ipl  ipl,cameramen  cameramen,spot  spot,vodafone  vodafone,superfan  superfan,crowds  crowds,game  game,please  please,find  find,book</t>
  </si>
  <si>
    <t>vodafone,superfan  superfan,reminds  reminds,thala  thala,fan  fan,thalaaa  thalaaa,thaalaaaaa  thaalaaaaa,ipl  ipl,kkrvrcb</t>
  </si>
  <si>
    <t>vodafone,superfan  superfan,eden  eden,cheering  cheering,rcb  rcb,kkrvrcb</t>
  </si>
  <si>
    <t>even,vodafone  vodafone,superfan  superfan,supporting  supporting,rcb  rcb,kkrvrcb  kkrvrcb,ipl</t>
  </si>
  <si>
    <t>rt,imsatnam_  imsatnam_,even  even,vodafone  vodafone,superfan  superfan,supporting  supporting,rcb  rcb,kkrvrcb  kkrvrcb,ipl</t>
  </si>
  <si>
    <t>one,more  more,rosogolla  rosogolla,way  way,btw  btw,vodafone  vodafone,superfan  superfan,now</t>
  </si>
  <si>
    <t>ye,bhosdike  bhosdike,vodafone  vodafone,superfan  superfan,ko  ko,nikalo  nikalo,bhar  bhar,saala</t>
  </si>
  <si>
    <t>ye,vodafone  vodafone,superfan  superfan,rcb  rcb,rcb  rcb,kar  kar,raha  raha,tha  tha,bc</t>
  </si>
  <si>
    <t>rt,ajaythesrkfan  ajaythesrkfan,ye  ye,vodafone  vodafone,superfan  superfan,rcb  rcb,rcb  rcb,kar  kar,raha  raha,tha  tha,bc</t>
  </si>
  <si>
    <t>rt,real_srkian  real_srkian,kkrvrcb  kkrvrcb,feeling  feeling,sad  sad,vodafone  vodafone,superfan  superfan,start  start,match  match,chanting  chanting,rcb</t>
  </si>
  <si>
    <t>kkrvrcb,feeling  feeling,sad  sad,vodafone  vodafone,superfan  superfan,start  start,match  match,chanting  chanting,rcb  rcb,rcb</t>
  </si>
  <si>
    <t>sad,person  person,today's  today's,match  match,vodafone  vodafone,superfan  superfan,rcbvkkr  rcbvkkr,kkrvrcb  kkrvrcb,ipl  ipl,imvkohli  imvkohli,gautamgambhir</t>
  </si>
  <si>
    <t>kkrvrcb,vodafone  vodafone,superfan  superfan,rcb  rcb,ka  ka,fan  fan,tha</t>
  </si>
  <si>
    <t>rt,bhaitard  bhaitard,gambhir  gambhir,ko  ko,uss  uss,vodafone  vodafone,superfan  superfan,gaandu  gaandu,ko  ko,ball  ball,phek</t>
  </si>
  <si>
    <t>gambhir,ko  ko,uss  uss,vodafone  vodafone,superfan  superfan,gaandu  gaandu,ko  ko,ball  ball,phek  phek,ke  ke,maarna</t>
  </si>
  <si>
    <t>rt,robin__bishnoi  robin__bishnoi,kkrvrcb  kkrvrcb,wo  wo,soch  soch,raha  raha,hu  hu,wo  wo,vodafone  vodafone,superfan  superfan,jo</t>
  </si>
  <si>
    <t>kkrvrcb,wo  wo,soch  soch,raha  raha,hu  hu,wo  wo,vodafone  vodafone,superfan  superfan,jo  jo,rcb  rcb,supporter</t>
  </si>
  <si>
    <t>feeling,very  very,sad  sad,rcb_fans  rcb_fans,mostly  mostly,vodafone_superfan  vodafone_superfan,cheers  cheers,rcb  rcb,eden_gardens</t>
  </si>
  <si>
    <t>aur,vodafone  vodafone,superfan  superfan,vivek  vivek,kumar  kumar,sala  sala,rcb  rcb,rcb  rcb,chilla  chilla,raha  raha,tha</t>
  </si>
  <si>
    <t>include,vodafone  vodafone,superfan  superfan,vodafonespeedquiz</t>
  </si>
  <si>
    <t>vodafone,superfan  superfan,2017  2017,contest  contest,chance  chance,win  win,pbl  pbl,match  match,tickets</t>
  </si>
  <si>
    <t>rt,vodafonein  vodafonein,mini  mini,zoozoos  zoozoos,pull  pull,spectacular  spectacular,catch  catch,catch  catch,vivo  vivo,ipl  ipl,live</t>
  </si>
  <si>
    <t>rt,vodafonein  vodafonein,sagar  sagar,chachondia  chachondia,amp  amp,vivek  vivek,kumar  kumar,know  know,makemostofnow  makemostofnow,download  download,myvodafone</t>
  </si>
  <si>
    <t>fan,vodafone  vodafone,superfan  superfan,vodafonein  vodafonein,makemostofnow</t>
  </si>
  <si>
    <t>rt,anilkkurmi  anilkkurmi,fan  fan,vodafone  vodafone,superfan  superfan,vodafonein  vodafonein,makemostofnow</t>
  </si>
  <si>
    <t>vodafonein,u  u,please  please,fulfill  fulfill,lifetime  lifetime,dream  dream,meeting  meeting,msdhoni  msdhoni,u  u,help  help,m</t>
  </si>
  <si>
    <t>फ,न  न,क  आईप,एल  व,ड  ड,फ  व,व  व,आईप  एल,2017  2017,म  म,व</t>
  </si>
  <si>
    <t>rt,vodafonein  vodafonein,makemostofnow  makemostofnow,narasppa  narasppa,tengale  tengale,sushil  sushil,vare  vare,amp  amp,ratan  ratan,sarkar  sarkar,download</t>
  </si>
  <si>
    <t>vodafonein,sir  sir,selected  selected,vivo  vivo,ipl  ipl,vodafone  vodafone,superfan  superfan,contest  contest,pls  pls,tell</t>
  </si>
  <si>
    <t>vodafonein,eagerly  eagerly,waiting  waiting,notification  notification,chosen  chosen,vodafone  vodafone,superfan  superfan,fanarmy  fanarmy,ipl  ipl,vodafonefanarmy</t>
  </si>
  <si>
    <t>vodafonein,vodafone  vodafone,superfan  superfan,dance</t>
  </si>
  <si>
    <t>rt,vodafonein  vodafonein,ankit  ankit,joshi  joshi,makes  makes,super  super,appearance  appearance,makemostofnow  makemostofnow,download  download,myvodafone  myvodafone,app</t>
  </si>
  <si>
    <t>vodafonein,gautamgambhir  gautamgambhir,trying  trying,year  year,still  still,chance  chance,become  become,vodafone  vodafone,superfan</t>
  </si>
  <si>
    <t>vodafone,superfan  superfan,ipl  ipl,2017  2017,mi  mi,vs  vs,dd</t>
  </si>
  <si>
    <t>vodafonein,girl  girl,vodafone  vodafone,superfan  superfan,ipl  ipl,cricket  cricket,clearly  clearly,see  see,discrimination  discrimination,between  between,girl</t>
  </si>
  <si>
    <t>girl,sitting  sitting,beside  beside,vodafone  vodafone,superfan  superfan,seems  seems,uncomfortable  uncomfortable,rcbvgl</t>
  </si>
  <si>
    <t>cricketaakash,vodafone  vodafone,superfan</t>
  </si>
  <si>
    <t>takshak_speaks,aree  aree,bc  bc,vo  vo,vodafone  vodafone,superfan  superfan,humare  humare,school  school,ka  ka,teacher  teacher,nikla</t>
  </si>
  <si>
    <t>vodafonein,please  please,u  u,working  working,month  month,condolences  condolences,people  people,downloading  downloading,vodafone  vodafone,ap</t>
  </si>
  <si>
    <t>registered,vodafone  vodafone,app  app,check  check,sending  sending,msg  msg,everyday  everyday,check  check,now  now,shall  shall,become</t>
  </si>
  <si>
    <t>iplt20_india,female  female,vodafone  vodafone,superfan</t>
  </si>
  <si>
    <t>harshabhogle,today  today,wanted  wanted,sign  sign,vodafone  vodafone,superfan  superfan,ball  ball,gauravkapoorji</t>
  </si>
  <si>
    <t>vodafone,superfan  superfan,meet  meet,gk  gk,wohh</t>
  </si>
  <si>
    <t>vodafonespeedquiz,vodafone  vodafone,superfan  superfan,participant  participant,ipl  ipl,mumbai  mumbai,final  final,vodafone  vodafone,fan</t>
  </si>
  <si>
    <t>rt,vodafonein  vodafonein,anirban  anirban,maity  maity,poses  poses,favourite  favourite,team  team,makemostofnow  makemostofnow,download  download,myvodafone  myvodafone,app</t>
  </si>
  <si>
    <t>makemostofnow,download  download,myvodafone  myvodafone,app  app,become  become,vodafone  vodafone,superfan  superfan,anil  anil,kotle  kotle,amp  amp,pranit</t>
  </si>
  <si>
    <t>vodafone,superfan  superfan,sign  sign,bowl  bowl,maxi  maxi,warm  warm,hug  hug,pretty  pretty,zinta  zinta,kxipvdd</t>
  </si>
  <si>
    <t>vodafone,superfan  superfan,proving  proving,family  family,still  still,alive  alive,pay  pay,ransom  ransom,ipl</t>
  </si>
  <si>
    <t>innobystander,vodafone  vodafone,superfan  superfan,realising  realising,marionette  marionette,become  become,self  self,aware  aware,doomed</t>
  </si>
  <si>
    <t>scored,10  10,competition  competition,futurebreakers  futurebreakers,vodafone  vodafone,try  try,beliebers</t>
  </si>
  <si>
    <t>want,take  take,vodafonein  vodafonein,sim  sim,want  want,win  win,ipl  ipl,vodafone  vodafone,super  super,fan</t>
  </si>
  <si>
    <t>see,dannymorrison66  dannymorrison66,dancing  dancing,next  next,vodafone  vodafone,fan  fan,army  army,iplt20  iplt20,ipl  ipl,ipl2017  ipl2017,vodafonefanarmy</t>
  </si>
  <si>
    <t>yeh,dhas  dhas,saal  saal,aapkey  aapkey,naam  naam,yeh  yeh,theen  theen,mahiney  mahiney,jio  jio,kha  kha,naam</t>
  </si>
  <si>
    <t>rt,vodafonein  vodafonein,join  join,zumis  zumis,super  super,cheer  cheer,dance  dance,celebrate  celebrate,10  10,years  years,ipl</t>
  </si>
  <si>
    <t>really,love  love,vodafone  vodafone,adds  adds,between  between,ipl  ipl,r  r,sweet  sweet,kkrvgl</t>
  </si>
  <si>
    <t>vodafone,always  always,comes  comes,simple  simple,smart  smart,ads  ads,during  during,ipl  ipl,nice  nice,series  series,old</t>
  </si>
  <si>
    <t>vodafonein,campaign  campaign,ipl  ipl,celebrate  celebrate,second  second,honeymoon  honeymoon,cool  cool,win  win,vodafone  vodafone,goa</t>
  </si>
  <si>
    <t>join,zumis  zumis,super  super,cheer  cheer,dance  dance,celebrate  celebrate,10  10,years  years,ipl  ipl,watch  watch,vivo</t>
  </si>
  <si>
    <t>rt,rootcare  rootcare,join  join,zumis  zumis,super  super,cheer  cheer,dance  dance,celebrate  celebrate,10  10,years  years,ipl</t>
  </si>
  <si>
    <t>ipl,ticket  ticket,ad  ad,vodafone  vodafone,zoo  zoo,zoo  zoo,ad  ad,cartoon  cartoon,child  child,2017  2017,via</t>
  </si>
  <si>
    <t>hell,vodafone  vodafone,fan  fan,army  army,doing  doing,someone  someone,paying  paying,ipl</t>
  </si>
  <si>
    <t>never,seen  seen,such  such,civilised  civilised,hippies  hippies,ones  ones,vodafone  vodafone,ad  ad,ipl</t>
  </si>
  <si>
    <t>rpsvsrh,vodafone  vodafone,fan  fan,army  army,count  count,greater  greater,psl  psl,audience  audience,ipl</t>
  </si>
  <si>
    <t>rpsvsrh,though  though,vodafone  vodafone,comes  comes,up  up,great  great,ads  ads,customer  customer,service  service,good  good,personalopinion</t>
  </si>
  <si>
    <t>worst,thing  thing,ipl  ipl,vodafone  vodafone,fan  fan,army  army,'come  'come,pay  pay,ticket  ticket,humiliate  humiliate,yourself</t>
  </si>
  <si>
    <t>rt,indianidle  indianidle,apparently  apparently,jio  jio,making  making,logo  logo,match  match,compete  compete,against  against,vodafone's  vodafone's,ipl</t>
  </si>
  <si>
    <t>apparently,jio  jio,making  making,logo  logo,match  match,compete  compete,against  against,vodafone's  vodafone's,ipl  ipl,marketing</t>
  </si>
  <si>
    <t>today,saw  saw,fans  fans,wearing  wearing,vodafone  vodafone,jersey  jersey,amp  amp,dance  dance,jiodhandhanadhan  jiodhandhanadhan,whether  whether,essar</t>
  </si>
  <si>
    <t>vodafone,army  army,go  go,jio  jio,dhan  dhan,dhana  dhana,dhan  dhan,dance  dance,everytime  everytime,screen  screen,reliancejio</t>
  </si>
  <si>
    <t>vodafone,zoo  zoo,zoo  zoo,ads  ads,one  one,25  25,vodafone  vodafone,ipl  ipl,ads</t>
  </si>
  <si>
    <t>delhi,wickets  wickets,falling  falling,rapidly  rapidly,airtel  airtel,vodafone  vodafone,data  data,prices  prices,fell  fell,post  post,reliance</t>
  </si>
  <si>
    <t>rt,imrahulsuthar  imrahulsuthar,delhi  delhi,wickets  wickets,falling  falling,rapidly  rapidly,airtel  airtel,vodafone  vodafone,data  data,prices  prices,fell</t>
  </si>
  <si>
    <t>kaash,bhi  bhi,chutiya  chutiya,hota  hota,vodafone  vodafone,super  super,fan  fan,banke  banke,ipl  ipl,dekhta</t>
  </si>
  <si>
    <t>kkriders,ipl  ipl,vodafone  vodafone,fan  fan,ko  ko,koi  koi,maro</t>
  </si>
  <si>
    <t>dimimascarenhas,doing  doing,vodafone  vodafone,super  super,fan  fan,ipl  ipl,kkrvrcb</t>
  </si>
  <si>
    <t>rt,herefordrich  herefordrich,dimimascarenhas  dimimascarenhas,doing  doing,vodafone  vodafone,super  super,fan  fan,ipl  ipl,kkrvrcb</t>
  </si>
  <si>
    <t>fake,vodafone  vodafone,superfand  superfand,amp  amp,army  army,enthusiasm  enthusiasm,worst  worst,anything  anything,kkrvrcb  kkrvrcb,ipl  ipl,vodaphone</t>
  </si>
  <si>
    <t>good,vodafone  vodafone,ads  ads,during  during,ipl  ipl,parle  parle,ads  ads,terribly  terribly,worse  worse,comcept  comcept,seriously</t>
  </si>
  <si>
    <t>rt,innobystander  innobystander,theres  theres,vodafone  vodafone,fan  fan,army  army,beaten  beaten,up  up,real  real,fans  fans,pay</t>
  </si>
  <si>
    <t>rt,imnagur  imnagur,two  two,minutes  minutes,silence  silence,vodafone  vodafone,super  super,fan  fan,gautam  gautam,gambhir  gambhir,one</t>
  </si>
  <si>
    <t>two,minutes  minutes,silence  silence,vodafone  vodafone,super  super,fan  fan,gautam  gautam,gambhir  gambhir,one  one,best  best,captain</t>
  </si>
  <si>
    <t>vodafone,recently  recently,launched  launched,series  series,cheer  cheer,films  films,mini  mini,zoozoos  zoozoos,celebrating  celebrating,10  10,years</t>
  </si>
  <si>
    <t>see,today's  today's,ipl  ipl,match  match,between  between,mipaltan  mipaltan,amp  amp,rpsupergiants  rpsupergiants,coz  coz,poor  poor,internetnetwork</t>
  </si>
  <si>
    <t>ipl,ticket  ticket,ad  ad,vodafone  vodafone,zoo  zoo,zoo  zoo,ad  ad,cartoon  cartoon,child  child,2017</t>
  </si>
  <si>
    <t>vodafonein,ipl  ipl,vodafone  vodafone,play  play,app  app,getting  getting,crash  crash,first  first,fix  fix,soon</t>
  </si>
  <si>
    <t>mom,given  given,vodafone  vodafone,super  super,fan  fan,unlucky  unlucky,person  person,rcbvsrh  rcbvsrh,ipl</t>
  </si>
  <si>
    <t>handset,makers  makers,telcos  telcos,top  top,spenders  spenders,advertising  advertising,during  during,ipl  ipl,vodafone  vodafone,jio  jio,vivov5s</t>
  </si>
  <si>
    <t>vodafonein,zoozoos  zoozoos,back</t>
  </si>
  <si>
    <t>hahaha,seemed  seemed,vodafone  vodafone,fan  fan,kidnapped  kidnapped,today  today,ipl  ipl,rpsvkkr</t>
  </si>
  <si>
    <t>vodafone,pls  pls,stp  stp,ad  ad,data  data,strong  strong,netwk  netwk,btwen  btwen,ipl  ipl,match  match,t</t>
  </si>
  <si>
    <t>sonysix,sonyespn  sonyespn,vodafone  vodafone,fan  fan,army  army,dance  dance,ugghhhhhh  ugghhhhhh,disgusting  disgusting,sure  sure,better  better,ipl2017</t>
  </si>
  <si>
    <t>twitter,launches  launches,'lite'  'lite',version  version,india  india,partners  partners,vodafone  vodafone,twitterforbusiness  twitterforbusiness,dwmgsocial</t>
  </si>
  <si>
    <t>vodafonein,free  free,passes  passes,vodafone  vodafone,ipl  ipl,delhi  delhi,stadium</t>
  </si>
  <si>
    <t>vodafone,zoozoo  zoozoo,ads  ads,year  year,always  always,funn  funn,watch  watch,vodafonein  vodafonein,ipl</t>
  </si>
  <si>
    <t>grandfather,alone  alone,went  went,back  back,goa  goa,trip  trip,grandmother  grandmother,went  went,parachute  parachute,vodafone  vodafone,ipl</t>
  </si>
  <si>
    <t>rt,innobystander  innobystander,theres  theres,vodafone  vodafone,fan  fan,army  army,spending  spending,vijay  vijay,mallyas  mallyas,bail  bail,bond</t>
  </si>
  <si>
    <t>zoo,zoo  zoo,vodafone  vodafone,ads  ads,2017  2017,celebrating  celebrating,10  10,year  year,ipl  ipl,2017  2017,_</t>
  </si>
  <si>
    <t>vodafonein,ipl  ipl,want  want,port  port,vodafone  vodafone,here  here,jamnagar  jamnagar,speed  speed,3g  3g,4g</t>
  </si>
  <si>
    <t>rt,cricbc  cricbc,buy  buy,ipl  ipl,ticket  ticket,seat  seat,next  next,vodafone  vodafone,fan  fan,army  army,expect</t>
  </si>
  <si>
    <t>buy,ipl  ipl,ticket  ticket,seat  seat,next  next,vodafone  vodafone,fan  fan,army  army,expect  expect,refund</t>
  </si>
  <si>
    <t>cricbc,buy  buy,ipl  ipl,ticket  ticket,seat  seat,next  next,vodafone  vodafone,fan  fan,army  army,start  start,dancing</t>
  </si>
  <si>
    <t>rt,cricbc  cricbc,vivo  vivo,ipl  ipl,vodafone  vodafone,fans  fans,stands  stands,jio  jio,ad  ad,over  over,india's</t>
  </si>
  <si>
    <t>vodafonein,ipl  ipl,first  first,fix  fix,vodafone  vodafone,app</t>
  </si>
  <si>
    <t>vodafone,romantic  romantic,couple  couple,amazon  amazon,cricket  cricket,guys  guys,save  save,creativity  creativity,ipl</t>
  </si>
  <si>
    <t>vodafone,fan  fan,army  rt,innobystander  innobystander,theres  theres,vodafone  army,good  good,target  target,practice  practice,north  north,koreas</t>
  </si>
  <si>
    <t>rt,innobystander  innobystander,theres  theres,vodafone  vodafone,fan  fan,army  army,good  good,target  target,practice  practice,north  north,koreas</t>
  </si>
  <si>
    <t>rt,kashundiuncle  kashundiuncle,lamer  lamer,vodafonein  vodafonein,3g  3g,service  service,vodafone  vodafone,dance  dance,army  army,ipl  ipl,whytheybesolame</t>
  </si>
  <si>
    <t>lamer,vodafonein  vodafonein,3g  3g,service  service,vodafone  vodafone,dance  dance,army  army,ipl  ipl,whytheybesolame</t>
  </si>
  <si>
    <t>vodafone,marketing  marketing,doing  doing,wrong  wrong,paid  paid,called  called,'fan'  'fan',army  army,ipl  ipl,doing  doing,forced</t>
  </si>
  <si>
    <t>vodafonein,mini  mini,zoozoos  zoozoos,send  send,ipl  ipl,scores  scores,smartphone  smartphone,vodafone  vodafone,app  app,sms  sms,makemostofnow</t>
  </si>
  <si>
    <t>nothing,more  more,awkward  awkward,han  han,uncomfortably  uncomfortably,long  long,screen  screen,time  time,one  one,gets  gets,vodafone</t>
  </si>
  <si>
    <t>dumbest,thing  thing,ipl  ipl,vodafone  vodafone,fan  fan,army  army,rpsvrcb  rpsvrcb,ipl</t>
  </si>
  <si>
    <t>ipl,today's  today's,match  match,presentation  presentation,kohli  kohli,long  long,time  time,chance  chance,sign  sign,vodafone  vodafone,fan</t>
  </si>
  <si>
    <t>love,ipl  ipl,bt  bt,mujhe  mujhe,nehi  nehi,banna  banna,hai  hai,vodafone  vodafone,super  super,fan  fan,happy</t>
  </si>
  <si>
    <t>much,cocaine  cocaine,vodafone  vodafone,fan  fan,army  army,ipl10  ipl10,ipl</t>
  </si>
  <si>
    <t>vodafone,super  super,fans  fans,practiced  practiced,more  more,whole  whole,rcb  rcb,squad  squad,ipl  ipl,appear  appear,longer</t>
  </si>
  <si>
    <t>glvmi,mi  mi,started  started,jio  jio,ends  ends,uplike  uplike,vodafone  vodafone,ipl</t>
  </si>
  <si>
    <t>vodafonein,ipl  ipl,super  super,wish  wish,good  good,quality  quality,signal  signal,vodafone  vodafone,network  network,running  running,around</t>
  </si>
  <si>
    <t>vodafonein,ipl  ipl,mohali  mohali,ipl_lover  ipl_lover,vodafone_user  vodafone_user,hope  hope,win  win,vodafone  vodafone,superman</t>
  </si>
  <si>
    <t>vodafonefanarmy,vodafone  vodafone,best  best,vodafone  vodafone,chance  chance,see  see,ipl  ipl,match  match,stadium</t>
  </si>
  <si>
    <t>bc,woh  woh,vodafone  vodafone,fan  fan,army  army,hai  hai,ki  ki,aam  aam,aadmi  aadmi,party  party,camera</t>
  </si>
  <si>
    <t>rajesh_arora1,harbhajan_singh  harbhajan_singh,ipl  ipl,parthiv9  parthiv9,krunalpandya24  krunalpandya24,mipaltan  mipaltan,paaji  paaji,aisa  aisa,nahi  nahi,hai  hai,ye</t>
  </si>
  <si>
    <t>rt,boredcricket  boredcricket,david  david,warner  warner,good  good,fun  fun,think  think,vodafone  vodafone,series  series,good  good,ads</t>
  </si>
  <si>
    <t>david,warner  warner,good  good,fun  fun,think  think,vodafone  vodafone,series  series,good  good,ads  ads,ipl  ipl,quirk</t>
  </si>
  <si>
    <t>things,dislike  dislike,ipl  ipl,vodafone  vodafone,fan  fan,army  army,vodafone  vodafone,super  super,fan  fan,vivo  vivo,vip</t>
  </si>
  <si>
    <t>rt,tahsinhaque89  tahsinhaque89,things  things,dislike  dislike,ipl  ipl,vodafone  vodafone,fan  fan,army  army,vodafone  vodafone,super  super,fan</t>
  </si>
  <si>
    <t>rt,innobystander  innobystander,theres  theres,vodafone  vodafone,fan  fan,army  army,army  army,beaten  beaten,north  north,koreas  koreas,army</t>
  </si>
  <si>
    <t>vodafonein,ipl  ipl,top  top,data  data,speed  speed,worst  worst,worst  worst,customer  customer,support  support,once  once,best</t>
  </si>
  <si>
    <t>vodafonein,vodafone  vodafone,fan  fan,ipl  ipl,t20</t>
  </si>
  <si>
    <t>Top Word Pairs in Tweet by Salience</t>
  </si>
  <si>
    <t>vivo,ipl  ipl,become  become,vodafone  superfan,amp  amp,fulfil  fulfil,super  super,wish  wish,download  app,participate  mayur,dawda</t>
  </si>
  <si>
    <t>vodafonein,mini  mini,zoozoos  zoozoos,pull  pull,spectacular  spectacular,catch  catch,catch  catch,vivo  vivo,ipl  ipl,live  live,vodafone</t>
  </si>
  <si>
    <t>rt,innobystander  innobystander,theres  theres,vodafone  army,good  good,target  target,practice  practice,north  north,koreas  koreas,nuclear  nuclear,arsenal</t>
  </si>
  <si>
    <t>GraphSource░TwitterSearch▓GraphTerm░Vodafone ipl▓LayoutAlgorithm░The graph was laid out using the Fruchterman-Reingold layout algorithm.▓GraphDirectedness░The graph is directed.</t>
  </si>
  <si>
    <t>Vertex Group</t>
  </si>
  <si>
    <t>Vertex 1 Group</t>
  </si>
  <si>
    <t>Vertex 2 Group</t>
  </si>
  <si>
    <t>&lt;?xml version="1.0" encoding="utf-8"?&gt;_x000D_
&lt;configuration&gt;_x000D_
  &lt;configSections&gt;_x000D_
    &lt;sectionGroup name="userSettings" type="System.Configuration.UserSettingsGroup, System, Version=2.0.0.0, Culture=neutral, PublicKeyToken=b77a5c561934e089"&gt;_x000D_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name="GroupUserSettings" type="System.Configuration.ClientSettingsSection, System, Version=2.0.0.0, Culture=neutral, PublicKeyToken=b77a5c561934e089" allowExeDefinition="MachineToLocalUser" requirePermission="false" /&gt;_x000D_
      &lt;section name="MotifUserSettings" type="System.Configuration.ClientSettingsSection, System, Version=2.0.0.0, Culture=neutral, PublicKeyToken=b77a5c561934e089" allowExeDefinition="MachineToLocalUser" requirePermission="false" /&gt;_x000D_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name="MergeDuplicateEdgesUserSettings" type="System.Configuration.ClientSettingsSection, System, Version=2.0.0.0, Culture=neutral, PublicKeyToken=b77a5c561934e089" allowExeDefinition="MachineToLocalUser" requirePermission="false" /&gt;_x000D_
      &lt;section name="ImportDataUserSettings"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 name="PlugInUserSettings" type="System.Configuration.ClientSettingsSection, System, Version=2.0.0.0, Culture=neutral, PublicKeyToken=b77a5c561934e089" allowExeDefinition="MachineToLocalUser" requirePermission="false" /&gt;_x000D_
    &lt;/sectionGroup&gt;_x000D_
  &lt;/configSections&gt;_x000D_
  &lt;userSettings&gt;_x000D_
    &lt;AutoScaleUserSettings&gt;_x000D_
      &lt;setting name="AutoScale" serializeAs="String"&gt;_x000D_
        &lt;value&gt;False&lt;/value&gt;_x000D_
      &lt;/setting&gt;_x000D_
    &lt;/AutoScaleUserSettings&gt;_x000D_
    &lt;GraphZoomAndScaleUserSettings&gt;_x000D_
      &lt;setting name="GraphScale" serializeAs="String"&gt;_x000D_
        &lt;value&gt;1&lt;/value&gt;_x000D_
      &lt;/setting&gt;_x000D_
    &lt;/GraphZoomAndScaleUserSettings&gt;_x000D_
    &lt;GroupUserSettings&gt;_x000D_
      &lt;setting name="ReadGroups" serializeAs="String"&gt;_x000D_
        &lt;value&gt;True&lt;/value&gt;_x000D_
      &lt;/setting&gt;_x000D_
    &lt;/GroupUserSettings&gt;_x000D_
    &lt;MotifUserSettings&gt;_x000D_
      &lt;setting name="MotifsToCalculate" serializeAs="String"&gt;_x000D_
        &lt;value&gt;Clique&lt;/value&gt;_x000D_
      &lt;/setting&gt;_x000D_
      &lt;setting name="CliqueMinimumMemberVertices" serializeAs="String"&gt;_x000D_
        &lt;value&gt;4&lt;/value&gt;_x000D_
      &lt;/setting&gt;_x000D_
      &lt;setting name="CliqueMaximumMemberVertices" serializeAs="String"&gt;_x000D_
        &lt;value&gt;9999&lt;/value&gt;_x000D_
      &lt;/setting&gt;_x000D_
    &lt;/MotifUserSettings&gt;_x000D_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&lt;value&gt;InDegree, OutDegree, Degree, ClusteringCoefficient, BrandesFastCentralities, EigenvectorCentrality, PageRank, OverallMetrics, GroupMetrics, EdgeReciprocation, TopNBy, TwitterSearchNetworkTopItems, Words, ReciprocatedVertexPairRatio, EdgeCreation, TimeSeries, Paths&lt;/value&gt;_x000D_
      &lt;/setting&gt;_x000D_
    &lt;/GraphMetricUserSettings&gt;_x000D_
    &lt;MergeDuplicateEdgesUserSettings&gt;_x000D_
      &lt;setting name="ThirdColumnNameForDuplicateDetection" serializeAs="String"&gt;_x000D_
        &lt;value /&gt;_x000D_
      &lt;/setting&gt;_x000D_
      &lt;setting name="DeleteDuplicates" serializeAs="String"&gt;_x000D_
        &lt;value&gt;False&lt;/value&gt;_x000D_
      &lt;/setting&gt;_x000D_
      &lt;setting name="CountDuplicates" serializeAs="String"&gt;_x000D_
        &lt;value&gt;True&lt;/value&gt;_x000D_
      &lt;/setting&gt;_x000D_
    &lt;/MergeDuplicateEdgesUserSettings&gt;_x000D_
    &lt;ImportDataUserSettings&gt;_x000D_
      &lt;setting name="SaveImportDescription" serializeAs="String"&gt;_x000D_
        &lt;value&gt;False&lt;/value&gt;_x000D_
      &lt;/setting&gt;_x000D_
      &lt;setting name="AutomateAfterImport" serializeAs="String"&gt;_x000D_
        &lt;value&gt;False&lt;/value&gt;_x000D_
      &lt;/setting&gt;_x000D_
      &lt;setting name="ClearTablesBeforeImport" serializeAs="String"&gt;_x000D_
        &lt;value&gt;False&lt;/value&gt;_x000D_
      &lt;/setting&gt;_x000D_
    &lt;/ImportDataUserSettings&gt;_x000D_
    &lt;GeneralUserSettings4&gt;_x000D_
      &lt;setting name="NewWorkbookGraphDirectedness" serializeAs="String"&gt;_x000D_
        &lt;value&gt;Directed&lt;/value&gt;_x000D_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t>
  </si>
  <si>
    <t>Workbook Settings 2</t>
  </si>
  <si>
    <t>ing&gt;_x000D_
    &lt;/GeneralUserSettings4&gt;_x000D_
    &lt;PlugInUserSettings&gt;_x000D_
      &lt;setting name="PlugInFolderPath" serializeAs="String"&gt;_x000D_
        &lt;value /&gt;_x000D_
      &lt;/setting&gt;_x000D_
    &lt;/PlugInUserSettings&gt;_x000D_
  &lt;/userSettings&gt;_x000D_
&lt;/configuration&gt;</t>
  </si>
  <si>
    <t>blue</t>
  </si>
  <si>
    <t>pink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</si>
</sst>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30">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 fontId="11" fillId="9" borderId="5" xfId="0" applyNumberFormat="1" applyFont="1" applyFill="1" applyBorder="1"/>
    <xf numFmtId="0" fontId="11" fillId="9" borderId="6" xfId="0" applyNumberFormat="1" applyFont="1" applyFill="1" applyBorder="1"/>
    <xf numFmtId="0" fontId="11" fillId="9" borderId="5" xfId="0" applyNumberFormat="1" applyFont="1" applyFill="1" applyBorder="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11" fillId="2" borderId="1" xfId="1"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13" fillId="0" borderId="0" xfId="9" applyFill="1" applyAlignment="1"/>
    <xf numFmtId="0" fontId="13" fillId="0" borderId="0" xfId="9" applyAlignment="1"/>
    <xf numFmtId="0" fontId="0" fillId="0" borderId="0" xfId="0" quotePrefix="1" applyAlignment="1"/>
    <xf numFmtId="0" fontId="0" fillId="0" borderId="0" xfId="0" quotePrefix="1" applyFill="1" applyAlignment="1"/>
    <xf numFmtId="1" fontId="11" fillId="4" borderId="1" xfId="5"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164" fontId="0" fillId="3" borderId="11" xfId="7" applyNumberFormat="1" applyFont="1" applyBorder="1" applyAlignment="1"/>
    <xf numFmtId="165" fontId="0" fillId="3" borderId="11" xfId="7" applyNumberFormat="1" applyFont="1" applyBorder="1" applyAlignment="1"/>
    <xf numFmtId="0" fontId="0" fillId="3" borderId="11" xfId="7" applyNumberFormat="1" applyFont="1" applyBorder="1" applyAlignment="1"/>
    <xf numFmtId="166" fontId="0" fillId="3" borderId="11" xfId="7" applyNumberFormat="1" applyFont="1" applyBorder="1" applyAlignment="1"/>
    <xf numFmtId="1" fontId="11" fillId="4" borderId="11" xfId="5" applyNumberFormat="1" applyFont="1" applyBorder="1" applyAlignment="1"/>
    <xf numFmtId="0" fontId="0" fillId="2" borderId="11" xfId="1" applyNumberFormat="1" applyFont="1" applyBorder="1" applyAlignment="1"/>
    <xf numFmtId="0" fontId="0" fillId="0" borderId="0" xfId="2" applyNumberFormat="1" applyFont="1" applyBorder="1" applyAlignment="1"/>
    <xf numFmtId="0" fontId="13" fillId="5" borderId="1" xfId="9" applyNumberFormat="1" applyFill="1" applyBorder="1" applyAlignment="1"/>
    <xf numFmtId="0" fontId="13" fillId="5" borderId="11" xfId="9" applyNumberFormat="1" applyFill="1" applyBorder="1" applyAlignment="1"/>
    <xf numFmtId="0" fontId="0" fillId="0" borderId="0" xfId="0" applyNumberFormat="1" applyFill="1" applyAlignment="1"/>
    <xf numFmtId="0" fontId="0" fillId="0" borderId="0" xfId="0" applyFill="1" applyBorder="1" applyAlignment="1"/>
    <xf numFmtId="0" fontId="0" fillId="0" borderId="0" xfId="0" applyNumberFormat="1" applyFill="1" applyBorder="1" applyAlignment="1"/>
    <xf numFmtId="22" fontId="0" fillId="0" borderId="0" xfId="0" applyNumberFormat="1" applyFill="1" applyBorder="1" applyAlignment="1"/>
    <xf numFmtId="0" fontId="13" fillId="0" borderId="0" xfId="9" applyFill="1" applyBorder="1" applyAlignment="1"/>
    <xf numFmtId="0" fontId="0" fillId="0" borderId="0" xfId="0" quotePrefix="1" applyFill="1" applyBorder="1" applyAlignment="1"/>
    <xf numFmtId="1" fontId="0" fillId="5" borderId="1" xfId="4" applyNumberFormat="1" applyFont="1" applyBorder="1" applyAlignment="1"/>
    <xf numFmtId="0" fontId="0" fillId="5" borderId="1" xfId="4" applyNumberFormat="1" applyFont="1" applyBorder="1" applyAlignment="1"/>
    <xf numFmtId="0" fontId="6" fillId="6" borderId="1" xfId="6" applyNumberFormat="1" applyBorder="1" applyAlignment="1"/>
    <xf numFmtId="164" fontId="0" fillId="3" borderId="1" xfId="7" applyNumberFormat="1" applyFont="1" applyBorder="1" applyAlignment="1"/>
    <xf numFmtId="14" fontId="0" fillId="0" borderId="0" xfId="0" applyNumberFormat="1" applyFill="1" applyAlignment="1"/>
    <xf numFmtId="164" fontId="0" fillId="5" borderId="1" xfId="4" applyNumberFormat="1" applyFont="1" applyBorder="1" applyAlignment="1"/>
    <xf numFmtId="0" fontId="11" fillId="5" borderId="1" xfId="4" applyNumberFormat="1" applyFont="1" applyBorder="1" applyAlignment="1"/>
    <xf numFmtId="49" fontId="6" fillId="6" borderId="1" xfId="6" applyNumberFormat="1" applyBorder="1" applyAlignment="1"/>
    <xf numFmtId="0" fontId="11" fillId="2" borderId="1" xfId="1" applyNumberFormat="1" applyFont="1" applyBorder="1" applyAlignment="1"/>
    <xf numFmtId="0" fontId="5" fillId="5" borderId="1" xfId="8" applyNumberFormat="1" applyAlignment="1"/>
    <xf numFmtId="49" fontId="0" fillId="0" borderId="0" xfId="0" applyNumberFormat="1" applyAlignment="1"/>
    <xf numFmtId="49" fontId="5" fillId="4" borderId="1" xfId="5" applyNumberFormat="1" applyAlignment="1">
      <alignment wrapText="1"/>
    </xf>
    <xf numFmtId="1" fontId="5" fillId="4" borderId="1" xfId="5" quotePrefix="1" applyNumberFormat="1" applyAlignment="1"/>
    <xf numFmtId="165" fontId="0" fillId="3" borderId="1" xfId="7" applyNumberFormat="1" applyFont="1" applyBorder="1" applyAlignment="1"/>
    <xf numFmtId="0" fontId="0" fillId="3" borderId="1" xfId="7" applyNumberFormat="1" applyFont="1" applyBorder="1" applyAlignment="1"/>
    <xf numFmtId="166" fontId="0" fillId="3" borderId="1" xfId="7" applyNumberFormat="1" applyFont="1" applyBorder="1" applyAlignment="1"/>
    <xf numFmtId="1" fontId="11" fillId="4" borderId="1" xfId="5" applyNumberFormat="1" applyFont="1" applyBorder="1" applyAlignment="1"/>
    <xf numFmtId="0" fontId="0" fillId="2" borderId="1" xfId="1" applyNumberFormat="1" applyFont="1" applyBorder="1" applyAlignment="1"/>
    <xf numFmtId="0" fontId="5" fillId="2" borderId="1" xfId="1" applyNumberFormat="1" applyAlignment="1"/>
  </cellXfs>
  <cellStyles count="10">
    <cellStyle name="Hyperlink"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214">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border outline="0">
        <right style="thin">
          <color theme="0"/>
        </right>
      </border>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dxf>
    <dxf>
      <numFmt numFmtId="30" formatCode="@"/>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border outline="0">
        <left style="thin">
          <color theme="0"/>
        </left>
      </border>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border outline="0">
        <right style="thin">
          <color theme="0"/>
        </right>
      </border>
    </dxf>
    <dxf>
      <numFmt numFmtId="30" formatCode="@"/>
      <border outline="0">
        <left style="thin">
          <color theme="0"/>
        </left>
      </border>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border outline="0">
        <left style="thin">
          <color theme="0"/>
        </left>
        <right style="thin">
          <color theme="0"/>
        </right>
      </border>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right style="thin">
          <color theme="0"/>
        </right>
      </border>
    </dxf>
    <dxf>
      <numFmt numFmtId="30" formatCode="@"/>
      <alignment horizontal="general" vertical="bottom" textRotation="0" wrapText="0" indent="0" justifyLastLine="0" shrinkToFit="0" readingOrder="0"/>
      <border outline="0">
        <right style="thin">
          <color theme="0"/>
        </right>
      </border>
    </dxf>
    <dxf>
      <alignment horizontal="general" vertical="bottom" textRotation="0" wrapText="1"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left style="thin">
          <color theme="0"/>
        </left>
      </border>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left style="thin">
          <color theme="0"/>
        </left>
        <right style="thin">
          <color theme="0"/>
        </right>
      </border>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border outline="0">
        <right style="thin">
          <color theme="0"/>
        </right>
      </border>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right style="thin">
          <color theme="0"/>
        </right>
      </border>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213"/>
      <tableStyleElement type="headerRow" dxfId="212"/>
    </tableStyle>
    <tableStyle name="NodeXL Table" pivot="0" count="1">
      <tableStyleElement type="headerRow" dxfId="2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Metrics'!$E$2:$E$57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FC77-41BE-82DB-E81A3C6542FA}"/>
            </c:ext>
          </c:extLst>
        </c:ser>
        <c:dLbls>
          <c:showLegendKey val="0"/>
          <c:showVal val="0"/>
          <c:showCatName val="0"/>
          <c:showSerName val="0"/>
          <c:showPercent val="0"/>
          <c:showBubbleSize val="0"/>
        </c:dLbls>
        <c:gapWidth val="0"/>
        <c:axId val="-1073676496"/>
        <c:axId val="-1073671056"/>
      </c:barChart>
      <c:catAx>
        <c:axId val="-107367649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073671056"/>
        <c:crosses val="autoZero"/>
        <c:auto val="1"/>
        <c:lblAlgn val="ctr"/>
        <c:lblOffset val="100"/>
        <c:noMultiLvlLbl val="0"/>
      </c:catAx>
      <c:valAx>
        <c:axId val="-107367105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764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615</c:v>
                </c:pt>
              </c:strCache>
            </c:strRef>
          </c:tx>
          <c:spPr>
            <a:solidFill>
              <a:schemeClr val="accent1"/>
            </a:solidFill>
          </c:spPr>
          <c:invertIfNegative val="0"/>
          <c:cat>
            <c:numRef>
              <c:f>'Overall Metrics'!$F$2:$F$57</c:f>
              <c:numCache>
                <c:formatCode>#,##0.00</c:formatCode>
                <c:ptCount val="56"/>
                <c:pt idx="0">
                  <c:v>0</c:v>
                </c:pt>
                <c:pt idx="1">
                  <c:v>7.8545454545454545</c:v>
                </c:pt>
                <c:pt idx="2">
                  <c:v>15.709090909090909</c:v>
                </c:pt>
                <c:pt idx="3">
                  <c:v>23.563636363636363</c:v>
                </c:pt>
                <c:pt idx="4">
                  <c:v>31.418181818181818</c:v>
                </c:pt>
                <c:pt idx="5">
                  <c:v>39.272727272727273</c:v>
                </c:pt>
                <c:pt idx="6">
                  <c:v>47.127272727272725</c:v>
                </c:pt>
                <c:pt idx="7">
                  <c:v>54.981818181818177</c:v>
                </c:pt>
                <c:pt idx="8">
                  <c:v>62.836363636363629</c:v>
                </c:pt>
                <c:pt idx="9">
                  <c:v>70.690909090909088</c:v>
                </c:pt>
                <c:pt idx="10">
                  <c:v>78.545454545454547</c:v>
                </c:pt>
                <c:pt idx="11">
                  <c:v>86.4</c:v>
                </c:pt>
                <c:pt idx="12">
                  <c:v>94.254545454545465</c:v>
                </c:pt>
                <c:pt idx="13">
                  <c:v>102.10909090909092</c:v>
                </c:pt>
                <c:pt idx="14">
                  <c:v>109.96363636363638</c:v>
                </c:pt>
                <c:pt idx="15">
                  <c:v>117.81818181818184</c:v>
                </c:pt>
                <c:pt idx="16">
                  <c:v>125.6727272727273</c:v>
                </c:pt>
                <c:pt idx="17">
                  <c:v>133.52727272727276</c:v>
                </c:pt>
                <c:pt idx="18">
                  <c:v>141.3818181818182</c:v>
                </c:pt>
                <c:pt idx="19">
                  <c:v>149.23636363636365</c:v>
                </c:pt>
                <c:pt idx="20">
                  <c:v>157.09090909090909</c:v>
                </c:pt>
                <c:pt idx="21">
                  <c:v>164.94545454545454</c:v>
                </c:pt>
                <c:pt idx="22">
                  <c:v>172.79999999999998</c:v>
                </c:pt>
                <c:pt idx="23">
                  <c:v>180.65454545454543</c:v>
                </c:pt>
                <c:pt idx="24">
                  <c:v>188.50909090909087</c:v>
                </c:pt>
                <c:pt idx="26">
                  <c:v>196.36363636363632</c:v>
                </c:pt>
                <c:pt idx="38">
                  <c:v>204.21818181818176</c:v>
                </c:pt>
                <c:pt idx="39">
                  <c:v>212.07272727272721</c:v>
                </c:pt>
                <c:pt idx="40">
                  <c:v>219.92727272727265</c:v>
                </c:pt>
                <c:pt idx="41">
                  <c:v>227.7818181818181</c:v>
                </c:pt>
                <c:pt idx="42">
                  <c:v>235.63636363636354</c:v>
                </c:pt>
                <c:pt idx="43">
                  <c:v>243.49090909090899</c:v>
                </c:pt>
                <c:pt idx="44">
                  <c:v>251.34545454545443</c:v>
                </c:pt>
                <c:pt idx="45">
                  <c:v>259.19999999999987</c:v>
                </c:pt>
                <c:pt idx="46">
                  <c:v>267.05454545454535</c:v>
                </c:pt>
                <c:pt idx="47">
                  <c:v>274.90909090909082</c:v>
                </c:pt>
                <c:pt idx="48">
                  <c:v>282.76363636363629</c:v>
                </c:pt>
                <c:pt idx="49">
                  <c:v>290.61818181818177</c:v>
                </c:pt>
                <c:pt idx="50">
                  <c:v>298.47272727272724</c:v>
                </c:pt>
                <c:pt idx="51">
                  <c:v>306.32727272727271</c:v>
                </c:pt>
                <c:pt idx="52">
                  <c:v>314.18181818181819</c:v>
                </c:pt>
                <c:pt idx="53">
                  <c:v>322.03636363636366</c:v>
                </c:pt>
                <c:pt idx="54">
                  <c:v>329.89090909090913</c:v>
                </c:pt>
                <c:pt idx="55">
                  <c:v>432</c:v>
                </c:pt>
              </c:numCache>
            </c:numRef>
          </c:cat>
          <c:val>
            <c:numRef>
              <c:f>'Overall Metrics'!$G$2:$G$57</c:f>
              <c:numCache>
                <c:formatCode>General</c:formatCode>
                <c:ptCount val="56"/>
                <c:pt idx="0">
                  <c:v>615</c:v>
                </c:pt>
                <c:pt idx="1">
                  <c:v>4</c:v>
                </c:pt>
                <c:pt idx="2">
                  <c:v>0</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-2</c:v>
                </c:pt>
                <c:pt idx="26">
                  <c:v>0</c:v>
                </c:pt>
                <c:pt idx="27">
                  <c:v>0</c:v>
                </c:pt>
                <c:pt idx="28">
                  <c:v>0</c:v>
                </c:pt>
                <c:pt idx="29">
                  <c:v>0</c:v>
                </c:pt>
                <c:pt idx="30">
                  <c:v>0</c:v>
                </c:pt>
                <c:pt idx="31">
                  <c:v>0</c:v>
                </c:pt>
                <c:pt idx="32">
                  <c:v>0</c:v>
                </c:pt>
                <c:pt idx="33">
                  <c:v>0</c:v>
                </c:pt>
                <c:pt idx="34">
                  <c:v>0</c:v>
                </c:pt>
                <c:pt idx="35">
                  <c:v>0</c:v>
                </c:pt>
                <c:pt idx="36">
                  <c:v>-2</c:v>
                </c:pt>
                <c:pt idx="37">
                  <c:v>-2</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1</c:v>
                </c:pt>
                <c:pt idx="55">
                  <c:v>1</c:v>
                </c:pt>
              </c:numCache>
            </c:numRef>
          </c:val>
          <c:extLst>
            <c:ext xmlns:c16="http://schemas.microsoft.com/office/drawing/2014/chart" uri="{C3380CC4-5D6E-409C-BE32-E72D297353CC}">
              <c16:uniqueId val="{00000000-5E47-4197-9956-A0CEEF2B2F69}"/>
            </c:ext>
          </c:extLst>
        </c:ser>
        <c:dLbls>
          <c:showLegendKey val="0"/>
          <c:showVal val="0"/>
          <c:showCatName val="0"/>
          <c:showSerName val="0"/>
          <c:showPercent val="0"/>
          <c:showBubbleSize val="0"/>
        </c:dLbls>
        <c:gapWidth val="0"/>
        <c:axId val="-1073669424"/>
        <c:axId val="-1073668336"/>
      </c:barChart>
      <c:catAx>
        <c:axId val="-107366942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073668336"/>
        <c:crosses val="autoZero"/>
        <c:auto val="1"/>
        <c:lblAlgn val="ctr"/>
        <c:lblOffset val="100"/>
        <c:noMultiLvlLbl val="0"/>
      </c:catAx>
      <c:valAx>
        <c:axId val="-107366833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694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24</c:v>
                </c:pt>
              </c:strCache>
            </c:strRef>
          </c:tx>
          <c:spPr>
            <a:solidFill>
              <a:schemeClr val="accent1"/>
            </a:solidFill>
          </c:spPr>
          <c:invertIfNegative val="0"/>
          <c:cat>
            <c:numRef>
              <c:f>'Overall Metrics'!$H$2:$H$57</c:f>
              <c:numCache>
                <c:formatCode>#,##0.00</c:formatCode>
                <c:ptCount val="56"/>
                <c:pt idx="0">
                  <c:v>0</c:v>
                </c:pt>
                <c:pt idx="1">
                  <c:v>0.10909090909090909</c:v>
                </c:pt>
                <c:pt idx="2">
                  <c:v>0.21818181818181817</c:v>
                </c:pt>
                <c:pt idx="3">
                  <c:v>0.32727272727272727</c:v>
                </c:pt>
                <c:pt idx="4">
                  <c:v>0.43636363636363634</c:v>
                </c:pt>
                <c:pt idx="5">
                  <c:v>0.54545454545454541</c:v>
                </c:pt>
                <c:pt idx="6">
                  <c:v>0.65454545454545454</c:v>
                </c:pt>
                <c:pt idx="7">
                  <c:v>0.76363636363636367</c:v>
                </c:pt>
                <c:pt idx="8">
                  <c:v>0.8727272727272728</c:v>
                </c:pt>
                <c:pt idx="9">
                  <c:v>0.98181818181818192</c:v>
                </c:pt>
                <c:pt idx="10">
                  <c:v>1.0909090909090911</c:v>
                </c:pt>
                <c:pt idx="11">
                  <c:v>1.2000000000000002</c:v>
                </c:pt>
                <c:pt idx="12">
                  <c:v>1.3090909090909093</c:v>
                </c:pt>
                <c:pt idx="13">
                  <c:v>1.4181818181818184</c:v>
                </c:pt>
                <c:pt idx="14">
                  <c:v>1.5272727272727276</c:v>
                </c:pt>
                <c:pt idx="15">
                  <c:v>1.6363636363636367</c:v>
                </c:pt>
                <c:pt idx="16">
                  <c:v>1.7454545454545458</c:v>
                </c:pt>
                <c:pt idx="17">
                  <c:v>1.8545454545454549</c:v>
                </c:pt>
                <c:pt idx="18">
                  <c:v>1.9636363636363641</c:v>
                </c:pt>
                <c:pt idx="19">
                  <c:v>2.0727272727272732</c:v>
                </c:pt>
                <c:pt idx="20">
                  <c:v>2.1818181818181821</c:v>
                </c:pt>
                <c:pt idx="21">
                  <c:v>2.290909090909091</c:v>
                </c:pt>
                <c:pt idx="22">
                  <c:v>2.4</c:v>
                </c:pt>
                <c:pt idx="23">
                  <c:v>2.5090909090909088</c:v>
                </c:pt>
                <c:pt idx="24">
                  <c:v>2.6181818181818177</c:v>
                </c:pt>
                <c:pt idx="26">
                  <c:v>2.7272727272727266</c:v>
                </c:pt>
                <c:pt idx="38">
                  <c:v>2.8363636363636355</c:v>
                </c:pt>
                <c:pt idx="39">
                  <c:v>2.9454545454545444</c:v>
                </c:pt>
                <c:pt idx="40">
                  <c:v>3.0545454545454533</c:v>
                </c:pt>
                <c:pt idx="41">
                  <c:v>3.1636363636363622</c:v>
                </c:pt>
                <c:pt idx="42">
                  <c:v>3.2727272727272712</c:v>
                </c:pt>
                <c:pt idx="43">
                  <c:v>3.3818181818181801</c:v>
                </c:pt>
                <c:pt idx="44">
                  <c:v>3.490909090909089</c:v>
                </c:pt>
                <c:pt idx="45">
                  <c:v>3.5999999999999979</c:v>
                </c:pt>
                <c:pt idx="46">
                  <c:v>3.7090909090909068</c:v>
                </c:pt>
                <c:pt idx="47">
                  <c:v>3.8181818181818157</c:v>
                </c:pt>
                <c:pt idx="48">
                  <c:v>3.9272727272727246</c:v>
                </c:pt>
                <c:pt idx="49">
                  <c:v>4.0363636363636335</c:v>
                </c:pt>
                <c:pt idx="50">
                  <c:v>4.1454545454545428</c:v>
                </c:pt>
                <c:pt idx="51">
                  <c:v>4.2545454545454522</c:v>
                </c:pt>
                <c:pt idx="52">
                  <c:v>4.3636363636363615</c:v>
                </c:pt>
                <c:pt idx="53">
                  <c:v>4.4727272727272709</c:v>
                </c:pt>
                <c:pt idx="54">
                  <c:v>4.5818181818181802</c:v>
                </c:pt>
                <c:pt idx="55">
                  <c:v>6</c:v>
                </c:pt>
              </c:numCache>
            </c:numRef>
          </c:cat>
          <c:val>
            <c:numRef>
              <c:f>'Overall Metrics'!$I$2:$I$57</c:f>
              <c:numCache>
                <c:formatCode>General</c:formatCode>
                <c:ptCount val="56"/>
                <c:pt idx="0">
                  <c:v>24</c:v>
                </c:pt>
                <c:pt idx="1">
                  <c:v>0</c:v>
                </c:pt>
                <c:pt idx="2">
                  <c:v>0</c:v>
                </c:pt>
                <c:pt idx="3">
                  <c:v>0</c:v>
                </c:pt>
                <c:pt idx="4">
                  <c:v>0</c:v>
                </c:pt>
                <c:pt idx="5">
                  <c:v>0</c:v>
                </c:pt>
                <c:pt idx="6">
                  <c:v>0</c:v>
                </c:pt>
                <c:pt idx="7">
                  <c:v>0</c:v>
                </c:pt>
                <c:pt idx="8">
                  <c:v>0</c:v>
                </c:pt>
                <c:pt idx="9">
                  <c:v>252</c:v>
                </c:pt>
                <c:pt idx="10">
                  <c:v>0</c:v>
                </c:pt>
                <c:pt idx="11">
                  <c:v>0</c:v>
                </c:pt>
                <c:pt idx="12">
                  <c:v>0</c:v>
                </c:pt>
                <c:pt idx="13">
                  <c:v>0</c:v>
                </c:pt>
                <c:pt idx="14">
                  <c:v>0</c:v>
                </c:pt>
                <c:pt idx="15">
                  <c:v>0</c:v>
                </c:pt>
                <c:pt idx="16">
                  <c:v>0</c:v>
                </c:pt>
                <c:pt idx="17">
                  <c:v>0</c:v>
                </c:pt>
                <c:pt idx="18">
                  <c:v>336</c:v>
                </c:pt>
                <c:pt idx="19">
                  <c:v>0</c:v>
                </c:pt>
                <c:pt idx="20">
                  <c:v>0</c:v>
                </c:pt>
                <c:pt idx="21">
                  <c:v>0</c:v>
                </c:pt>
                <c:pt idx="22">
                  <c:v>0</c:v>
                </c:pt>
                <c:pt idx="23">
                  <c:v>0</c:v>
                </c:pt>
                <c:pt idx="24">
                  <c:v>0</c:v>
                </c:pt>
                <c:pt idx="25">
                  <c:v>-10</c:v>
                </c:pt>
                <c:pt idx="26">
                  <c:v>0</c:v>
                </c:pt>
                <c:pt idx="27">
                  <c:v>0</c:v>
                </c:pt>
                <c:pt idx="28">
                  <c:v>0</c:v>
                </c:pt>
                <c:pt idx="29">
                  <c:v>0</c:v>
                </c:pt>
                <c:pt idx="30">
                  <c:v>0</c:v>
                </c:pt>
                <c:pt idx="31">
                  <c:v>0</c:v>
                </c:pt>
                <c:pt idx="32">
                  <c:v>0</c:v>
                </c:pt>
                <c:pt idx="33">
                  <c:v>0</c:v>
                </c:pt>
                <c:pt idx="34">
                  <c:v>0</c:v>
                </c:pt>
                <c:pt idx="35">
                  <c:v>0</c:v>
                </c:pt>
                <c:pt idx="36">
                  <c:v>-10</c:v>
                </c:pt>
                <c:pt idx="37">
                  <c:v>-10</c:v>
                </c:pt>
                <c:pt idx="38">
                  <c:v>0</c:v>
                </c:pt>
                <c:pt idx="39">
                  <c:v>6</c:v>
                </c:pt>
                <c:pt idx="40">
                  <c:v>0</c:v>
                </c:pt>
                <c:pt idx="41">
                  <c:v>0</c:v>
                </c:pt>
                <c:pt idx="42">
                  <c:v>0</c:v>
                </c:pt>
                <c:pt idx="43">
                  <c:v>0</c:v>
                </c:pt>
                <c:pt idx="44">
                  <c:v>0</c:v>
                </c:pt>
                <c:pt idx="45">
                  <c:v>0</c:v>
                </c:pt>
                <c:pt idx="46">
                  <c:v>0</c:v>
                </c:pt>
                <c:pt idx="47">
                  <c:v>0</c:v>
                </c:pt>
                <c:pt idx="48">
                  <c:v>2</c:v>
                </c:pt>
                <c:pt idx="49">
                  <c:v>0</c:v>
                </c:pt>
                <c:pt idx="50">
                  <c:v>0</c:v>
                </c:pt>
                <c:pt idx="51">
                  <c:v>0</c:v>
                </c:pt>
                <c:pt idx="52">
                  <c:v>0</c:v>
                </c:pt>
                <c:pt idx="53">
                  <c:v>0</c:v>
                </c:pt>
                <c:pt idx="54">
                  <c:v>1</c:v>
                </c:pt>
                <c:pt idx="55">
                  <c:v>1</c:v>
                </c:pt>
              </c:numCache>
            </c:numRef>
          </c:val>
          <c:extLst>
            <c:ext xmlns:c16="http://schemas.microsoft.com/office/drawing/2014/chart" uri="{C3380CC4-5D6E-409C-BE32-E72D297353CC}">
              <c16:uniqueId val="{00000000-2CFE-4F6E-B266-6CF6A06A409B}"/>
            </c:ext>
          </c:extLst>
        </c:ser>
        <c:dLbls>
          <c:showLegendKey val="0"/>
          <c:showVal val="0"/>
          <c:showCatName val="0"/>
          <c:showSerName val="0"/>
          <c:showPercent val="0"/>
          <c:showBubbleSize val="0"/>
        </c:dLbls>
        <c:gapWidth val="0"/>
        <c:axId val="-1073666160"/>
        <c:axId val="-1073665616"/>
      </c:barChart>
      <c:catAx>
        <c:axId val="-1073666160"/>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073665616"/>
        <c:crosses val="autoZero"/>
        <c:auto val="1"/>
        <c:lblAlgn val="ctr"/>
        <c:lblOffset val="100"/>
        <c:noMultiLvlLbl val="0"/>
      </c:catAx>
      <c:valAx>
        <c:axId val="-1073665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6616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614</c:v>
                </c:pt>
              </c:strCache>
            </c:strRef>
          </c:tx>
          <c:spPr>
            <a:solidFill>
              <a:schemeClr val="accent1"/>
            </a:solidFill>
          </c:spPr>
          <c:invertIfNegative val="0"/>
          <c:cat>
            <c:numRef>
              <c:f>'Overall Metrics'!$J$2:$J$57</c:f>
              <c:numCache>
                <c:formatCode>#,##0.00</c:formatCode>
                <c:ptCount val="56"/>
                <c:pt idx="0">
                  <c:v>0</c:v>
                </c:pt>
                <c:pt idx="1">
                  <c:v>2716.8696969636362</c:v>
                </c:pt>
                <c:pt idx="2">
                  <c:v>5433.7393939272724</c:v>
                </c:pt>
                <c:pt idx="3">
                  <c:v>8150.6090908909082</c:v>
                </c:pt>
                <c:pt idx="4">
                  <c:v>10867.478787854545</c:v>
                </c:pt>
                <c:pt idx="5">
                  <c:v>13584.348484818182</c:v>
                </c:pt>
                <c:pt idx="6">
                  <c:v>16301.218181781818</c:v>
                </c:pt>
                <c:pt idx="7">
                  <c:v>19018.087878745453</c:v>
                </c:pt>
                <c:pt idx="8">
                  <c:v>21734.95757570909</c:v>
                </c:pt>
                <c:pt idx="9">
                  <c:v>24451.827272672726</c:v>
                </c:pt>
                <c:pt idx="10">
                  <c:v>27168.696969636363</c:v>
                </c:pt>
                <c:pt idx="11">
                  <c:v>29885.5666666</c:v>
                </c:pt>
                <c:pt idx="12">
                  <c:v>32602.436363563636</c:v>
                </c:pt>
                <c:pt idx="13">
                  <c:v>35319.306060527269</c:v>
                </c:pt>
                <c:pt idx="14">
                  <c:v>38036.175757490906</c:v>
                </c:pt>
                <c:pt idx="15">
                  <c:v>40753.045454454543</c:v>
                </c:pt>
                <c:pt idx="16">
                  <c:v>43469.915151418179</c:v>
                </c:pt>
                <c:pt idx="17">
                  <c:v>46186.784848381816</c:v>
                </c:pt>
                <c:pt idx="18">
                  <c:v>48903.654545345453</c:v>
                </c:pt>
                <c:pt idx="19">
                  <c:v>51620.524242309089</c:v>
                </c:pt>
                <c:pt idx="20">
                  <c:v>54337.393939272726</c:v>
                </c:pt>
                <c:pt idx="21">
                  <c:v>57054.263636236363</c:v>
                </c:pt>
                <c:pt idx="22">
                  <c:v>59771.133333199999</c:v>
                </c:pt>
                <c:pt idx="23">
                  <c:v>62488.003030163636</c:v>
                </c:pt>
                <c:pt idx="24">
                  <c:v>65204.872727127273</c:v>
                </c:pt>
                <c:pt idx="26">
                  <c:v>67921.742424090902</c:v>
                </c:pt>
                <c:pt idx="38">
                  <c:v>70638.612121054539</c:v>
                </c:pt>
                <c:pt idx="39">
                  <c:v>73355.481818018176</c:v>
                </c:pt>
                <c:pt idx="40">
                  <c:v>76072.351514981812</c:v>
                </c:pt>
                <c:pt idx="41">
                  <c:v>78789.221211945449</c:v>
                </c:pt>
                <c:pt idx="42">
                  <c:v>81506.090908909086</c:v>
                </c:pt>
                <c:pt idx="43">
                  <c:v>84222.960605872722</c:v>
                </c:pt>
                <c:pt idx="44">
                  <c:v>86939.830302836359</c:v>
                </c:pt>
                <c:pt idx="45">
                  <c:v>89656.699999799996</c:v>
                </c:pt>
                <c:pt idx="46">
                  <c:v>92373.569696763632</c:v>
                </c:pt>
                <c:pt idx="47">
                  <c:v>95090.439393727269</c:v>
                </c:pt>
                <c:pt idx="48">
                  <c:v>97807.309090690906</c:v>
                </c:pt>
                <c:pt idx="49">
                  <c:v>100524.17878765454</c:v>
                </c:pt>
                <c:pt idx="50">
                  <c:v>103241.04848461818</c:v>
                </c:pt>
                <c:pt idx="51">
                  <c:v>105957.91818158182</c:v>
                </c:pt>
                <c:pt idx="52">
                  <c:v>108674.78787854545</c:v>
                </c:pt>
                <c:pt idx="53">
                  <c:v>111391.65757550909</c:v>
                </c:pt>
                <c:pt idx="54">
                  <c:v>114108.52727247273</c:v>
                </c:pt>
                <c:pt idx="55">
                  <c:v>149427.83333299999</c:v>
                </c:pt>
              </c:numCache>
            </c:numRef>
          </c:cat>
          <c:val>
            <c:numRef>
              <c:f>'Overall Metrics'!$K$2:$K$57</c:f>
              <c:numCache>
                <c:formatCode>General</c:formatCode>
                <c:ptCount val="56"/>
                <c:pt idx="0">
                  <c:v>614</c:v>
                </c:pt>
                <c:pt idx="1">
                  <c:v>3</c:v>
                </c:pt>
                <c:pt idx="2">
                  <c:v>1</c:v>
                </c:pt>
                <c:pt idx="3">
                  <c:v>1</c:v>
                </c:pt>
                <c:pt idx="4">
                  <c:v>0</c:v>
                </c:pt>
                <c:pt idx="5">
                  <c:v>0</c:v>
                </c:pt>
                <c:pt idx="6">
                  <c:v>1</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-2</c:v>
                </c:pt>
                <c:pt idx="26">
                  <c:v>0</c:v>
                </c:pt>
                <c:pt idx="27">
                  <c:v>0</c:v>
                </c:pt>
                <c:pt idx="28">
                  <c:v>0</c:v>
                </c:pt>
                <c:pt idx="29">
                  <c:v>0</c:v>
                </c:pt>
                <c:pt idx="30">
                  <c:v>0</c:v>
                </c:pt>
                <c:pt idx="31">
                  <c:v>0</c:v>
                </c:pt>
                <c:pt idx="32">
                  <c:v>0</c:v>
                </c:pt>
                <c:pt idx="33">
                  <c:v>0</c:v>
                </c:pt>
                <c:pt idx="34">
                  <c:v>0</c:v>
                </c:pt>
                <c:pt idx="35">
                  <c:v>0</c:v>
                </c:pt>
                <c:pt idx="36">
                  <c:v>-2</c:v>
                </c:pt>
                <c:pt idx="37">
                  <c:v>-2</c:v>
                </c:pt>
                <c:pt idx="38">
                  <c:v>1</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1</c:v>
                </c:pt>
              </c:numCache>
            </c:numRef>
          </c:val>
          <c:extLst>
            <c:ext xmlns:c16="http://schemas.microsoft.com/office/drawing/2014/chart" uri="{C3380CC4-5D6E-409C-BE32-E72D297353CC}">
              <c16:uniqueId val="{00000000-1D7A-40FD-B12D-97E2A77ABA28}"/>
            </c:ext>
          </c:extLst>
        </c:ser>
        <c:dLbls>
          <c:showLegendKey val="0"/>
          <c:showVal val="0"/>
          <c:showCatName val="0"/>
          <c:showSerName val="0"/>
          <c:showPercent val="0"/>
          <c:showBubbleSize val="0"/>
        </c:dLbls>
        <c:gapWidth val="0"/>
        <c:axId val="-1073677584"/>
        <c:axId val="-1073677040"/>
      </c:barChart>
      <c:catAx>
        <c:axId val="-107367758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073677040"/>
        <c:crosses val="autoZero"/>
        <c:auto val="1"/>
        <c:lblAlgn val="ctr"/>
        <c:lblOffset val="100"/>
        <c:noMultiLvlLbl val="0"/>
      </c:catAx>
      <c:valAx>
        <c:axId val="-10736770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7758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534</c:v>
                </c:pt>
              </c:strCache>
            </c:strRef>
          </c:tx>
          <c:spPr>
            <a:solidFill>
              <a:schemeClr val="accent1"/>
            </a:solidFill>
          </c:spPr>
          <c:invertIfNegative val="0"/>
          <c:cat>
            <c:numRef>
              <c:f>'Overall Metrics'!$L$2:$L$57</c:f>
              <c:numCache>
                <c:formatCode>#,##0.00</c:formatCode>
                <c:ptCount val="56"/>
                <c:pt idx="0">
                  <c:v>0</c:v>
                </c:pt>
                <c:pt idx="1">
                  <c:v>1.8181818181818181E-2</c:v>
                </c:pt>
                <c:pt idx="2">
                  <c:v>3.6363636363636362E-2</c:v>
                </c:pt>
                <c:pt idx="3">
                  <c:v>5.4545454545454543E-2</c:v>
                </c:pt>
                <c:pt idx="4">
                  <c:v>7.2727272727272724E-2</c:v>
                </c:pt>
                <c:pt idx="5">
                  <c:v>9.0909090909090912E-2</c:v>
                </c:pt>
                <c:pt idx="6">
                  <c:v>0.1090909090909091</c:v>
                </c:pt>
                <c:pt idx="7">
                  <c:v>0.12727272727272729</c:v>
                </c:pt>
                <c:pt idx="8">
                  <c:v>0.14545454545454548</c:v>
                </c:pt>
                <c:pt idx="9">
                  <c:v>0.16363636363636366</c:v>
                </c:pt>
                <c:pt idx="10">
                  <c:v>0.18181818181818185</c:v>
                </c:pt>
                <c:pt idx="11">
                  <c:v>0.20000000000000004</c:v>
                </c:pt>
                <c:pt idx="12">
                  <c:v>0.21818181818181823</c:v>
                </c:pt>
                <c:pt idx="13">
                  <c:v>0.23636363636363641</c:v>
                </c:pt>
                <c:pt idx="14">
                  <c:v>0.25454545454545457</c:v>
                </c:pt>
                <c:pt idx="15">
                  <c:v>0.27272727272727276</c:v>
                </c:pt>
                <c:pt idx="16">
                  <c:v>0.29090909090909095</c:v>
                </c:pt>
                <c:pt idx="17">
                  <c:v>0.30909090909090914</c:v>
                </c:pt>
                <c:pt idx="18">
                  <c:v>0.32727272727272733</c:v>
                </c:pt>
                <c:pt idx="19">
                  <c:v>0.34545454545454551</c:v>
                </c:pt>
                <c:pt idx="20">
                  <c:v>0.3636363636363637</c:v>
                </c:pt>
                <c:pt idx="21">
                  <c:v>0.38181818181818189</c:v>
                </c:pt>
                <c:pt idx="22">
                  <c:v>0.40000000000000008</c:v>
                </c:pt>
                <c:pt idx="23">
                  <c:v>0.41818181818181827</c:v>
                </c:pt>
                <c:pt idx="24">
                  <c:v>0.43636363636363645</c:v>
                </c:pt>
                <c:pt idx="26">
                  <c:v>0.45454545454545464</c:v>
                </c:pt>
                <c:pt idx="38">
                  <c:v>0.47272727272727283</c:v>
                </c:pt>
                <c:pt idx="39">
                  <c:v>0.49090909090909102</c:v>
                </c:pt>
                <c:pt idx="40">
                  <c:v>0.50909090909090915</c:v>
                </c:pt>
                <c:pt idx="41">
                  <c:v>0.52727272727272734</c:v>
                </c:pt>
                <c:pt idx="42">
                  <c:v>0.54545454545454553</c:v>
                </c:pt>
                <c:pt idx="43">
                  <c:v>0.56363636363636371</c:v>
                </c:pt>
                <c:pt idx="44">
                  <c:v>0.5818181818181819</c:v>
                </c:pt>
                <c:pt idx="45">
                  <c:v>0.60000000000000009</c:v>
                </c:pt>
                <c:pt idx="46">
                  <c:v>0.61818181818181828</c:v>
                </c:pt>
                <c:pt idx="47">
                  <c:v>0.63636363636363646</c:v>
                </c:pt>
                <c:pt idx="48">
                  <c:v>0.65454545454545465</c:v>
                </c:pt>
                <c:pt idx="49">
                  <c:v>0.67272727272727284</c:v>
                </c:pt>
                <c:pt idx="50">
                  <c:v>0.69090909090909103</c:v>
                </c:pt>
                <c:pt idx="51">
                  <c:v>0.70909090909090922</c:v>
                </c:pt>
                <c:pt idx="52">
                  <c:v>0.7272727272727274</c:v>
                </c:pt>
                <c:pt idx="53">
                  <c:v>0.74545454545454559</c:v>
                </c:pt>
                <c:pt idx="54">
                  <c:v>0.76363636363636378</c:v>
                </c:pt>
                <c:pt idx="55">
                  <c:v>1</c:v>
                </c:pt>
              </c:numCache>
            </c:numRef>
          </c:cat>
          <c:val>
            <c:numRef>
              <c:f>'Overall Metrics'!$M$2:$M$57</c:f>
              <c:numCache>
                <c:formatCode>General</c:formatCode>
                <c:ptCount val="56"/>
                <c:pt idx="0">
                  <c:v>534</c:v>
                </c:pt>
                <c:pt idx="1">
                  <c:v>23</c:v>
                </c:pt>
                <c:pt idx="2">
                  <c:v>13</c:v>
                </c:pt>
                <c:pt idx="3">
                  <c:v>9</c:v>
                </c:pt>
                <c:pt idx="4">
                  <c:v>3</c:v>
                </c:pt>
                <c:pt idx="5">
                  <c:v>1</c:v>
                </c:pt>
                <c:pt idx="6">
                  <c:v>8</c:v>
                </c:pt>
                <c:pt idx="7">
                  <c:v>0</c:v>
                </c:pt>
                <c:pt idx="8">
                  <c:v>0</c:v>
                </c:pt>
                <c:pt idx="9">
                  <c:v>0</c:v>
                </c:pt>
                <c:pt idx="10">
                  <c:v>0</c:v>
                </c:pt>
                <c:pt idx="11">
                  <c:v>1</c:v>
                </c:pt>
                <c:pt idx="12">
                  <c:v>0</c:v>
                </c:pt>
                <c:pt idx="13">
                  <c:v>0</c:v>
                </c:pt>
                <c:pt idx="14">
                  <c:v>0</c:v>
                </c:pt>
                <c:pt idx="15">
                  <c:v>0</c:v>
                </c:pt>
                <c:pt idx="16">
                  <c:v>0</c:v>
                </c:pt>
                <c:pt idx="17">
                  <c:v>0</c:v>
                </c:pt>
                <c:pt idx="18">
                  <c:v>6</c:v>
                </c:pt>
                <c:pt idx="19">
                  <c:v>0</c:v>
                </c:pt>
                <c:pt idx="20">
                  <c:v>0</c:v>
                </c:pt>
                <c:pt idx="21">
                  <c:v>0</c:v>
                </c:pt>
                <c:pt idx="22">
                  <c:v>0</c:v>
                </c:pt>
                <c:pt idx="23">
                  <c:v>0</c:v>
                </c:pt>
                <c:pt idx="24">
                  <c:v>0</c:v>
                </c:pt>
                <c:pt idx="25">
                  <c:v>-24</c:v>
                </c:pt>
                <c:pt idx="26">
                  <c:v>0</c:v>
                </c:pt>
                <c:pt idx="27">
                  <c:v>0</c:v>
                </c:pt>
                <c:pt idx="28">
                  <c:v>0</c:v>
                </c:pt>
                <c:pt idx="29">
                  <c:v>0</c:v>
                </c:pt>
                <c:pt idx="30">
                  <c:v>0</c:v>
                </c:pt>
                <c:pt idx="31">
                  <c:v>0</c:v>
                </c:pt>
                <c:pt idx="32">
                  <c:v>0</c:v>
                </c:pt>
                <c:pt idx="33">
                  <c:v>0</c:v>
                </c:pt>
                <c:pt idx="34">
                  <c:v>0</c:v>
                </c:pt>
                <c:pt idx="35">
                  <c:v>0</c:v>
                </c:pt>
                <c:pt idx="36">
                  <c:v>-24</c:v>
                </c:pt>
                <c:pt idx="37">
                  <c:v>-24</c:v>
                </c:pt>
                <c:pt idx="38">
                  <c:v>0</c:v>
                </c:pt>
                <c:pt idx="39">
                  <c:v>6</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18</c:v>
                </c:pt>
              </c:numCache>
            </c:numRef>
          </c:val>
          <c:extLst>
            <c:ext xmlns:c16="http://schemas.microsoft.com/office/drawing/2014/chart" uri="{C3380CC4-5D6E-409C-BE32-E72D297353CC}">
              <c16:uniqueId val="{00000000-F521-4C29-B96C-D03881DD1791}"/>
            </c:ext>
          </c:extLst>
        </c:ser>
        <c:dLbls>
          <c:showLegendKey val="0"/>
          <c:showVal val="0"/>
          <c:showCatName val="0"/>
          <c:showSerName val="0"/>
          <c:showPercent val="0"/>
          <c:showBubbleSize val="0"/>
        </c:dLbls>
        <c:gapWidth val="0"/>
        <c:axId val="-1074045712"/>
        <c:axId val="-602835968"/>
      </c:barChart>
      <c:catAx>
        <c:axId val="-1074045712"/>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602835968"/>
        <c:crosses val="autoZero"/>
        <c:auto val="1"/>
        <c:lblAlgn val="ctr"/>
        <c:lblOffset val="100"/>
        <c:noMultiLvlLbl val="0"/>
      </c:catAx>
      <c:valAx>
        <c:axId val="-6028359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404571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184</c:v>
                </c:pt>
              </c:strCache>
            </c:strRef>
          </c:tx>
          <c:spPr>
            <a:solidFill>
              <a:schemeClr val="accent1"/>
            </a:solidFill>
          </c:spPr>
          <c:invertIfNegative val="0"/>
          <c:cat>
            <c:numRef>
              <c:f>'Overall Metrics'!$N$2:$N$57</c:f>
              <c:numCache>
                <c:formatCode>#,##0.00</c:formatCode>
                <c:ptCount val="56"/>
                <c:pt idx="0">
                  <c:v>0</c:v>
                </c:pt>
                <c:pt idx="1">
                  <c:v>6.495636363636364E-4</c:v>
                </c:pt>
                <c:pt idx="2">
                  <c:v>1.2991272727272728E-3</c:v>
                </c:pt>
                <c:pt idx="3">
                  <c:v>1.9486909090909092E-3</c:v>
                </c:pt>
                <c:pt idx="4">
                  <c:v>2.5982545454545456E-3</c:v>
                </c:pt>
                <c:pt idx="5">
                  <c:v>3.247818181818182E-3</c:v>
                </c:pt>
                <c:pt idx="6">
                  <c:v>3.8973818181818184E-3</c:v>
                </c:pt>
                <c:pt idx="7">
                  <c:v>4.5469454545454552E-3</c:v>
                </c:pt>
                <c:pt idx="8">
                  <c:v>5.1965090909090912E-3</c:v>
                </c:pt>
                <c:pt idx="9">
                  <c:v>5.8460727272727272E-3</c:v>
                </c:pt>
                <c:pt idx="10">
                  <c:v>6.4956363636363632E-3</c:v>
                </c:pt>
                <c:pt idx="11">
                  <c:v>7.1451999999999991E-3</c:v>
                </c:pt>
                <c:pt idx="12">
                  <c:v>7.7947636363636351E-3</c:v>
                </c:pt>
                <c:pt idx="13">
                  <c:v>8.4443272727272711E-3</c:v>
                </c:pt>
                <c:pt idx="14">
                  <c:v>9.093890909090907E-3</c:v>
                </c:pt>
                <c:pt idx="15">
                  <c:v>9.743454545454543E-3</c:v>
                </c:pt>
                <c:pt idx="16">
                  <c:v>1.0393018181818179E-2</c:v>
                </c:pt>
                <c:pt idx="17">
                  <c:v>1.1042581818181815E-2</c:v>
                </c:pt>
                <c:pt idx="18">
                  <c:v>1.1692145454545451E-2</c:v>
                </c:pt>
                <c:pt idx="19">
                  <c:v>1.2341709090909087E-2</c:v>
                </c:pt>
                <c:pt idx="20">
                  <c:v>1.2991272727272723E-2</c:v>
                </c:pt>
                <c:pt idx="21">
                  <c:v>1.3640836363636359E-2</c:v>
                </c:pt>
                <c:pt idx="22">
                  <c:v>1.4290399999999995E-2</c:v>
                </c:pt>
                <c:pt idx="23">
                  <c:v>1.4939963636363631E-2</c:v>
                </c:pt>
                <c:pt idx="24">
                  <c:v>1.5589527272727267E-2</c:v>
                </c:pt>
                <c:pt idx="26">
                  <c:v>1.6239090909090904E-2</c:v>
                </c:pt>
                <c:pt idx="38">
                  <c:v>1.6888654545454542E-2</c:v>
                </c:pt>
                <c:pt idx="39">
                  <c:v>1.753821818181818E-2</c:v>
                </c:pt>
                <c:pt idx="40">
                  <c:v>1.8187781818181818E-2</c:v>
                </c:pt>
                <c:pt idx="41">
                  <c:v>1.8837345454545455E-2</c:v>
                </c:pt>
                <c:pt idx="42">
                  <c:v>1.9486909090909093E-2</c:v>
                </c:pt>
                <c:pt idx="43">
                  <c:v>2.0136472727272731E-2</c:v>
                </c:pt>
                <c:pt idx="44">
                  <c:v>2.0786036363636368E-2</c:v>
                </c:pt>
                <c:pt idx="45">
                  <c:v>2.1435600000000006E-2</c:v>
                </c:pt>
                <c:pt idx="46">
                  <c:v>2.2085163636363644E-2</c:v>
                </c:pt>
                <c:pt idx="47">
                  <c:v>2.2734727272727281E-2</c:v>
                </c:pt>
                <c:pt idx="48">
                  <c:v>2.3384290909090919E-2</c:v>
                </c:pt>
                <c:pt idx="49">
                  <c:v>2.4033854545454557E-2</c:v>
                </c:pt>
                <c:pt idx="50">
                  <c:v>2.4683418181818195E-2</c:v>
                </c:pt>
                <c:pt idx="51">
                  <c:v>2.5332981818181832E-2</c:v>
                </c:pt>
                <c:pt idx="52">
                  <c:v>2.598254545454547E-2</c:v>
                </c:pt>
                <c:pt idx="53">
                  <c:v>2.6632109090909108E-2</c:v>
                </c:pt>
                <c:pt idx="54">
                  <c:v>2.7281672727272745E-2</c:v>
                </c:pt>
                <c:pt idx="55">
                  <c:v>3.5726000000000001E-2</c:v>
                </c:pt>
              </c:numCache>
            </c:numRef>
          </c:cat>
          <c:val>
            <c:numRef>
              <c:f>'Overall Metrics'!$O$2:$O$57</c:f>
              <c:numCache>
                <c:formatCode>General</c:formatCode>
                <c:ptCount val="56"/>
                <c:pt idx="0">
                  <c:v>184</c:v>
                </c:pt>
                <c:pt idx="1">
                  <c:v>98</c:v>
                </c:pt>
                <c:pt idx="2">
                  <c:v>4</c:v>
                </c:pt>
                <c:pt idx="3">
                  <c:v>333</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-2</c:v>
                </c:pt>
                <c:pt idx="26">
                  <c:v>0</c:v>
                </c:pt>
                <c:pt idx="27">
                  <c:v>0</c:v>
                </c:pt>
                <c:pt idx="28">
                  <c:v>0</c:v>
                </c:pt>
                <c:pt idx="29">
                  <c:v>0</c:v>
                </c:pt>
                <c:pt idx="30">
                  <c:v>0</c:v>
                </c:pt>
                <c:pt idx="31">
                  <c:v>0</c:v>
                </c:pt>
                <c:pt idx="32">
                  <c:v>0</c:v>
                </c:pt>
                <c:pt idx="33">
                  <c:v>0</c:v>
                </c:pt>
                <c:pt idx="34">
                  <c:v>0</c:v>
                </c:pt>
                <c:pt idx="35">
                  <c:v>0</c:v>
                </c:pt>
                <c:pt idx="36">
                  <c:v>-2</c:v>
                </c:pt>
                <c:pt idx="37">
                  <c:v>-2</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1</c:v>
                </c:pt>
                <c:pt idx="55">
                  <c:v>1</c:v>
                </c:pt>
              </c:numCache>
            </c:numRef>
          </c:val>
          <c:extLst>
            <c:ext xmlns:c16="http://schemas.microsoft.com/office/drawing/2014/chart" uri="{C3380CC4-5D6E-409C-BE32-E72D297353CC}">
              <c16:uniqueId val="{00000000-D3FE-49AA-9782-490951C05D71}"/>
            </c:ext>
          </c:extLst>
        </c:ser>
        <c:dLbls>
          <c:showLegendKey val="0"/>
          <c:showVal val="0"/>
          <c:showCatName val="0"/>
          <c:showSerName val="0"/>
          <c:showPercent val="0"/>
          <c:showBubbleSize val="0"/>
        </c:dLbls>
        <c:gapWidth val="0"/>
        <c:axId val="-602807680"/>
        <c:axId val="-602829984"/>
      </c:barChart>
      <c:catAx>
        <c:axId val="-60280768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602829984"/>
        <c:crosses val="autoZero"/>
        <c:auto val="1"/>
        <c:lblAlgn val="ctr"/>
        <c:lblOffset val="100"/>
        <c:noMultiLvlLbl val="0"/>
      </c:catAx>
      <c:valAx>
        <c:axId val="-60282998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0768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281</c:v>
                </c:pt>
              </c:strCache>
            </c:strRef>
          </c:tx>
          <c:spPr>
            <a:solidFill>
              <a:schemeClr val="accent1"/>
            </a:solidFill>
          </c:spPr>
          <c:invertIfNegative val="0"/>
          <c:cat>
            <c:numRef>
              <c:f>'Overall Metrics'!$R$2:$R$57</c:f>
              <c:numCache>
                <c:formatCode>#,##0.00</c:formatCode>
                <c:ptCount val="56"/>
                <c:pt idx="0">
                  <c:v>0</c:v>
                </c:pt>
                <c:pt idx="1">
                  <c:v>9.0909090909090905E-3</c:v>
                </c:pt>
                <c:pt idx="2">
                  <c:v>1.8181818181818181E-2</c:v>
                </c:pt>
                <c:pt idx="3">
                  <c:v>2.7272727272727271E-2</c:v>
                </c:pt>
                <c:pt idx="4">
                  <c:v>3.6363636363636362E-2</c:v>
                </c:pt>
                <c:pt idx="5">
                  <c:v>4.5454545454545456E-2</c:v>
                </c:pt>
                <c:pt idx="6">
                  <c:v>5.454545454545455E-2</c:v>
                </c:pt>
                <c:pt idx="7">
                  <c:v>6.3636363636363644E-2</c:v>
                </c:pt>
                <c:pt idx="8">
                  <c:v>7.2727272727272738E-2</c:v>
                </c:pt>
                <c:pt idx="9">
                  <c:v>8.1818181818181832E-2</c:v>
                </c:pt>
                <c:pt idx="10">
                  <c:v>9.0909090909090925E-2</c:v>
                </c:pt>
                <c:pt idx="11">
                  <c:v>0.10000000000000002</c:v>
                </c:pt>
                <c:pt idx="12">
                  <c:v>0.10909090909090911</c:v>
                </c:pt>
                <c:pt idx="13">
                  <c:v>0.11818181818181821</c:v>
                </c:pt>
                <c:pt idx="14">
                  <c:v>0.12727272727272729</c:v>
                </c:pt>
                <c:pt idx="15">
                  <c:v>0.13636363636363638</c:v>
                </c:pt>
                <c:pt idx="16">
                  <c:v>0.14545454545454548</c:v>
                </c:pt>
                <c:pt idx="17">
                  <c:v>0.15454545454545457</c:v>
                </c:pt>
                <c:pt idx="18">
                  <c:v>0.16363636363636366</c:v>
                </c:pt>
                <c:pt idx="19">
                  <c:v>0.17272727272727276</c:v>
                </c:pt>
                <c:pt idx="20">
                  <c:v>0.18181818181818185</c:v>
                </c:pt>
                <c:pt idx="21">
                  <c:v>0.19090909090909094</c:v>
                </c:pt>
                <c:pt idx="22">
                  <c:v>0.20000000000000004</c:v>
                </c:pt>
                <c:pt idx="23">
                  <c:v>0.20909090909090913</c:v>
                </c:pt>
                <c:pt idx="24">
                  <c:v>0.21818181818181823</c:v>
                </c:pt>
                <c:pt idx="26">
                  <c:v>0.22727272727272732</c:v>
                </c:pt>
                <c:pt idx="38">
                  <c:v>0.23636363636363641</c:v>
                </c:pt>
                <c:pt idx="39">
                  <c:v>0.24545454545454551</c:v>
                </c:pt>
                <c:pt idx="40">
                  <c:v>0.25454545454545457</c:v>
                </c:pt>
                <c:pt idx="41">
                  <c:v>0.26363636363636367</c:v>
                </c:pt>
                <c:pt idx="42">
                  <c:v>0.27272727272727276</c:v>
                </c:pt>
                <c:pt idx="43">
                  <c:v>0.28181818181818186</c:v>
                </c:pt>
                <c:pt idx="44">
                  <c:v>0.29090909090909095</c:v>
                </c:pt>
                <c:pt idx="45">
                  <c:v>0.30000000000000004</c:v>
                </c:pt>
                <c:pt idx="46">
                  <c:v>0.30909090909090914</c:v>
                </c:pt>
                <c:pt idx="47">
                  <c:v>0.31818181818181823</c:v>
                </c:pt>
                <c:pt idx="48">
                  <c:v>0.32727272727272733</c:v>
                </c:pt>
                <c:pt idx="49">
                  <c:v>0.33636363636363642</c:v>
                </c:pt>
                <c:pt idx="50">
                  <c:v>0.34545454545454551</c:v>
                </c:pt>
                <c:pt idx="51">
                  <c:v>0.35454545454545461</c:v>
                </c:pt>
                <c:pt idx="52">
                  <c:v>0.3636363636363637</c:v>
                </c:pt>
                <c:pt idx="53">
                  <c:v>0.3727272727272728</c:v>
                </c:pt>
                <c:pt idx="54">
                  <c:v>0.38181818181818189</c:v>
                </c:pt>
                <c:pt idx="55">
                  <c:v>0.5</c:v>
                </c:pt>
              </c:numCache>
            </c:numRef>
          </c:cat>
          <c:val>
            <c:numRef>
              <c:f>'Overall Metrics'!$S$2:$S$57</c:f>
              <c:numCache>
                <c:formatCode>General</c:formatCode>
                <c:ptCount val="56"/>
                <c:pt idx="0">
                  <c:v>281</c:v>
                </c:pt>
                <c:pt idx="1">
                  <c:v>0</c:v>
                </c:pt>
                <c:pt idx="2">
                  <c:v>0</c:v>
                </c:pt>
                <c:pt idx="3">
                  <c:v>0</c:v>
                </c:pt>
                <c:pt idx="4">
                  <c:v>0</c:v>
                </c:pt>
                <c:pt idx="5">
                  <c:v>1</c:v>
                </c:pt>
                <c:pt idx="6">
                  <c:v>0</c:v>
                </c:pt>
                <c:pt idx="7">
                  <c:v>0</c:v>
                </c:pt>
                <c:pt idx="8">
                  <c:v>0</c:v>
                </c:pt>
                <c:pt idx="9">
                  <c:v>1</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-339</c:v>
                </c:pt>
                <c:pt idx="26">
                  <c:v>0</c:v>
                </c:pt>
                <c:pt idx="27">
                  <c:v>0</c:v>
                </c:pt>
                <c:pt idx="28">
                  <c:v>0</c:v>
                </c:pt>
                <c:pt idx="29">
                  <c:v>0</c:v>
                </c:pt>
                <c:pt idx="30">
                  <c:v>0</c:v>
                </c:pt>
                <c:pt idx="31">
                  <c:v>0</c:v>
                </c:pt>
                <c:pt idx="32">
                  <c:v>0</c:v>
                </c:pt>
                <c:pt idx="33">
                  <c:v>0</c:v>
                </c:pt>
                <c:pt idx="34">
                  <c:v>0</c:v>
                </c:pt>
                <c:pt idx="35">
                  <c:v>0</c:v>
                </c:pt>
                <c:pt idx="36">
                  <c:v>-339</c:v>
                </c:pt>
                <c:pt idx="37">
                  <c:v>-339</c:v>
                </c:pt>
                <c:pt idx="38">
                  <c:v>0</c:v>
                </c:pt>
                <c:pt idx="39">
                  <c:v>0</c:v>
                </c:pt>
                <c:pt idx="40">
                  <c:v>0</c:v>
                </c:pt>
                <c:pt idx="41">
                  <c:v>0</c:v>
                </c:pt>
                <c:pt idx="42">
                  <c:v>0</c:v>
                </c:pt>
                <c:pt idx="43">
                  <c:v>0</c:v>
                </c:pt>
                <c:pt idx="44">
                  <c:v>0</c:v>
                </c:pt>
                <c:pt idx="45">
                  <c:v>0</c:v>
                </c:pt>
                <c:pt idx="46">
                  <c:v>0</c:v>
                </c:pt>
                <c:pt idx="47">
                  <c:v>0</c:v>
                </c:pt>
                <c:pt idx="48">
                  <c:v>0</c:v>
                </c:pt>
                <c:pt idx="49">
                  <c:v>0</c:v>
                </c:pt>
                <c:pt idx="50">
                  <c:v>1</c:v>
                </c:pt>
                <c:pt idx="51">
                  <c:v>0</c:v>
                </c:pt>
                <c:pt idx="52">
                  <c:v>0</c:v>
                </c:pt>
                <c:pt idx="53">
                  <c:v>0</c:v>
                </c:pt>
                <c:pt idx="54">
                  <c:v>0</c:v>
                </c:pt>
                <c:pt idx="55">
                  <c:v>338</c:v>
                </c:pt>
              </c:numCache>
            </c:numRef>
          </c:val>
          <c:extLst>
            <c:ext xmlns:c16="http://schemas.microsoft.com/office/drawing/2014/chart" uri="{C3380CC4-5D6E-409C-BE32-E72D297353CC}">
              <c16:uniqueId val="{00000000-8069-4D4E-B618-ED4B3AB1B895}"/>
            </c:ext>
          </c:extLst>
        </c:ser>
        <c:dLbls>
          <c:showLegendKey val="0"/>
          <c:showVal val="0"/>
          <c:showCatName val="0"/>
          <c:showSerName val="0"/>
          <c:showPercent val="0"/>
          <c:showBubbleSize val="0"/>
        </c:dLbls>
        <c:gapWidth val="0"/>
        <c:axId val="-602828352"/>
        <c:axId val="-602837600"/>
      </c:barChart>
      <c:catAx>
        <c:axId val="-602828352"/>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602837600"/>
        <c:crosses val="autoZero"/>
        <c:auto val="1"/>
        <c:lblAlgn val="ctr"/>
        <c:lblOffset val="100"/>
        <c:noMultiLvlLbl val="0"/>
      </c:catAx>
      <c:valAx>
        <c:axId val="-60283760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283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614</c:v>
                </c:pt>
              </c:strCache>
            </c:strRef>
          </c:tx>
          <c:spPr>
            <a:solidFill>
              <a:schemeClr val="accent1"/>
            </a:solidFill>
          </c:spPr>
          <c:invertIfNegative val="0"/>
          <c:cat>
            <c:numRef>
              <c:f>'Overall Metrics'!$R$2:$R$57</c:f>
              <c:numCache>
                <c:formatCode>#,##0.00</c:formatCode>
                <c:ptCount val="56"/>
                <c:pt idx="0">
                  <c:v>0</c:v>
                </c:pt>
                <c:pt idx="1">
                  <c:v>9.0909090909090905E-3</c:v>
                </c:pt>
                <c:pt idx="2">
                  <c:v>1.8181818181818181E-2</c:v>
                </c:pt>
                <c:pt idx="3">
                  <c:v>2.7272727272727271E-2</c:v>
                </c:pt>
                <c:pt idx="4">
                  <c:v>3.6363636363636362E-2</c:v>
                </c:pt>
                <c:pt idx="5">
                  <c:v>4.5454545454545456E-2</c:v>
                </c:pt>
                <c:pt idx="6">
                  <c:v>5.454545454545455E-2</c:v>
                </c:pt>
                <c:pt idx="7">
                  <c:v>6.3636363636363644E-2</c:v>
                </c:pt>
                <c:pt idx="8">
                  <c:v>7.2727272727272738E-2</c:v>
                </c:pt>
                <c:pt idx="9">
                  <c:v>8.1818181818181832E-2</c:v>
                </c:pt>
                <c:pt idx="10">
                  <c:v>9.0909090909090925E-2</c:v>
                </c:pt>
                <c:pt idx="11">
                  <c:v>0.10000000000000002</c:v>
                </c:pt>
                <c:pt idx="12">
                  <c:v>0.10909090909090911</c:v>
                </c:pt>
                <c:pt idx="13">
                  <c:v>0.11818181818181821</c:v>
                </c:pt>
                <c:pt idx="14">
                  <c:v>0.12727272727272729</c:v>
                </c:pt>
                <c:pt idx="15">
                  <c:v>0.13636363636363638</c:v>
                </c:pt>
                <c:pt idx="16">
                  <c:v>0.14545454545454548</c:v>
                </c:pt>
                <c:pt idx="17">
                  <c:v>0.15454545454545457</c:v>
                </c:pt>
                <c:pt idx="18">
                  <c:v>0.16363636363636366</c:v>
                </c:pt>
                <c:pt idx="19">
                  <c:v>0.17272727272727276</c:v>
                </c:pt>
                <c:pt idx="20">
                  <c:v>0.18181818181818185</c:v>
                </c:pt>
                <c:pt idx="21">
                  <c:v>0.19090909090909094</c:v>
                </c:pt>
                <c:pt idx="22">
                  <c:v>0.20000000000000004</c:v>
                </c:pt>
                <c:pt idx="23">
                  <c:v>0.20909090909090913</c:v>
                </c:pt>
                <c:pt idx="24">
                  <c:v>0.21818181818181823</c:v>
                </c:pt>
                <c:pt idx="26">
                  <c:v>0.22727272727272732</c:v>
                </c:pt>
                <c:pt idx="38">
                  <c:v>0.23636363636363641</c:v>
                </c:pt>
                <c:pt idx="39">
                  <c:v>0.24545454545454551</c:v>
                </c:pt>
                <c:pt idx="40">
                  <c:v>0.25454545454545457</c:v>
                </c:pt>
                <c:pt idx="41">
                  <c:v>0.26363636363636367</c:v>
                </c:pt>
                <c:pt idx="42">
                  <c:v>0.27272727272727276</c:v>
                </c:pt>
                <c:pt idx="43">
                  <c:v>0.28181818181818186</c:v>
                </c:pt>
                <c:pt idx="44">
                  <c:v>0.29090909090909095</c:v>
                </c:pt>
                <c:pt idx="45">
                  <c:v>0.30000000000000004</c:v>
                </c:pt>
                <c:pt idx="46">
                  <c:v>0.30909090909090914</c:v>
                </c:pt>
                <c:pt idx="47">
                  <c:v>0.31818181818181823</c:v>
                </c:pt>
                <c:pt idx="48">
                  <c:v>0.32727272727272733</c:v>
                </c:pt>
                <c:pt idx="49">
                  <c:v>0.33636363636363642</c:v>
                </c:pt>
                <c:pt idx="50">
                  <c:v>0.34545454545454551</c:v>
                </c:pt>
                <c:pt idx="51">
                  <c:v>0.35454545454545461</c:v>
                </c:pt>
                <c:pt idx="52">
                  <c:v>0.3636363636363637</c:v>
                </c:pt>
                <c:pt idx="53">
                  <c:v>0.3727272727272728</c:v>
                </c:pt>
                <c:pt idx="54">
                  <c:v>0.38181818181818189</c:v>
                </c:pt>
                <c:pt idx="55">
                  <c:v>0.5</c:v>
                </c:pt>
              </c:numCache>
            </c:numRef>
          </c:cat>
          <c:val>
            <c:numRef>
              <c:f>'Overall Metrics'!$Q$2:$Q$57</c:f>
              <c:numCache>
                <c:formatCode>General</c:formatCode>
                <c:ptCount val="56"/>
                <c:pt idx="0">
                  <c:v>614</c:v>
                </c:pt>
                <c:pt idx="1">
                  <c:v>3</c:v>
                </c:pt>
                <c:pt idx="2">
                  <c:v>2</c:v>
                </c:pt>
                <c:pt idx="3">
                  <c:v>0</c:v>
                </c:pt>
                <c:pt idx="4">
                  <c:v>0</c:v>
                </c:pt>
                <c:pt idx="5">
                  <c:v>1</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1</c:v>
                </c:pt>
                <c:pt idx="53">
                  <c:v>0</c:v>
                </c:pt>
                <c:pt idx="54">
                  <c:v>0</c:v>
                </c:pt>
                <c:pt idx="55">
                  <c:v>1</c:v>
                </c:pt>
              </c:numCache>
            </c:numRef>
          </c:val>
          <c:extLst>
            <c:ext xmlns:c16="http://schemas.microsoft.com/office/drawing/2014/chart" uri="{C3380CC4-5D6E-409C-BE32-E72D297353CC}">
              <c16:uniqueId val="{00000000-78DC-43AC-AD6A-CF1F8A806F0F}"/>
            </c:ext>
          </c:extLst>
        </c:ser>
        <c:dLbls>
          <c:showLegendKey val="0"/>
          <c:showVal val="0"/>
          <c:showCatName val="0"/>
          <c:showSerName val="0"/>
          <c:showPercent val="0"/>
          <c:showBubbleSize val="0"/>
        </c:dLbls>
        <c:gapWidth val="0"/>
        <c:axId val="-602825088"/>
        <c:axId val="-602831072"/>
      </c:barChart>
      <c:catAx>
        <c:axId val="-602825088"/>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602831072"/>
        <c:crosses val="autoZero"/>
        <c:auto val="1"/>
        <c:lblAlgn val="ctr"/>
        <c:lblOffset val="100"/>
        <c:noMultiLvlLbl val="0"/>
      </c:catAx>
      <c:valAx>
        <c:axId val="-6028310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250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Metrics'!$U$2:$U$57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6F35-421C-9468-D4F98C0A756E}"/>
            </c:ext>
          </c:extLst>
        </c:ser>
        <c:dLbls>
          <c:showLegendKey val="0"/>
          <c:showVal val="0"/>
          <c:showCatName val="0"/>
          <c:showSerName val="0"/>
          <c:showPercent val="0"/>
          <c:showBubbleSize val="0"/>
        </c:dLbls>
        <c:gapWidth val="0"/>
        <c:axId val="-602839232"/>
        <c:axId val="-602819104"/>
      </c:barChart>
      <c:catAx>
        <c:axId val="-602839232"/>
        <c:scaling>
          <c:orientation val="minMax"/>
        </c:scaling>
        <c:delete val="1"/>
        <c:axPos val="b"/>
        <c:numFmt formatCode="#,##0.00" sourceLinked="1"/>
        <c:majorTickMark val="out"/>
        <c:minorTickMark val="none"/>
        <c:tickLblPos val="none"/>
        <c:crossAx val="-602819104"/>
        <c:crosses val="autoZero"/>
        <c:auto val="1"/>
        <c:lblAlgn val="ctr"/>
        <c:lblOffset val="100"/>
        <c:noMultiLvlLbl val="0"/>
      </c:catAx>
      <c:valAx>
        <c:axId val="-602819104"/>
        <c:scaling>
          <c:orientation val="minMax"/>
        </c:scaling>
        <c:delete val="1"/>
        <c:axPos val="l"/>
        <c:numFmt formatCode="General" sourceLinked="1"/>
        <c:majorTickMark val="out"/>
        <c:minorTickMark val="none"/>
        <c:tickLblPos val="none"/>
        <c:crossAx val="-60283923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46</xdr:row>
      <xdr:rowOff>38100</xdr:rowOff>
    </xdr:from>
    <xdr:to>
      <xdr:col>1</xdr:col>
      <xdr:colOff>918209</xdr:colOff>
      <xdr:row>53</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60</xdr:row>
      <xdr:rowOff>38100</xdr:rowOff>
    </xdr:from>
    <xdr:to>
      <xdr:col>1</xdr:col>
      <xdr:colOff>918209</xdr:colOff>
      <xdr:row>67</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74</xdr:row>
      <xdr:rowOff>28575</xdr:rowOff>
    </xdr:from>
    <xdr:to>
      <xdr:col>1</xdr:col>
      <xdr:colOff>918209</xdr:colOff>
      <xdr:row>81</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88</xdr:row>
      <xdr:rowOff>9525</xdr:rowOff>
    </xdr:from>
    <xdr:to>
      <xdr:col>1</xdr:col>
      <xdr:colOff>918210</xdr:colOff>
      <xdr:row>95</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102</xdr:row>
      <xdr:rowOff>19050</xdr:rowOff>
    </xdr:from>
    <xdr:to>
      <xdr:col>2</xdr:col>
      <xdr:colOff>0</xdr:colOff>
      <xdr:row>109</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116</xdr:row>
      <xdr:rowOff>19050</xdr:rowOff>
    </xdr:from>
    <xdr:to>
      <xdr:col>1</xdr:col>
      <xdr:colOff>918210</xdr:colOff>
      <xdr:row>123</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144</xdr:row>
      <xdr:rowOff>9525</xdr:rowOff>
    </xdr:from>
    <xdr:to>
      <xdr:col>1</xdr:col>
      <xdr:colOff>918210</xdr:colOff>
      <xdr:row>151</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130</xdr:row>
      <xdr:rowOff>0</xdr:rowOff>
    </xdr:from>
    <xdr:to>
      <xdr:col>1</xdr:col>
      <xdr:colOff>918210</xdr:colOff>
      <xdr:row>137</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BE963" totalsRowShown="0" headerRowDxfId="210" dataDxfId="209">
  <autoFilter ref="A2:BE963">
    <filterColumn colId="52">
      <filters>
        <filter val="FALSE"/>
      </filters>
    </filterColumn>
  </autoFilter>
  <tableColumns count="57">
    <tableColumn id="1" name="Vertex 1" dataDxfId="208" dataCellStyle="NodeXL Required"/>
    <tableColumn id="2" name="Vertex 2" dataDxfId="207" dataCellStyle="NodeXL Required"/>
    <tableColumn id="3" name="Color" dataDxfId="206" dataCellStyle="NodeXL Visual Property"/>
    <tableColumn id="4" name="Width" dataDxfId="205" dataCellStyle="NodeXL Visual Property"/>
    <tableColumn id="11" name="Style" dataDxfId="204" dataCellStyle="NodeXL Visual Property"/>
    <tableColumn id="5" name="Opacity" dataDxfId="203" dataCellStyle="NodeXL Visual Property"/>
    <tableColumn id="6" name="Visibility" dataDxfId="202" dataCellStyle="NodeXL Visual Property"/>
    <tableColumn id="10" name="Label" dataDxfId="201" dataCellStyle="NodeXL Label"/>
    <tableColumn id="12" name="Label Text Color" dataDxfId="200" dataCellStyle="NodeXL Label"/>
    <tableColumn id="13" name="Label Font Size" dataDxfId="199" dataCellStyle="NodeXL Label"/>
    <tableColumn id="14" name="Reciprocated?" dataDxfId="198" dataCellStyle="NodeXL Graph Metric"/>
    <tableColumn id="7" name="ID" dataDxfId="197" dataCellStyle="NodeXL Do Not Edit"/>
    <tableColumn id="9" name="Dynamic Filter" dataDxfId="196" dataCellStyle="NodeXL Do Not Edit"/>
    <tableColumn id="8" name="Add Your Own Columns Here" dataDxfId="195" dataCellStyle="NodeXL Other Column"/>
    <tableColumn id="15" name="Relationship" dataDxfId="194" dataCellStyle="Normal"/>
    <tableColumn id="16" name="Relationship Date (UTC)" dataDxfId="193" dataCellStyle="Normal"/>
    <tableColumn id="17" name="Tweet" dataDxfId="192" dataCellStyle="Normal"/>
    <tableColumn id="18" name="URLs in Tweet" dataDxfId="191" dataCellStyle="Normal"/>
    <tableColumn id="19" name="Domains in Tweet" dataDxfId="190" dataCellStyle="Normal"/>
    <tableColumn id="20" name="Hashtags in Tweet" dataDxfId="189" dataCellStyle="Normal"/>
    <tableColumn id="21" name="Media in Tweet" dataDxfId="188" dataCellStyle="Normal"/>
    <tableColumn id="22" name="Tweet Image File" dataDxfId="187" dataCellStyle="Normal"/>
    <tableColumn id="23" name="Tweet Date (UTC)" dataDxfId="186" dataCellStyle="Normal"/>
    <tableColumn id="24" name="Twitter Page for Tweet" dataDxfId="185" dataCellStyle="Normal"/>
    <tableColumn id="25" name="Latitude" dataDxfId="184" dataCellStyle="Normal"/>
    <tableColumn id="26" name="Longitude" dataDxfId="183" dataCellStyle="Normal"/>
    <tableColumn id="27" name="Imported ID" dataDxfId="182" dataCellStyle="Normal"/>
    <tableColumn id="28" name="In-Reply-To Tweet ID" dataDxfId="181" dataCellStyle="Normal"/>
    <tableColumn id="29" name="Favorited" dataDxfId="180" dataCellStyle="Normal"/>
    <tableColumn id="30" name="Favorite Count" dataDxfId="179" dataCellStyle="Normal"/>
    <tableColumn id="31" name="In-Reply-To User ID" dataDxfId="178" dataCellStyle="Normal"/>
    <tableColumn id="32" name="Is Quote Status" dataDxfId="177" dataCellStyle="Normal"/>
    <tableColumn id="33" name="Language" dataDxfId="176" dataCellStyle="Normal"/>
    <tableColumn id="34" name="Possibly Sensitive" dataDxfId="175" dataCellStyle="Normal"/>
    <tableColumn id="35" name="Quoted Status ID" dataDxfId="174" dataCellStyle="Normal"/>
    <tableColumn id="36" name="Retweeted" dataDxfId="173" dataCellStyle="Normal"/>
    <tableColumn id="37" name="Retweet Count" dataDxfId="172" dataCellStyle="Normal"/>
    <tableColumn id="38" name="Retweet ID" dataDxfId="171" dataCellStyle="Normal"/>
    <tableColumn id="39" name="Source" dataDxfId="170" dataCellStyle="Normal"/>
    <tableColumn id="40" name="Truncated" dataDxfId="169" dataCellStyle="Normal"/>
    <tableColumn id="41" name="Unified Twitter ID" dataDxfId="168" dataCellStyle="Normal"/>
    <tableColumn id="42" name="Imported Tweet Type" dataDxfId="167" dataCellStyle="Normal"/>
    <tableColumn id="43" name="Added By Extended Analysis" dataDxfId="166" dataCellStyle="Normal"/>
    <tableColumn id="44" name="Corrected By Extended Analysis" dataDxfId="165" dataCellStyle="Normal"/>
    <tableColumn id="45" name="Place Bounding Box" dataDxfId="164" dataCellStyle="Normal"/>
    <tableColumn id="46" name="Place Country" dataDxfId="163" dataCellStyle="Normal"/>
    <tableColumn id="47" name="Place Country Code" dataDxfId="162" dataCellStyle="Normal"/>
    <tableColumn id="48" name="Place Full Name" dataDxfId="161" dataCellStyle="Normal"/>
    <tableColumn id="49" name="Place ID" dataDxfId="160" dataCellStyle="Normal"/>
    <tableColumn id="50" name="Place Name" dataDxfId="159" dataCellStyle="Normal"/>
    <tableColumn id="51" name="Place Type" dataDxfId="158" dataCellStyle="Normal"/>
    <tableColumn id="52" name="Place URL" dataDxfId="157" dataCellStyle="Normal"/>
    <tableColumn id="53" name="Self" dataDxfId="156" dataCellStyle="Normal">
      <calculatedColumnFormula>IF(Edges[[#This Row],[Vertex 1]]=Edges[[#This Row],[Vertex 2]],TRUE,FALSE)</calculatedColumnFormula>
    </tableColumn>
    <tableColumn id="54" name="Edge Weight" dataCellStyle="Normal"/>
    <tableColumn id="55" name="Delete if Empty" dataCellStyle="Normal"/>
    <tableColumn id="57" name="Vertex 1 Group" dataDxfId="155" dataCellStyle="Normal">
      <calculatedColumnFormula>REPLACE(INDEX(GroupVertices[Group], MATCH(Edges[[#This Row],[Vertex 1]],GroupVertices[Vertex],0)),1,1,"")</calculatedColumnFormula>
    </tableColumn>
    <tableColumn id="58" name="Vertex 2 Group" dataDxfId="154" dataCellStyle="Normal">
      <calculatedColumnFormula>REPLACE(INDEX(GroupVertices[Group], MATCH(Edges[[#This Row],[Vertex 2]],GroupVertices[Vertex],0)),1,1,"")</calculatedColumnFormula>
    </tableColumn>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32">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11.xml><?xml version="1.0" encoding="utf-8"?>
<table xmlns="http://schemas.openxmlformats.org/spreadsheetml/2006/main" id="10" name="TwitterSearchNetworkTopItems_1" displayName="TwitterSearchNetworkTopItems_1" ref="A1:B11" totalsRowShown="0" headerRowDxfId="31" dataDxfId="30" dataCellStyle="Normal">
  <autoFilter ref="A1:B11"/>
  <tableColumns count="2">
    <tableColumn id="1" name="Top URLs in Tweet in Entire Graph" dataDxfId="29" dataCellStyle="Normal"/>
    <tableColumn id="2" name="Entire Graph Count" dataDxfId="28" dataCellStyle="Normal"/>
  </tableColumns>
  <tableStyleInfo name="NodeXL Table" showFirstColumn="0" showLastColumn="0" showRowStripes="1" showColumnStripes="0"/>
</table>
</file>

<file path=xl/tables/table12.xml><?xml version="1.0" encoding="utf-8"?>
<table xmlns="http://schemas.openxmlformats.org/spreadsheetml/2006/main" id="11" name="TwitterSearchNetworkTopItems_2" displayName="TwitterSearchNetworkTopItems_2" ref="A14:B24" totalsRowShown="0" headerRowDxfId="27" dataDxfId="26" dataCellStyle="Normal">
  <autoFilter ref="A14:B24"/>
  <tableColumns count="2">
    <tableColumn id="1" name="Top Domains in Tweet in Entire Graph" dataDxfId="25" dataCellStyle="Normal"/>
    <tableColumn id="2" name="Entire Graph Count" dataDxfId="24" dataCellStyle="Normal"/>
  </tableColumns>
  <tableStyleInfo name="NodeXL Table" showFirstColumn="0" showLastColumn="0" showRowStripes="1" showColumnStripes="0"/>
</table>
</file>

<file path=xl/tables/table13.xml><?xml version="1.0" encoding="utf-8"?>
<table xmlns="http://schemas.openxmlformats.org/spreadsheetml/2006/main" id="12" name="TwitterSearchNetworkTopItems_3" displayName="TwitterSearchNetworkTopItems_3" ref="A27:B37" totalsRowShown="0" headerRowDxfId="23" dataDxfId="22" dataCellStyle="Normal">
  <autoFilter ref="A27:B37"/>
  <tableColumns count="2">
    <tableColumn id="1" name="Top Hashtags in Tweet in Entire Graph" dataDxfId="21" dataCellStyle="Normal"/>
    <tableColumn id="2" name="Entire Graph Count" dataDxfId="20" dataCellStyle="Normal"/>
  </tableColumns>
  <tableStyleInfo name="NodeXL Table" showFirstColumn="0" showLastColumn="0" showRowStripes="1" showColumnStripes="0"/>
</table>
</file>

<file path=xl/tables/table14.xml><?xml version="1.0" encoding="utf-8"?>
<table xmlns="http://schemas.openxmlformats.org/spreadsheetml/2006/main" id="13" name="TwitterSearchNetworkTopItems_4" displayName="TwitterSearchNetworkTopItems_4" ref="A40:B50" totalsRowShown="0" headerRowDxfId="19" dataDxfId="18" dataCellStyle="Normal">
  <autoFilter ref="A40:B50"/>
  <tableColumns count="2">
    <tableColumn id="1" name="Top Words in Tweet in Entire Graph" dataDxfId="17" dataCellStyle="Normal"/>
    <tableColumn id="2" name="Entire Graph Count" dataDxfId="16" dataCellStyle="Normal"/>
  </tableColumns>
  <tableStyleInfo name="NodeXL Table" showFirstColumn="0" showLastColumn="0" showRowStripes="1" showColumnStripes="0"/>
</table>
</file>

<file path=xl/tables/table15.xml><?xml version="1.0" encoding="utf-8"?>
<table xmlns="http://schemas.openxmlformats.org/spreadsheetml/2006/main" id="14" name="TwitterSearchNetworkTopItems_5" displayName="TwitterSearchNetworkTopItems_5" ref="A53:B63" totalsRowShown="0" headerRowDxfId="15" dataDxfId="14" dataCellStyle="Normal">
  <autoFilter ref="A53:B63"/>
  <tableColumns count="2">
    <tableColumn id="1" name="Top Word Pairs in Tweet in Entire Graph" dataDxfId="13" dataCellStyle="Normal"/>
    <tableColumn id="2" name="Entire Graph Count" dataDxfId="12" dataCellStyle="Normal"/>
  </tableColumns>
  <tableStyleInfo name="NodeXL Table" showFirstColumn="0" showLastColumn="0" showRowStripes="1" showColumnStripes="0"/>
</table>
</file>

<file path=xl/tables/table16.xml><?xml version="1.0" encoding="utf-8"?>
<table xmlns="http://schemas.openxmlformats.org/spreadsheetml/2006/main" id="16" name="TwitterSearchNetworkTopItems_6" displayName="TwitterSearchNetworkTopItems_6" ref="A66:B76" totalsRowShown="0" headerRowDxfId="11" dataDxfId="10" dataCellStyle="Normal">
  <autoFilter ref="A66:B76"/>
  <tableColumns count="2">
    <tableColumn id="1" name="Top Replied-To in Entire Graph" dataDxfId="9" dataCellStyle="Normal"/>
    <tableColumn id="2" name="Entire Graph Count" dataDxfId="8" dataCellStyle="Normal"/>
  </tableColumns>
  <tableStyleInfo name="NodeXL Table" showFirstColumn="0" showLastColumn="0" showRowStripes="1" showColumnStripes="0"/>
</table>
</file>

<file path=xl/tables/table17.xml><?xml version="1.0" encoding="utf-8"?>
<table xmlns="http://schemas.openxmlformats.org/spreadsheetml/2006/main" id="17" name="TwitterSearchNetworkTopItems_7" displayName="TwitterSearchNetworkTopItems_7" ref="A79:B89" totalsRowShown="0" headerRowDxfId="7" dataDxfId="6" dataCellStyle="Normal">
  <autoFilter ref="A79:B89"/>
  <tableColumns count="2">
    <tableColumn id="1" name="Top Mentioned in Entire Graph" dataDxfId="5" dataCellStyle="Normal"/>
    <tableColumn id="2" name="Entire Graph Count" dataDxfId="4" dataCellStyle="Normal"/>
  </tableColumns>
  <tableStyleInfo name="NodeXL Table" showFirstColumn="0" showLastColumn="0" showRowStripes="1" showColumnStripes="0"/>
</table>
</file>

<file path=xl/tables/table18.xml><?xml version="1.0" encoding="utf-8"?>
<table xmlns="http://schemas.openxmlformats.org/spreadsheetml/2006/main" id="18" name="TwitterSearchNetworkTopItems_8" displayName="TwitterSearchNetworkTopItems_8" ref="A92:B102" totalsRowShown="0" headerRowDxfId="3" dataDxfId="2" dataCellStyle="Normal">
  <autoFilter ref="A92:B102"/>
  <tableColumns count="2">
    <tableColumn id="1" name="Top Tweeters in Entire Graph" dataDxfId="1" dataCellStyle="Normal"/>
    <tableColumn id="2" name="Entire Graph Count" dataDxfId="0" dataCellStyle="Normal"/>
  </tableColumns>
  <tableStyleInfo name="NodeXL Table" showFirstColumn="0" showLastColumn="0" showRowStripes="1" showColumnStripes="0"/>
</table>
</file>

<file path=xl/tables/table2.xml><?xml version="1.0" encoding="utf-8"?>
<table xmlns="http://schemas.openxmlformats.org/spreadsheetml/2006/main" id="2" name="Vertices" displayName="Vertices" ref="A2:BJ624" totalsRowShown="0" headerRowDxfId="153" dataDxfId="152">
  <autoFilter ref="A2:BJ624"/>
  <sortState ref="A3:BJ624">
    <sortCondition descending="1" ref="S2:S624"/>
  </sortState>
  <tableColumns count="62">
    <tableColumn id="1" name="Vertex" dataDxfId="151" dataCellStyle="NodeXL Required"/>
    <tableColumn id="2" name="Color" dataDxfId="150" dataCellStyle="NodeXL Visual Property"/>
    <tableColumn id="5" name="Shape" dataDxfId="149" dataCellStyle="NodeXL Visual Property"/>
    <tableColumn id="6" name="Size" dataDxfId="148" dataCellStyle="NodeXL Visual Property"/>
    <tableColumn id="4" name="Opacity" dataDxfId="147" dataCellStyle="NodeXL Visual Property"/>
    <tableColumn id="7" name="Image File" dataDxfId="146" dataCellStyle="NodeXL Visual Property"/>
    <tableColumn id="3" name="Visibility" dataDxfId="145" dataCellStyle="NodeXL Visual Property"/>
    <tableColumn id="10" name="Label" dataDxfId="144" dataCellStyle="NodeXL Label"/>
    <tableColumn id="16" name="Label Fill Color" dataDxfId="143" dataCellStyle="NodeXL Label"/>
    <tableColumn id="9" name="Label Position" dataDxfId="142" dataCellStyle="NodeXL Label"/>
    <tableColumn id="8" name="Tooltip" dataDxfId="141" dataCellStyle="NodeXL Label"/>
    <tableColumn id="18" name="Layout Order" dataDxfId="140" dataCellStyle="NodeXL Layout"/>
    <tableColumn id="13" name="X" dataDxfId="139" dataCellStyle="NodeXL Layout"/>
    <tableColumn id="14" name="Y" dataDxfId="138" dataCellStyle="NodeXL Layout"/>
    <tableColumn id="12" name="Locked?" dataDxfId="137" dataCellStyle="NodeXL Layout"/>
    <tableColumn id="19" name="Polar R" dataDxfId="136" dataCellStyle="NodeXL Layout"/>
    <tableColumn id="20" name="Polar Angle" dataDxfId="135" dataCellStyle="NodeXL Layout"/>
    <tableColumn id="21" name="Degree" dataDxfId="134" dataCellStyle="NodeXL Graph Metric"/>
    <tableColumn id="22" name="In-Degree" dataDxfId="133" dataCellStyle="NodeXL Graph Metric"/>
    <tableColumn id="23" name="Out-Degree" dataDxfId="132" dataCellStyle="NodeXL Graph Metric"/>
    <tableColumn id="24" name="Betweenness Centrality" dataDxfId="131" dataCellStyle="NodeXL Graph Metric"/>
    <tableColumn id="25" name="Closeness Centrality" dataDxfId="130" dataCellStyle="NodeXL Graph Metric"/>
    <tableColumn id="26" name="Eigenvector Centrality" dataDxfId="129" dataCellStyle="NodeXL Graph Metric"/>
    <tableColumn id="15" name="PageRank" dataDxfId="128" dataCellStyle="NodeXL Graph Metric"/>
    <tableColumn id="27" name="Clustering Coefficient" dataDxfId="127" dataCellStyle="NodeXL Graph Metric"/>
    <tableColumn id="29" name="Reciprocated Vertex Pair Ratio" dataDxfId="126" dataCellStyle="NodeXL Graph Metric"/>
    <tableColumn id="11" name="ID" dataDxfId="125" dataCellStyle="NodeXL Do Not Edit"/>
    <tableColumn id="28" name="Dynamic Filter" dataDxfId="124" dataCellStyle="NodeXL Do Not Edit"/>
    <tableColumn id="17" name="Add Your Own Columns Here" dataDxfId="123" dataCellStyle="NodeXL Other Column"/>
    <tableColumn id="30" name="Name" dataDxfId="122" dataCellStyle="Normal"/>
    <tableColumn id="31" name="Followed" dataDxfId="121" dataCellStyle="Normal"/>
    <tableColumn id="32" name="Followers" dataDxfId="120" dataCellStyle="Normal"/>
    <tableColumn id="33" name="Tweets" dataDxfId="119" dataCellStyle="Normal"/>
    <tableColumn id="34" name="Favorites" dataDxfId="118" dataCellStyle="Normal"/>
    <tableColumn id="35" name="Time Zone UTC Offset (Seconds)" dataDxfId="117" dataCellStyle="Normal"/>
    <tableColumn id="36" name="Description" dataDxfId="116" dataCellStyle="Normal"/>
    <tableColumn id="37" name="Location" dataDxfId="115" dataCellStyle="Normal"/>
    <tableColumn id="38" name="Web" dataDxfId="114" dataCellStyle="Normal"/>
    <tableColumn id="39" name="Time Zone" dataDxfId="113" dataCellStyle="Normal"/>
    <tableColumn id="40" name="Joined Twitter Date (UTC)" dataDxfId="112" dataCellStyle="Normal"/>
    <tableColumn id="41" name="Profile Banner Url" dataDxfId="111" dataCellStyle="Normal"/>
    <tableColumn id="42" name="Default Profile" dataDxfId="110" dataCellStyle="Normal"/>
    <tableColumn id="43" name="Default Profile Image" dataDxfId="109" dataCellStyle="Normal"/>
    <tableColumn id="44" name="Geo Enabled" dataDxfId="108" dataCellStyle="Normal"/>
    <tableColumn id="45" name="Language" dataDxfId="107" dataCellStyle="Normal"/>
    <tableColumn id="46" name="Listed Count" dataDxfId="106" dataCellStyle="Normal"/>
    <tableColumn id="47" name="Profile Background Image Url" dataDxfId="105" dataCellStyle="Normal"/>
    <tableColumn id="48" name="Verified" dataDxfId="104" dataCellStyle="Normal"/>
    <tableColumn id="49" name="Custom Menu Item Text" dataDxfId="103" dataCellStyle="Normal"/>
    <tableColumn id="50" name="Custom Menu Item Action" dataDxfId="102" dataCellStyle="Normal"/>
    <tableColumn id="51" name="Tweeted Search Term?" dataDxfId="101" dataCellStyle="Normal"/>
    <tableColumn id="52" name="Top URLs in Tweet by Count" dataDxfId="100" dataCellStyle="NodeXL Graph Metric"/>
    <tableColumn id="53" name="Top URLs in Tweet by Salience" dataDxfId="99" dataCellStyle="NodeXL Graph Metric"/>
    <tableColumn id="54" name="Top Domains in Tweet by Count" dataDxfId="98" dataCellStyle="NodeXL Graph Metric"/>
    <tableColumn id="55" name="Top Domains in Tweet by Salience" dataDxfId="97" dataCellStyle="NodeXL Graph Metric"/>
    <tableColumn id="56" name="Top Hashtags in Tweet by Count" dataDxfId="96" dataCellStyle="NodeXL Graph Metric"/>
    <tableColumn id="57" name="Top Hashtags in Tweet by Salience" dataDxfId="95" dataCellStyle="NodeXL Graph Metric"/>
    <tableColumn id="58" name="Top Words in Tweet by Count" dataDxfId="94" dataCellStyle="NodeXL Graph Metric"/>
    <tableColumn id="59" name="Top Words in Tweet by Salience" dataDxfId="93" dataCellStyle="NodeXL Graph Metric"/>
    <tableColumn id="60" name="Top Word Pairs in Tweet by Count" dataDxfId="92" dataCellStyle="NodeXL Graph Metric"/>
    <tableColumn id="61" name="Top Word Pairs in Tweet by Salience" dataDxfId="91" dataCellStyle="NodeXL Graph Metric"/>
    <tableColumn id="62" name="Vertex Group" dataDxfId="90" dataCellStyle="Normal">
      <calculatedColumnFormula>REPLACE(INDEX(GroupVertices[Group], MATCH(Vertices[[#This Row],[Vertex]],GroupVertices[Vertex],0)),1,1,"")</calculatedColumnFormula>
    </tableColumn>
  </tableColumns>
  <tableStyleInfo name="NodeXL Table" showFirstColumn="0" showLastColumn="0" showRowStripes="0" showColumnStripes="0"/>
</table>
</file>

<file path=xl/tables/table3.xml><?xml version="1.0" encoding="utf-8"?>
<table xmlns="http://schemas.openxmlformats.org/spreadsheetml/2006/main" id="4" name="Groups" displayName="Groups" ref="A2:AF3" totalsRowShown="0" headerRowDxfId="89">
  <autoFilter ref="A2:AF3"/>
  <tableColumns count="32">
    <tableColumn id="1" name="Group" dataDxfId="88" dataCellStyle="NodeXL Required"/>
    <tableColumn id="2" name="Vertex Color" dataDxfId="87" dataCellStyle="NodeXL Visual Property"/>
    <tableColumn id="3" name="Vertex Shape" dataDxfId="86" dataCellStyle="NodeXL Visual Property"/>
    <tableColumn id="22" name="Visibility" dataDxfId="85" dataCellStyle="NodeXL Visual Property"/>
    <tableColumn id="4" name="Collapsed?" dataDxfId="84" dataCellStyle="NodeXL Visual Property"/>
    <tableColumn id="18" name="Label" dataDxfId="83" dataCellStyle="NodeXL Label"/>
    <tableColumn id="20" name="Collapsed X" dataCellStyle="NodeXL Layout"/>
    <tableColumn id="21" name="Collapsed Y" dataCellStyle="NodeXL Layout"/>
    <tableColumn id="6" name="ID" dataDxfId="82" dataCellStyle="NodeXL Do Not Edit"/>
    <tableColumn id="19" name="Collapsed Properties" dataDxfId="81" dataCellStyle="NodeXL Do Not Edit"/>
    <tableColumn id="5" name="Vertices" dataDxfId="80" dataCellStyle="NodeXL Graph Metric"/>
    <tableColumn id="7" name="Unique Edges" dataDxfId="79" dataCellStyle="NodeXL Graph Metric"/>
    <tableColumn id="8" name="Edges With Duplicates" dataDxfId="78" dataCellStyle="NodeXL Graph Metric"/>
    <tableColumn id="9" name="Total Edges" dataDxfId="77" dataCellStyle="NodeXL Graph Metric"/>
    <tableColumn id="10" name="Self-Loops" dataDxfId="76" dataCellStyle="NodeXL Graph Metric"/>
    <tableColumn id="24" name="Reciprocated Vertex Pair Ratio" dataDxfId="75" dataCellStyle="NodeXL Graph Metric"/>
    <tableColumn id="25" name="Reciprocated Edge Ratio" dataDxfId="74" dataCellStyle="NodeXL Graph Metric"/>
    <tableColumn id="11" name="Connected Components" dataDxfId="73" dataCellStyle="NodeXL Graph Metric"/>
    <tableColumn id="12" name="Single-Vertex Connected Components" dataDxfId="72" dataCellStyle="NodeXL Graph Metric"/>
    <tableColumn id="13" name="Maximum Vertices in a Connected Component" dataDxfId="71" dataCellStyle="NodeXL Graph Metric"/>
    <tableColumn id="14" name="Maximum Edges in a Connected Component" dataDxfId="70" dataCellStyle="NodeXL Graph Metric"/>
    <tableColumn id="15" name="Maximum Geodesic Distance (Diameter)" dataDxfId="69" dataCellStyle="NodeXL Graph Metric"/>
    <tableColumn id="16" name="Average Geodesic Distance" dataDxfId="68" dataCellStyle="NodeXL Graph Metric"/>
    <tableColumn id="17" name="Graph Density" dataDxfId="67" dataCellStyle="NodeXL Graph Metric"/>
    <tableColumn id="23" name="Top URLs in Tweet" dataDxfId="66" dataCellStyle="Normal"/>
    <tableColumn id="26" name="Top Domains in Tweet" dataDxfId="65" dataCellStyle="Normal"/>
    <tableColumn id="27" name="Top Hashtags in Tweet" dataDxfId="64" dataCellStyle="Normal"/>
    <tableColumn id="28" name="Top Words in Tweet" dataDxfId="63" dataCellStyle="Normal"/>
    <tableColumn id="29" name="Top Word Pairs in Tweet" dataDxfId="62" dataCellStyle="Normal"/>
    <tableColumn id="30" name="Top Replied-To in Tweet" dataDxfId="61" dataCellStyle="Normal"/>
    <tableColumn id="31" name="Top Mentioned in Tweet" dataDxfId="60" dataCellStyle="Normal"/>
    <tableColumn id="32" name="Top Tweeters" dataDxfId="59" dataCellStyle="Normal"/>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58" dataDxfId="57">
  <autoFilter ref="A1:C2"/>
  <tableColumns count="3">
    <tableColumn id="1" name="Group" dataDxfId="56" dataCellStyle="Normal"/>
    <tableColumn id="2" name="Vertex" dataDxfId="55" dataCellStyle="Normal"/>
    <tableColumn id="3" name="Vertex ID" dataDxfId="54" dataCellStyle="Normal"/>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53" dataCellStyle="NodeXL Graph Metric"/>
    <tableColumn id="2" name="Value" dataDxfId="52"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57" totalsRowShown="0">
  <autoFilter ref="D1:U57"/>
  <tableColumns count="18">
    <tableColumn id="1" name="Degree Bin" dataDxfId="51"/>
    <tableColumn id="2" name="Degree Frequency" dataDxfId="50">
      <calculatedColumnFormula>COUNTIF(Vertices[Degree], "&gt;= " &amp; D2) - COUNTIF(Vertices[Degree], "&gt;=" &amp; D3)</calculatedColumnFormula>
    </tableColumn>
    <tableColumn id="3" name="In-Degree Bin" dataDxfId="49"/>
    <tableColumn id="4" name="In-Degree Frequency" dataDxfId="48">
      <calculatedColumnFormula>COUNTIF(Vertices[In-Degree], "&gt;= " &amp; F2) - COUNTIF(Vertices[In-Degree], "&gt;=" &amp; F3)</calculatedColumnFormula>
    </tableColumn>
    <tableColumn id="5" name="Out-Degree Bin" dataDxfId="47"/>
    <tableColumn id="6" name="Out-Degree Frequency" dataDxfId="46">
      <calculatedColumnFormula>COUNTIF(Vertices[Out-Degree], "&gt;= " &amp; H2) - COUNTIF(Vertices[Out-Degree], "&gt;=" &amp; H3)</calculatedColumnFormula>
    </tableColumn>
    <tableColumn id="7" name="Betweenness Centrality Bin" dataDxfId="45"/>
    <tableColumn id="8" name="Betweenness Centrality Frequency" dataDxfId="44">
      <calculatedColumnFormula>COUNTIF(Vertices[Betweenness Centrality], "&gt;= " &amp; J2) - COUNTIF(Vertices[Betweenness Centrality], "&gt;=" &amp; J3)</calculatedColumnFormula>
    </tableColumn>
    <tableColumn id="9" name="Closeness Centrality Bin" dataDxfId="43"/>
    <tableColumn id="10" name="Closeness Centrality Frequency" dataDxfId="42">
      <calculatedColumnFormula>COUNTIF(Vertices[Closeness Centrality], "&gt;= " &amp; L2) - COUNTIF(Vertices[Closeness Centrality], "&gt;=" &amp; L3)</calculatedColumnFormula>
    </tableColumn>
    <tableColumn id="11" name="Eigenvector Centrality Bin" dataDxfId="41"/>
    <tableColumn id="12" name="Eigenvector Centrality Frequency" dataDxfId="40">
      <calculatedColumnFormula>COUNTIF(Vertices[Eigenvector Centrality], "&gt;= " &amp; N2) - COUNTIF(Vertices[Eigenvector Centrality], "&gt;=" &amp; N3)</calculatedColumnFormula>
    </tableColumn>
    <tableColumn id="18" name="PageRank Bin" dataDxfId="39"/>
    <tableColumn id="17" name="PageRank Frequency" dataDxfId="38">
      <calculatedColumnFormula>COUNTIF(Vertices[Eigenvector Centrality], "&gt;= " &amp; P2) - COUNTIF(Vertices[Eigenvector Centrality], "&gt;=" &amp; P3)</calculatedColumnFormula>
    </tableColumn>
    <tableColumn id="13" name="Clustering Coefficient Bin" dataDxfId="37"/>
    <tableColumn id="14" name="Clustering Coefficient Frequency" dataDxfId="36">
      <calculatedColumnFormula>COUNTIF(Vertices[Clustering Coefficient], "&gt;= " &amp; R2) - COUNTIF(Vertices[Clustering Coefficient], "&gt;=" &amp; R3)</calculatedColumnFormula>
    </tableColumn>
    <tableColumn id="15" name="Dynamic Filter Bin" dataDxfId="35"/>
    <tableColumn id="16" name="Dynamic Filter Frequency" dataDxfId="34">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41:B42" insertRow="1" totalsRowShown="0" dataCellStyle="NodeXL Graph Metric">
  <autoFilter ref="A41:B4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9" totalsRowShown="0" headerRowDxfId="33">
  <autoFilter ref="J1:K9"/>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twitter.com/" TargetMode="External"/><Relationship Id="rId170" Type="http://schemas.openxmlformats.org/officeDocument/2006/relationships/hyperlink" Target="http://pbs.twimg.com/profile_images/848526565751144449/DvuGq6l2_normal.jpg" TargetMode="External"/><Relationship Id="rId987" Type="http://schemas.openxmlformats.org/officeDocument/2006/relationships/hyperlink" Target="https://shop.vodafone.in/shop/Offers/super-hour-internet-voice-offers.jsp" TargetMode="External"/><Relationship Id="rId847" Type="http://schemas.openxmlformats.org/officeDocument/2006/relationships/hyperlink" Target="https://shop.vodafone.in/shop/Offers/super-hour-internet-voice-offers.jsp" TargetMode="External"/><Relationship Id="rId1477" Type="http://schemas.openxmlformats.org/officeDocument/2006/relationships/hyperlink" Target="http://pbs.twimg.com/profile_images/854940138962436096/8jqN2bKs_normal.jpg" TargetMode="External"/><Relationship Id="rId1684" Type="http://schemas.openxmlformats.org/officeDocument/2006/relationships/hyperlink" Target="http://pbs.twimg.com/profile_images/843713025270071296/0YoRP31T_normal.jpg" TargetMode="External"/><Relationship Id="rId1891" Type="http://schemas.openxmlformats.org/officeDocument/2006/relationships/hyperlink" Target="https://twitter.com/" TargetMode="External"/><Relationship Id="rId2528" Type="http://schemas.openxmlformats.org/officeDocument/2006/relationships/hyperlink" Target="https://twitter.com/" TargetMode="External"/><Relationship Id="rId707" Type="http://schemas.openxmlformats.org/officeDocument/2006/relationships/hyperlink" Target="https://shop.vodafone.in/shop/Offers/super-hour-internet-voice-offers.jsp" TargetMode="External"/><Relationship Id="rId914" Type="http://schemas.openxmlformats.org/officeDocument/2006/relationships/hyperlink" Target="https://shop.vodafone.in/shop/Offers/super-hour-internet-voice-offers.jsp" TargetMode="External"/><Relationship Id="rId1337" Type="http://schemas.openxmlformats.org/officeDocument/2006/relationships/hyperlink" Target="http://pbs.twimg.com/profile_images/765158326988529665/G6a6QKIZ_normal.jpg" TargetMode="External"/><Relationship Id="rId1544" Type="http://schemas.openxmlformats.org/officeDocument/2006/relationships/hyperlink" Target="http://pbs.twimg.com/profile_images/828909792123113472/2y_b0qVy_normal.jpg" TargetMode="External"/><Relationship Id="rId1751" Type="http://schemas.openxmlformats.org/officeDocument/2006/relationships/hyperlink" Target="http://pbs.twimg.com/profile_images/808004817280966657/94NeoFjK_normal.jpg" TargetMode="External"/><Relationship Id="rId43" Type="http://schemas.openxmlformats.org/officeDocument/2006/relationships/hyperlink" Target="http://pbs.twimg.com/profile_images/852530742156435457/Eu6U0-Q-_normal.jpg" TargetMode="External"/><Relationship Id="rId1404" Type="http://schemas.openxmlformats.org/officeDocument/2006/relationships/hyperlink" Target="http://abs.twimg.com/sticky/default_profile_images/default_profile_normal.png" TargetMode="External"/><Relationship Id="rId1611" Type="http://schemas.openxmlformats.org/officeDocument/2006/relationships/hyperlink" Target="http://pbs.twimg.com/profile_images/789453102575341568/84gfcqre_normal.jpg" TargetMode="External"/><Relationship Id="rId497" Type="http://schemas.openxmlformats.org/officeDocument/2006/relationships/hyperlink" Target="https://shop.vodafone.in/shop/Offers/super-hour-internet-voice-offers.jsp" TargetMode="External"/><Relationship Id="rId2178" Type="http://schemas.openxmlformats.org/officeDocument/2006/relationships/hyperlink" Target="https://twitter.com/" TargetMode="External"/><Relationship Id="rId2385" Type="http://schemas.openxmlformats.org/officeDocument/2006/relationships/hyperlink" Target="https://twitter.com/" TargetMode="External"/><Relationship Id="rId357" Type="http://schemas.openxmlformats.org/officeDocument/2006/relationships/hyperlink" Target="https://twitter.com/" TargetMode="External"/><Relationship Id="rId1194" Type="http://schemas.openxmlformats.org/officeDocument/2006/relationships/hyperlink" Target="http://pbs.twimg.com/profile_images/794367411117957120/-6X3T6FR_normal.jpg" TargetMode="External"/><Relationship Id="rId2038" Type="http://schemas.openxmlformats.org/officeDocument/2006/relationships/hyperlink" Target="https://twitter.com/" TargetMode="External"/><Relationship Id="rId2592" Type="http://schemas.openxmlformats.org/officeDocument/2006/relationships/hyperlink" Target="https://api.twitter.com/1.1/geo/id/7929cea6bd5b32bd.json" TargetMode="External"/><Relationship Id="rId217" Type="http://schemas.openxmlformats.org/officeDocument/2006/relationships/hyperlink" Target="https://twitter.com/" TargetMode="External"/><Relationship Id="rId564" Type="http://schemas.openxmlformats.org/officeDocument/2006/relationships/hyperlink" Target="https://shop.vodafone.in/shop/Offers/super-hour-internet-voice-offers.jsp" TargetMode="External"/><Relationship Id="rId771" Type="http://schemas.openxmlformats.org/officeDocument/2006/relationships/hyperlink" Target="https://shop.vodafone.in/shop/Offers/super-hour-internet-voice-offers.jsp" TargetMode="External"/><Relationship Id="rId2245" Type="http://schemas.openxmlformats.org/officeDocument/2006/relationships/hyperlink" Target="https://twitter.com/" TargetMode="External"/><Relationship Id="rId2452" Type="http://schemas.openxmlformats.org/officeDocument/2006/relationships/hyperlink" Target="https://twitter.com/" TargetMode="External"/><Relationship Id="rId424" Type="http://schemas.openxmlformats.org/officeDocument/2006/relationships/hyperlink" Target="https://shop.vodafone.in/shop/Offers/super-hour-internet-voice-offers.jsp" TargetMode="External"/><Relationship Id="rId631" Type="http://schemas.openxmlformats.org/officeDocument/2006/relationships/hyperlink" Target="https://shop.vodafone.in/shop/Offers/super-hour-internet-voice-offers.jsp" TargetMode="External"/><Relationship Id="rId1054" Type="http://schemas.openxmlformats.org/officeDocument/2006/relationships/hyperlink" Target="https://pbs.twimg.com/ext_tw_video_thumb/849588998339276800/pu/img/gK3pZmQPJF003i26.jpg" TargetMode="External"/><Relationship Id="rId1261" Type="http://schemas.openxmlformats.org/officeDocument/2006/relationships/hyperlink" Target="http://pbs.twimg.com/profile_images/799548755620007936/g5RinNDX_normal.jpg" TargetMode="External"/><Relationship Id="rId2105" Type="http://schemas.openxmlformats.org/officeDocument/2006/relationships/hyperlink" Target="https://twitter.com/" TargetMode="External"/><Relationship Id="rId2312" Type="http://schemas.openxmlformats.org/officeDocument/2006/relationships/hyperlink" Target="https://twitter.com/" TargetMode="External"/><Relationship Id="rId1121" Type="http://schemas.openxmlformats.org/officeDocument/2006/relationships/hyperlink" Target="https://pbs.twimg.com/media/C-BoLxBXkAApC5X.jpg" TargetMode="External"/><Relationship Id="rId1938" Type="http://schemas.openxmlformats.org/officeDocument/2006/relationships/hyperlink" Target="https://twitter.com/" TargetMode="External"/><Relationship Id="rId281" Type="http://schemas.openxmlformats.org/officeDocument/2006/relationships/hyperlink" Target="https://twitter.com/" TargetMode="External"/><Relationship Id="rId141" Type="http://schemas.openxmlformats.org/officeDocument/2006/relationships/hyperlink" Target="http://pbs.twimg.com/profile_images/852443201633894400/k4mozTjI_normal.jpg" TargetMode="External"/><Relationship Id="rId7" Type="http://schemas.openxmlformats.org/officeDocument/2006/relationships/hyperlink" Target="https://twitter.com/i/web/status/850214336152846336" TargetMode="External"/><Relationship Id="rId958" Type="http://schemas.openxmlformats.org/officeDocument/2006/relationships/hyperlink" Target="https://shop.vodafone.in/shop/Offers/super-hour-internet-voice-offers.jsp" TargetMode="External"/><Relationship Id="rId1588" Type="http://schemas.openxmlformats.org/officeDocument/2006/relationships/hyperlink" Target="http://pbs.twimg.com/profile_images/842331962027077633/ixQ6aKis_normal.jpg" TargetMode="External"/><Relationship Id="rId1795" Type="http://schemas.openxmlformats.org/officeDocument/2006/relationships/hyperlink" Target="http://pbs.twimg.com/profile_images/841532200629751808/OAmr4tsM_normal.jpg" TargetMode="External"/><Relationship Id="rId87" Type="http://schemas.openxmlformats.org/officeDocument/2006/relationships/hyperlink" Target="http://pbs.twimg.com/profile_images/856093610202345473/81nFy33T_normal.jpg" TargetMode="External"/><Relationship Id="rId818" Type="http://schemas.openxmlformats.org/officeDocument/2006/relationships/hyperlink" Target="https://shop.vodafone.in/shop/Offers/super-hour-internet-voice-offers.jsp" TargetMode="External"/><Relationship Id="rId1448" Type="http://schemas.openxmlformats.org/officeDocument/2006/relationships/hyperlink" Target="http://pbs.twimg.com/profile_images/857920907951648768/95vHA16k_normal.jpg" TargetMode="External"/><Relationship Id="rId1655" Type="http://schemas.openxmlformats.org/officeDocument/2006/relationships/hyperlink" Target="http://pbs.twimg.com/profile_images/857512411070214145/vIG-oFu2_normal.jpg" TargetMode="External"/><Relationship Id="rId1308" Type="http://schemas.openxmlformats.org/officeDocument/2006/relationships/hyperlink" Target="http://pbs.twimg.com/profile_images/856451856020762624/hQeRto66_normal.jpg" TargetMode="External"/><Relationship Id="rId1862" Type="http://schemas.openxmlformats.org/officeDocument/2006/relationships/hyperlink" Target="https://twitter.com/" TargetMode="External"/><Relationship Id="rId1515" Type="http://schemas.openxmlformats.org/officeDocument/2006/relationships/hyperlink" Target="http://pbs.twimg.com/profile_images/850224300074319873/gd48OW55_normal.jpg" TargetMode="External"/><Relationship Id="rId1722" Type="http://schemas.openxmlformats.org/officeDocument/2006/relationships/hyperlink" Target="http://pbs.twimg.com/profile_images/850339671376834561/cq1Drq8T_normal.jpg" TargetMode="External"/><Relationship Id="rId14" Type="http://schemas.openxmlformats.org/officeDocument/2006/relationships/hyperlink" Target="http://pbs.twimg.com/profile_images/853301013738139648/bQQQ1ySS_normal.jpg" TargetMode="External"/><Relationship Id="rId2289" Type="http://schemas.openxmlformats.org/officeDocument/2006/relationships/hyperlink" Target="https://twitter.com/" TargetMode="External"/><Relationship Id="rId2496" Type="http://schemas.openxmlformats.org/officeDocument/2006/relationships/hyperlink" Target="https://twitter.com/" TargetMode="External"/><Relationship Id="rId468" Type="http://schemas.openxmlformats.org/officeDocument/2006/relationships/hyperlink" Target="https://shop.vodafone.in/shop/Offers/super-hour-internet-voice-offers.jsp" TargetMode="External"/><Relationship Id="rId675" Type="http://schemas.openxmlformats.org/officeDocument/2006/relationships/hyperlink" Target="https://shop.vodafone.in/shop/Offers/super-hour-internet-voice-offers.jsp" TargetMode="External"/><Relationship Id="rId882" Type="http://schemas.openxmlformats.org/officeDocument/2006/relationships/hyperlink" Target="https://shop.vodafone.in/shop/Offers/super-hour-internet-voice-offers.jsp" TargetMode="External"/><Relationship Id="rId1098" Type="http://schemas.openxmlformats.org/officeDocument/2006/relationships/hyperlink" Target="http://pbs.twimg.com/profile_images/630312884367536128/CdyTU0dQ_normal.jpg" TargetMode="External"/><Relationship Id="rId2149" Type="http://schemas.openxmlformats.org/officeDocument/2006/relationships/hyperlink" Target="https://twitter.com/" TargetMode="External"/><Relationship Id="rId2356" Type="http://schemas.openxmlformats.org/officeDocument/2006/relationships/hyperlink" Target="https://twitter.com/" TargetMode="External"/><Relationship Id="rId2563" Type="http://schemas.openxmlformats.org/officeDocument/2006/relationships/hyperlink" Target="https://twitter.com/" TargetMode="External"/><Relationship Id="rId328" Type="http://schemas.openxmlformats.org/officeDocument/2006/relationships/hyperlink" Target="https://twitter.com/" TargetMode="External"/><Relationship Id="rId535" Type="http://schemas.openxmlformats.org/officeDocument/2006/relationships/hyperlink" Target="https://shop.vodafone.in/shop/Offers/super-hour-internet-voice-offers.jsp" TargetMode="External"/><Relationship Id="rId742" Type="http://schemas.openxmlformats.org/officeDocument/2006/relationships/hyperlink" Target="https://shop.vodafone.in/shop/Offers/super-hour-internet-voice-offers.jsp" TargetMode="External"/><Relationship Id="rId1165" Type="http://schemas.openxmlformats.org/officeDocument/2006/relationships/hyperlink" Target="http://abs.twimg.com/sticky/default_profile_images/default_profile_normal.png" TargetMode="External"/><Relationship Id="rId1372" Type="http://schemas.openxmlformats.org/officeDocument/2006/relationships/hyperlink" Target="http://pbs.twimg.com/profile_images/2487831577/sp2_normal.JPG" TargetMode="External"/><Relationship Id="rId2009" Type="http://schemas.openxmlformats.org/officeDocument/2006/relationships/hyperlink" Target="https://twitter.com/" TargetMode="External"/><Relationship Id="rId2216" Type="http://schemas.openxmlformats.org/officeDocument/2006/relationships/hyperlink" Target="https://twitter.com/" TargetMode="External"/><Relationship Id="rId2423" Type="http://schemas.openxmlformats.org/officeDocument/2006/relationships/hyperlink" Target="https://twitter.com/" TargetMode="External"/><Relationship Id="rId602" Type="http://schemas.openxmlformats.org/officeDocument/2006/relationships/hyperlink" Target="https://shop.vodafone.in/shop/Offers/super-hour-internet-voice-offers.jsp" TargetMode="External"/><Relationship Id="rId1025" Type="http://schemas.openxmlformats.org/officeDocument/2006/relationships/hyperlink" Target="https://pbs.twimg.com/media/C-BoLxBXkAApC5X.jpg" TargetMode="External"/><Relationship Id="rId1232" Type="http://schemas.openxmlformats.org/officeDocument/2006/relationships/hyperlink" Target="http://pbs.twimg.com/profile_images/826957095090073603/fCYiDvha_normal.jpg" TargetMode="External"/><Relationship Id="rId185" Type="http://schemas.openxmlformats.org/officeDocument/2006/relationships/hyperlink" Target="http://pbs.twimg.com/profile_images/753275161219137536/U1jPrjDK_normal.jpg" TargetMode="External"/><Relationship Id="rId1909" Type="http://schemas.openxmlformats.org/officeDocument/2006/relationships/hyperlink" Target="https://twitter.com/" TargetMode="External"/><Relationship Id="rId392" Type="http://schemas.openxmlformats.org/officeDocument/2006/relationships/hyperlink" Target="https://shop.vodafone.in/shop/Offers/super-hour-internet-voice-offers.jsp" TargetMode="External"/><Relationship Id="rId2073" Type="http://schemas.openxmlformats.org/officeDocument/2006/relationships/hyperlink" Target="https://twitter.com/" TargetMode="External"/><Relationship Id="rId2280" Type="http://schemas.openxmlformats.org/officeDocument/2006/relationships/hyperlink" Target="https://twitter.com/" TargetMode="External"/><Relationship Id="rId252" Type="http://schemas.openxmlformats.org/officeDocument/2006/relationships/hyperlink" Target="https://twitter.com/" TargetMode="External"/><Relationship Id="rId2140" Type="http://schemas.openxmlformats.org/officeDocument/2006/relationships/hyperlink" Target="https://twitter.com/" TargetMode="External"/><Relationship Id="rId112" Type="http://schemas.openxmlformats.org/officeDocument/2006/relationships/hyperlink" Target="http://pbs.twimg.com/profile_images/802761041285357568/fpLGUG7F_normal.jpg" TargetMode="External"/><Relationship Id="rId1699" Type="http://schemas.openxmlformats.org/officeDocument/2006/relationships/hyperlink" Target="http://pbs.twimg.com/profile_images/850026096917598208/Hf5nj0sW_normal.jpg" TargetMode="External"/><Relationship Id="rId2000" Type="http://schemas.openxmlformats.org/officeDocument/2006/relationships/hyperlink" Target="https://twitter.com/" TargetMode="External"/><Relationship Id="rId929" Type="http://schemas.openxmlformats.org/officeDocument/2006/relationships/hyperlink" Target="https://shop.vodafone.in/shop/Offers/super-hour-internet-voice-offers.jsp" TargetMode="External"/><Relationship Id="rId1559" Type="http://schemas.openxmlformats.org/officeDocument/2006/relationships/hyperlink" Target="http://pbs.twimg.com/profile_images/843344173398986752/BPmDYfIX_normal.jpg" TargetMode="External"/><Relationship Id="rId1766" Type="http://schemas.openxmlformats.org/officeDocument/2006/relationships/hyperlink" Target="http://pbs.twimg.com/profile_images/854392755853811712/JZWJ1KR6_normal.jpg" TargetMode="External"/><Relationship Id="rId1973" Type="http://schemas.openxmlformats.org/officeDocument/2006/relationships/hyperlink" Target="https://twitter.com/" TargetMode="External"/><Relationship Id="rId58" Type="http://schemas.openxmlformats.org/officeDocument/2006/relationships/hyperlink" Target="http://pbs.twimg.com/profile_images/840898509561708547/92kbWbu-_normal.jpg" TargetMode="External"/><Relationship Id="rId1419" Type="http://schemas.openxmlformats.org/officeDocument/2006/relationships/hyperlink" Target="http://pbs.twimg.com/profile_images/857865191580676096/2cFfzSdI_normal.jpg" TargetMode="External"/><Relationship Id="rId1626" Type="http://schemas.openxmlformats.org/officeDocument/2006/relationships/hyperlink" Target="http://abs.twimg.com/sticky/default_profile_images/default_profile_normal.png" TargetMode="External"/><Relationship Id="rId1833" Type="http://schemas.openxmlformats.org/officeDocument/2006/relationships/hyperlink" Target="https://twitter.com/" TargetMode="External"/><Relationship Id="rId1900" Type="http://schemas.openxmlformats.org/officeDocument/2006/relationships/hyperlink" Target="https://twitter.com/" TargetMode="External"/><Relationship Id="rId579" Type="http://schemas.openxmlformats.org/officeDocument/2006/relationships/hyperlink" Target="https://shop.vodafone.in/shop/Offers/super-hour-internet-voice-offers.jsp" TargetMode="External"/><Relationship Id="rId786" Type="http://schemas.openxmlformats.org/officeDocument/2006/relationships/hyperlink" Target="https://shop.vodafone.in/shop/Offers/super-hour-internet-voice-offers.jsp" TargetMode="External"/><Relationship Id="rId993" Type="http://schemas.openxmlformats.org/officeDocument/2006/relationships/hyperlink" Target="https://shop.vodafone.in/shop/Offers/super-hour-internet-voice-offers.jsp" TargetMode="External"/><Relationship Id="rId2467" Type="http://schemas.openxmlformats.org/officeDocument/2006/relationships/hyperlink" Target="https://twitter.com/" TargetMode="External"/><Relationship Id="rId439" Type="http://schemas.openxmlformats.org/officeDocument/2006/relationships/hyperlink" Target="https://shop.vodafone.in/shop/Offers/super-hour-internet-voice-offers.jsp" TargetMode="External"/><Relationship Id="rId646" Type="http://schemas.openxmlformats.org/officeDocument/2006/relationships/hyperlink" Target="https://shop.vodafone.in/shop/Offers/super-hour-internet-voice-offers.jsp" TargetMode="External"/><Relationship Id="rId1069" Type="http://schemas.openxmlformats.org/officeDocument/2006/relationships/hyperlink" Target="https://pbs.twimg.com/media/C-BoLxBXkAApC5X.jpg" TargetMode="External"/><Relationship Id="rId1276" Type="http://schemas.openxmlformats.org/officeDocument/2006/relationships/hyperlink" Target="http://pbs.twimg.com/profile_images/849131046914318338/SLl8qJcu_normal.jpg" TargetMode="External"/><Relationship Id="rId1483" Type="http://schemas.openxmlformats.org/officeDocument/2006/relationships/hyperlink" Target="http://pbs.twimg.com/profile_images/823917595912830976/gCQbyKuF_normal.jpg" TargetMode="External"/><Relationship Id="rId2327" Type="http://schemas.openxmlformats.org/officeDocument/2006/relationships/hyperlink" Target="https://twitter.com/" TargetMode="External"/><Relationship Id="rId506" Type="http://schemas.openxmlformats.org/officeDocument/2006/relationships/hyperlink" Target="https://shop.vodafone.in/shop/Offers/super-hour-internet-voice-offers.jsp" TargetMode="External"/><Relationship Id="rId853" Type="http://schemas.openxmlformats.org/officeDocument/2006/relationships/hyperlink" Target="https://shop.vodafone.in/shop/Offers/super-hour-internet-voice-offers.jsp" TargetMode="External"/><Relationship Id="rId1136" Type="http://schemas.openxmlformats.org/officeDocument/2006/relationships/hyperlink" Target="http://abs.twimg.com/sticky/default_profile_images/default_profile_normal.png" TargetMode="External"/><Relationship Id="rId1690" Type="http://schemas.openxmlformats.org/officeDocument/2006/relationships/hyperlink" Target="http://pbs.twimg.com/profile_images/850923933008371712/5fK2dfx9_normal.jpg" TargetMode="External"/><Relationship Id="rId2534" Type="http://schemas.openxmlformats.org/officeDocument/2006/relationships/hyperlink" Target="https://twitter.com/" TargetMode="External"/><Relationship Id="rId713" Type="http://schemas.openxmlformats.org/officeDocument/2006/relationships/hyperlink" Target="https://shop.vodafone.in/shop/Offers/super-hour-internet-voice-offers.jsp" TargetMode="External"/><Relationship Id="rId920" Type="http://schemas.openxmlformats.org/officeDocument/2006/relationships/hyperlink" Target="https://shop.vodafone.in/shop/Offers/super-hour-internet-voice-offers.jsp" TargetMode="External"/><Relationship Id="rId1343" Type="http://schemas.openxmlformats.org/officeDocument/2006/relationships/hyperlink" Target="http://pbs.twimg.com/profile_images/854492717635817476/ubvEOoet_normal.jpg" TargetMode="External"/><Relationship Id="rId1550" Type="http://schemas.openxmlformats.org/officeDocument/2006/relationships/hyperlink" Target="http://pbs.twimg.com/profile_images/665246813000077312/JJpNcJFb_normal.jpg" TargetMode="External"/><Relationship Id="rId1203" Type="http://schemas.openxmlformats.org/officeDocument/2006/relationships/hyperlink" Target="http://pbs.twimg.com/profile_images/837996785490620417/SfVXt-m8_normal.jpg" TargetMode="External"/><Relationship Id="rId1410" Type="http://schemas.openxmlformats.org/officeDocument/2006/relationships/hyperlink" Target="http://pbs.twimg.com/profile_images/853607474762362880/HTWR2auO_normal.jpg" TargetMode="External"/><Relationship Id="rId296" Type="http://schemas.openxmlformats.org/officeDocument/2006/relationships/hyperlink" Target="https://twitter.com/" TargetMode="External"/><Relationship Id="rId2184" Type="http://schemas.openxmlformats.org/officeDocument/2006/relationships/hyperlink" Target="https://twitter.com/" TargetMode="External"/><Relationship Id="rId2391" Type="http://schemas.openxmlformats.org/officeDocument/2006/relationships/hyperlink" Target="https://twitter.com/" TargetMode="External"/><Relationship Id="rId156" Type="http://schemas.openxmlformats.org/officeDocument/2006/relationships/hyperlink" Target="http://pbs.twimg.com/profile_images/795149278536724481/Qfh1ZANN_normal.jpg" TargetMode="External"/><Relationship Id="rId363" Type="http://schemas.openxmlformats.org/officeDocument/2006/relationships/hyperlink" Target="https://twitter.com/" TargetMode="External"/><Relationship Id="rId570" Type="http://schemas.openxmlformats.org/officeDocument/2006/relationships/hyperlink" Target="https://shop.vodafone.in/shop/Offers/super-hour-internet-voice-offers.jsp" TargetMode="External"/><Relationship Id="rId2044" Type="http://schemas.openxmlformats.org/officeDocument/2006/relationships/hyperlink" Target="https://twitter.com/" TargetMode="External"/><Relationship Id="rId2251" Type="http://schemas.openxmlformats.org/officeDocument/2006/relationships/hyperlink" Target="https://twitter.com/" TargetMode="External"/><Relationship Id="rId223" Type="http://schemas.openxmlformats.org/officeDocument/2006/relationships/hyperlink" Target="https://twitter.com/" TargetMode="External"/><Relationship Id="rId430" Type="http://schemas.openxmlformats.org/officeDocument/2006/relationships/hyperlink" Target="https://shop.vodafone.in/shop/Offers/super-hour-internet-voice-offers.jsp" TargetMode="External"/><Relationship Id="rId1060" Type="http://schemas.openxmlformats.org/officeDocument/2006/relationships/hyperlink" Target="https://pbs.twimg.com/media/C9_p8zGVoAATcqV.jpg" TargetMode="External"/><Relationship Id="rId2111" Type="http://schemas.openxmlformats.org/officeDocument/2006/relationships/hyperlink" Target="https://twitter.com/" TargetMode="External"/><Relationship Id="rId1877" Type="http://schemas.openxmlformats.org/officeDocument/2006/relationships/hyperlink" Target="https://twitter.com/" TargetMode="External"/><Relationship Id="rId1737" Type="http://schemas.openxmlformats.org/officeDocument/2006/relationships/hyperlink" Target="http://pbs.twimg.com/profile_images/858691057793605632/2eaMgShN_normal.jpg" TargetMode="External"/><Relationship Id="rId1944" Type="http://schemas.openxmlformats.org/officeDocument/2006/relationships/hyperlink" Target="https://twitter.com/" TargetMode="External"/><Relationship Id="rId29" Type="http://schemas.openxmlformats.org/officeDocument/2006/relationships/hyperlink" Target="http://abs.twimg.com/sticky/default_profile_images/default_profile_normal.png" TargetMode="External"/><Relationship Id="rId1804" Type="http://schemas.openxmlformats.org/officeDocument/2006/relationships/hyperlink" Target="http://pbs.twimg.com/profile_images/856363507381657600/yEdAUZO5_normal.jpg" TargetMode="External"/><Relationship Id="rId897" Type="http://schemas.openxmlformats.org/officeDocument/2006/relationships/hyperlink" Target="https://shop.vodafone.in/shop/Offers/super-hour-internet-voice-offers.jsp" TargetMode="External"/><Relationship Id="rId2578" Type="http://schemas.openxmlformats.org/officeDocument/2006/relationships/hyperlink" Target="https://twitter.com/" TargetMode="External"/><Relationship Id="rId757" Type="http://schemas.openxmlformats.org/officeDocument/2006/relationships/hyperlink" Target="https://shop.vodafone.in/shop/Offers/super-hour-internet-voice-offers.jsp" TargetMode="External"/><Relationship Id="rId964" Type="http://schemas.openxmlformats.org/officeDocument/2006/relationships/hyperlink" Target="https://shop.vodafone.in/shop/Offers/super-hour-internet-voice-offers.jsp" TargetMode="External"/><Relationship Id="rId1387" Type="http://schemas.openxmlformats.org/officeDocument/2006/relationships/hyperlink" Target="http://pbs.twimg.com/profile_images/834880250311892993/eTQA-AVh_normal.jpg" TargetMode="External"/><Relationship Id="rId1594" Type="http://schemas.openxmlformats.org/officeDocument/2006/relationships/hyperlink" Target="http://pbs.twimg.com/profile_images/839147038734446592/FypAk4Ja_normal.jpg" TargetMode="External"/><Relationship Id="rId2438" Type="http://schemas.openxmlformats.org/officeDocument/2006/relationships/hyperlink" Target="https://twitter.com/" TargetMode="External"/><Relationship Id="rId93" Type="http://schemas.openxmlformats.org/officeDocument/2006/relationships/hyperlink" Target="http://pbs.twimg.com/profile_images/856939209860448256/okC33EgP_normal.jpg" TargetMode="External"/><Relationship Id="rId617" Type="http://schemas.openxmlformats.org/officeDocument/2006/relationships/hyperlink" Target="https://shop.vodafone.in/shop/Offers/super-hour-internet-voice-offers.jsp" TargetMode="External"/><Relationship Id="rId824" Type="http://schemas.openxmlformats.org/officeDocument/2006/relationships/hyperlink" Target="https://shop.vodafone.in/shop/Offers/super-hour-internet-voice-offers.jsp" TargetMode="External"/><Relationship Id="rId1247" Type="http://schemas.openxmlformats.org/officeDocument/2006/relationships/hyperlink" Target="http://pbs.twimg.com/profile_images/833347946003443712/tel2Dpn8_normal.jpg" TargetMode="External"/><Relationship Id="rId1454" Type="http://schemas.openxmlformats.org/officeDocument/2006/relationships/hyperlink" Target="http://pbs.twimg.com/profile_images/855430916105228288/a0S5XfuI_normal.jpg" TargetMode="External"/><Relationship Id="rId1661" Type="http://schemas.openxmlformats.org/officeDocument/2006/relationships/hyperlink" Target="http://pbs.twimg.com/profile_images/828359541922336770/9m-hxh0Q_normal.jpg" TargetMode="External"/><Relationship Id="rId2505" Type="http://schemas.openxmlformats.org/officeDocument/2006/relationships/hyperlink" Target="https://twitter.com/" TargetMode="External"/><Relationship Id="rId1107" Type="http://schemas.openxmlformats.org/officeDocument/2006/relationships/hyperlink" Target="https://pbs.twimg.com/media/C-BoLxBXkAApC5X.jpg" TargetMode="External"/><Relationship Id="rId1314" Type="http://schemas.openxmlformats.org/officeDocument/2006/relationships/hyperlink" Target="http://pbs.twimg.com/profile_images/842216271328485376/LnMOO7mV_normal.jpg" TargetMode="External"/><Relationship Id="rId1521" Type="http://schemas.openxmlformats.org/officeDocument/2006/relationships/hyperlink" Target="http://pbs.twimg.com/profile_images/581303778596401152/lD0nJgFN_normal.jpg" TargetMode="External"/><Relationship Id="rId20" Type="http://schemas.openxmlformats.org/officeDocument/2006/relationships/hyperlink" Target="http://pbs.twimg.com/profile_images/710738229163524097/xi9CfSib_normal.jpg" TargetMode="External"/><Relationship Id="rId2088" Type="http://schemas.openxmlformats.org/officeDocument/2006/relationships/hyperlink" Target="https://twitter.com/" TargetMode="External"/><Relationship Id="rId2295" Type="http://schemas.openxmlformats.org/officeDocument/2006/relationships/hyperlink" Target="https://twitter.com/" TargetMode="External"/><Relationship Id="rId267" Type="http://schemas.openxmlformats.org/officeDocument/2006/relationships/hyperlink" Target="https://twitter.com/" TargetMode="External"/><Relationship Id="rId474" Type="http://schemas.openxmlformats.org/officeDocument/2006/relationships/hyperlink" Target="https://shop.vodafone.in/shop/Offers/super-hour-internet-voice-offers.jsp" TargetMode="External"/><Relationship Id="rId2155" Type="http://schemas.openxmlformats.org/officeDocument/2006/relationships/hyperlink" Target="https://twitter.com/" TargetMode="External"/><Relationship Id="rId127" Type="http://schemas.openxmlformats.org/officeDocument/2006/relationships/hyperlink" Target="http://pbs.twimg.com/profile_images/827894264025776128/DfN9XQyy_normal.jpg" TargetMode="External"/><Relationship Id="rId681" Type="http://schemas.openxmlformats.org/officeDocument/2006/relationships/hyperlink" Target="https://shop.vodafone.in/shop/Offers/super-hour-internet-voice-offers.jsp" TargetMode="External"/><Relationship Id="rId2362" Type="http://schemas.openxmlformats.org/officeDocument/2006/relationships/hyperlink" Target="https://twitter.com/" TargetMode="External"/><Relationship Id="rId334" Type="http://schemas.openxmlformats.org/officeDocument/2006/relationships/hyperlink" Target="https://twitter.com/" TargetMode="External"/><Relationship Id="rId541" Type="http://schemas.openxmlformats.org/officeDocument/2006/relationships/hyperlink" Target="https://shop.vodafone.in/shop/Offers/super-hour-internet-voice-offers.jsp" TargetMode="External"/><Relationship Id="rId1171" Type="http://schemas.openxmlformats.org/officeDocument/2006/relationships/hyperlink" Target="http://pbs.twimg.com/profile_images/841718222713888768/U7U3LjMm_normal.jpg" TargetMode="External"/><Relationship Id="rId2015" Type="http://schemas.openxmlformats.org/officeDocument/2006/relationships/hyperlink" Target="https://twitter.com/" TargetMode="External"/><Relationship Id="rId2222" Type="http://schemas.openxmlformats.org/officeDocument/2006/relationships/hyperlink" Target="https://twitter.com/" TargetMode="External"/><Relationship Id="rId401" Type="http://schemas.openxmlformats.org/officeDocument/2006/relationships/hyperlink" Target="https://shop.vodafone.in/shop/Offers/super-hour-internet-voice-offers.jsp" TargetMode="External"/><Relationship Id="rId1031" Type="http://schemas.openxmlformats.org/officeDocument/2006/relationships/hyperlink" Target="https://pbs.twimg.com/media/C-BoLxBXkAApC5X.jpg" TargetMode="External"/><Relationship Id="rId1988" Type="http://schemas.openxmlformats.org/officeDocument/2006/relationships/hyperlink" Target="https://twitter.com/" TargetMode="External"/><Relationship Id="rId1848" Type="http://schemas.openxmlformats.org/officeDocument/2006/relationships/hyperlink" Target="https://twitter.com/" TargetMode="External"/><Relationship Id="rId191" Type="http://schemas.openxmlformats.org/officeDocument/2006/relationships/hyperlink" Target="http://pbs.twimg.com/profile_images/857509463879766016/Q6kzB9g8_normal.jpg" TargetMode="External"/><Relationship Id="rId1708" Type="http://schemas.openxmlformats.org/officeDocument/2006/relationships/hyperlink" Target="http://abs.twimg.com/sticky/default_profile_images/default_profile_normal.png" TargetMode="External"/><Relationship Id="rId1915" Type="http://schemas.openxmlformats.org/officeDocument/2006/relationships/hyperlink" Target="https://twitter.com/" TargetMode="External"/><Relationship Id="rId868" Type="http://schemas.openxmlformats.org/officeDocument/2006/relationships/hyperlink" Target="https://shop.vodafone.in/shop/Offers/super-hour-internet-voice-offers.jsp" TargetMode="External"/><Relationship Id="rId1498" Type="http://schemas.openxmlformats.org/officeDocument/2006/relationships/hyperlink" Target="http://pbs.twimg.com/profile_images/837572707025813505/GWSvEwQt_normal.png" TargetMode="External"/><Relationship Id="rId2549" Type="http://schemas.openxmlformats.org/officeDocument/2006/relationships/hyperlink" Target="https://twitter.com/" TargetMode="External"/><Relationship Id="rId728" Type="http://schemas.openxmlformats.org/officeDocument/2006/relationships/hyperlink" Target="https://shop.vodafone.in/shop/Offers/super-hour-internet-voice-offers.jsp" TargetMode="External"/><Relationship Id="rId935" Type="http://schemas.openxmlformats.org/officeDocument/2006/relationships/hyperlink" Target="https://shop.vodafone.in/shop/Offers/super-hour-internet-voice-offers.jsp" TargetMode="External"/><Relationship Id="rId1358" Type="http://schemas.openxmlformats.org/officeDocument/2006/relationships/hyperlink" Target="http://pbs.twimg.com/profile_images/835755321192812544/ZQIwzILC_normal.jpg" TargetMode="External"/><Relationship Id="rId1565" Type="http://schemas.openxmlformats.org/officeDocument/2006/relationships/hyperlink" Target="http://pbs.twimg.com/profile_images/835534028191203328/uD7Z9t2U_normal.jpg" TargetMode="External"/><Relationship Id="rId1772" Type="http://schemas.openxmlformats.org/officeDocument/2006/relationships/hyperlink" Target="http://pbs.twimg.com/profile_images/841531450168074240/LAQeTtJR_normal.jpg" TargetMode="External"/><Relationship Id="rId2409" Type="http://schemas.openxmlformats.org/officeDocument/2006/relationships/hyperlink" Target="https://twitter.com/" TargetMode="External"/><Relationship Id="rId64" Type="http://schemas.openxmlformats.org/officeDocument/2006/relationships/hyperlink" Target="http://pbs.twimg.com/profile_images/855622696465567744/z2BUNsM6_normal.jpg" TargetMode="External"/><Relationship Id="rId1218" Type="http://schemas.openxmlformats.org/officeDocument/2006/relationships/hyperlink" Target="http://pbs.twimg.com/profile_images/794792058586365952/2g9IUzw6_normal.jpg" TargetMode="External"/><Relationship Id="rId1425" Type="http://schemas.openxmlformats.org/officeDocument/2006/relationships/hyperlink" Target="http://pbs.twimg.com/profile_images/814105652893093889/peEawG5n_normal.jpg" TargetMode="External"/><Relationship Id="rId1632" Type="http://schemas.openxmlformats.org/officeDocument/2006/relationships/hyperlink" Target="http://pbs.twimg.com/profile_images/488582178310066176/bMm0LwP4_normal.jpeg" TargetMode="External"/><Relationship Id="rId2199" Type="http://schemas.openxmlformats.org/officeDocument/2006/relationships/hyperlink" Target="https://twitter.com/" TargetMode="External"/><Relationship Id="rId378" Type="http://schemas.openxmlformats.org/officeDocument/2006/relationships/hyperlink" Target="https://twitter.com/" TargetMode="External"/><Relationship Id="rId585" Type="http://schemas.openxmlformats.org/officeDocument/2006/relationships/hyperlink" Target="https://shop.vodafone.in/shop/Offers/super-hour-internet-voice-offers.jsp" TargetMode="External"/><Relationship Id="rId792" Type="http://schemas.openxmlformats.org/officeDocument/2006/relationships/hyperlink" Target="https://shop.vodafone.in/shop/Offers/super-hour-internet-voice-offers.jsp" TargetMode="External"/><Relationship Id="rId2059" Type="http://schemas.openxmlformats.org/officeDocument/2006/relationships/hyperlink" Target="https://twitter.com/" TargetMode="External"/><Relationship Id="rId2266" Type="http://schemas.openxmlformats.org/officeDocument/2006/relationships/hyperlink" Target="https://twitter.com/" TargetMode="External"/><Relationship Id="rId2473" Type="http://schemas.openxmlformats.org/officeDocument/2006/relationships/hyperlink" Target="https://twitter.com/" TargetMode="External"/><Relationship Id="rId238" Type="http://schemas.openxmlformats.org/officeDocument/2006/relationships/hyperlink" Target="https://twitter.com/" TargetMode="External"/><Relationship Id="rId445" Type="http://schemas.openxmlformats.org/officeDocument/2006/relationships/hyperlink" Target="https://shop.vodafone.in/shop/Offers/super-hour-internet-voice-offers.jsp" TargetMode="External"/><Relationship Id="rId652" Type="http://schemas.openxmlformats.org/officeDocument/2006/relationships/hyperlink" Target="https://shop.vodafone.in/shop/Offers/super-hour-internet-voice-offers.jsp" TargetMode="External"/><Relationship Id="rId1075" Type="http://schemas.openxmlformats.org/officeDocument/2006/relationships/hyperlink" Target="http://pbs.twimg.com/profile_images/856574747945185280/ly817EJR_normal.jpg" TargetMode="External"/><Relationship Id="rId1282" Type="http://schemas.openxmlformats.org/officeDocument/2006/relationships/hyperlink" Target="http://pbs.twimg.com/profile_images/834435804386713600/0qbaNaqX_normal.jpg" TargetMode="External"/><Relationship Id="rId2126" Type="http://schemas.openxmlformats.org/officeDocument/2006/relationships/hyperlink" Target="https://twitter.com/" TargetMode="External"/><Relationship Id="rId2333" Type="http://schemas.openxmlformats.org/officeDocument/2006/relationships/hyperlink" Target="https://twitter.com/" TargetMode="External"/><Relationship Id="rId2540" Type="http://schemas.openxmlformats.org/officeDocument/2006/relationships/hyperlink" Target="https://twitter.com/" TargetMode="External"/><Relationship Id="rId305" Type="http://schemas.openxmlformats.org/officeDocument/2006/relationships/hyperlink" Target="https://twitter.com/" TargetMode="External"/><Relationship Id="rId512" Type="http://schemas.openxmlformats.org/officeDocument/2006/relationships/hyperlink" Target="https://shop.vodafone.in/shop/Offers/super-hour-internet-voice-offers.jsp" TargetMode="External"/><Relationship Id="rId1142" Type="http://schemas.openxmlformats.org/officeDocument/2006/relationships/hyperlink" Target="http://pbs.twimg.com/profile_images/378800000403875964/3f9a8269955f4b48f8c907dde685c703_normal.jpeg" TargetMode="External"/><Relationship Id="rId2400" Type="http://schemas.openxmlformats.org/officeDocument/2006/relationships/hyperlink" Target="https://twitter.com/" TargetMode="External"/><Relationship Id="rId1002" Type="http://schemas.openxmlformats.org/officeDocument/2006/relationships/hyperlink" Target="https://shop.vodafone.in/shop/Offers/super-hour-internet-voice-offers.jsp" TargetMode="External"/><Relationship Id="rId1959" Type="http://schemas.openxmlformats.org/officeDocument/2006/relationships/hyperlink" Target="https://twitter.com/" TargetMode="External"/><Relationship Id="rId1819" Type="http://schemas.openxmlformats.org/officeDocument/2006/relationships/hyperlink" Target="https://twitter.com/" TargetMode="External"/><Relationship Id="rId2190" Type="http://schemas.openxmlformats.org/officeDocument/2006/relationships/hyperlink" Target="https://twitter.com/" TargetMode="External"/><Relationship Id="rId162" Type="http://schemas.openxmlformats.org/officeDocument/2006/relationships/hyperlink" Target="http://pbs.twimg.com/profile_images/792808814391066624/ES3YDf2k_normal.jpg" TargetMode="External"/><Relationship Id="rId2050" Type="http://schemas.openxmlformats.org/officeDocument/2006/relationships/hyperlink" Target="https://twitter.com/" TargetMode="External"/><Relationship Id="rId979" Type="http://schemas.openxmlformats.org/officeDocument/2006/relationships/hyperlink" Target="https://shop.vodafone.in/shop/Offers/super-hour-internet-voice-offers.jsp" TargetMode="External"/><Relationship Id="rId839" Type="http://schemas.openxmlformats.org/officeDocument/2006/relationships/hyperlink" Target="https://shop.vodafone.in/shop/Offers/super-hour-internet-voice-offers.jsp" TargetMode="External"/><Relationship Id="rId1469" Type="http://schemas.openxmlformats.org/officeDocument/2006/relationships/hyperlink" Target="http://pbs.twimg.com/profile_images/819413400526749701/E_hMVj_Z_normal.jpg" TargetMode="External"/><Relationship Id="rId1676" Type="http://schemas.openxmlformats.org/officeDocument/2006/relationships/hyperlink" Target="http://pbs.twimg.com/profile_images/668150983885635584/szIxYefp_normal.jpg" TargetMode="External"/><Relationship Id="rId1883" Type="http://schemas.openxmlformats.org/officeDocument/2006/relationships/hyperlink" Target="https://twitter.com/" TargetMode="External"/><Relationship Id="rId906" Type="http://schemas.openxmlformats.org/officeDocument/2006/relationships/hyperlink" Target="https://shop.vodafone.in/shop/Offers/super-hour-internet-voice-offers.jsp" TargetMode="External"/><Relationship Id="rId1329" Type="http://schemas.openxmlformats.org/officeDocument/2006/relationships/hyperlink" Target="http://pbs.twimg.com/profile_images/602383306806530048/QC2CYiVZ_normal.jpg" TargetMode="External"/><Relationship Id="rId1536" Type="http://schemas.openxmlformats.org/officeDocument/2006/relationships/hyperlink" Target="http://pbs.twimg.com/profile_images/484590226497486849/nKanm6vt_normal.jpeg" TargetMode="External"/><Relationship Id="rId1743" Type="http://schemas.openxmlformats.org/officeDocument/2006/relationships/hyperlink" Target="http://pbs.twimg.com/profile_images/842126215192408064/9m0G4EGf_normal.jpg" TargetMode="External"/><Relationship Id="rId1950" Type="http://schemas.openxmlformats.org/officeDocument/2006/relationships/hyperlink" Target="https://twitter.com/" TargetMode="External"/><Relationship Id="rId35" Type="http://schemas.openxmlformats.org/officeDocument/2006/relationships/hyperlink" Target="http://abs.twimg.com/sticky/default_profile_images/default_profile_normal.png" TargetMode="External"/><Relationship Id="rId1603" Type="http://schemas.openxmlformats.org/officeDocument/2006/relationships/hyperlink" Target="http://pbs.twimg.com/profile_images/851089207921528837/1gZBuvjP_normal.jpg" TargetMode="External"/><Relationship Id="rId1810" Type="http://schemas.openxmlformats.org/officeDocument/2006/relationships/hyperlink" Target="http://pbs.twimg.com/profile_images/840387361875865600/hgmnHHM3_normal.jpg" TargetMode="External"/><Relationship Id="rId489" Type="http://schemas.openxmlformats.org/officeDocument/2006/relationships/hyperlink" Target="https://shop.vodafone.in/shop/Offers/super-hour-internet-voice-offers.jsp" TargetMode="External"/><Relationship Id="rId696" Type="http://schemas.openxmlformats.org/officeDocument/2006/relationships/hyperlink" Target="https://shop.vodafone.in/shop/Offers/super-hour-internet-voice-offers.jsp" TargetMode="External"/><Relationship Id="rId2377" Type="http://schemas.openxmlformats.org/officeDocument/2006/relationships/hyperlink" Target="https://twitter.com/" TargetMode="External"/><Relationship Id="rId2584" Type="http://schemas.openxmlformats.org/officeDocument/2006/relationships/hyperlink" Target="https://twitter.com/" TargetMode="External"/><Relationship Id="rId349" Type="http://schemas.openxmlformats.org/officeDocument/2006/relationships/hyperlink" Target="https://twitter.com/" TargetMode="External"/><Relationship Id="rId556" Type="http://schemas.openxmlformats.org/officeDocument/2006/relationships/hyperlink" Target="https://shop.vodafone.in/shop/Offers/super-hour-internet-voice-offers.jsp" TargetMode="External"/><Relationship Id="rId763" Type="http://schemas.openxmlformats.org/officeDocument/2006/relationships/hyperlink" Target="https://shop.vodafone.in/shop/Offers/super-hour-internet-voice-offers.jsp" TargetMode="External"/><Relationship Id="rId1186" Type="http://schemas.openxmlformats.org/officeDocument/2006/relationships/hyperlink" Target="http://pbs.twimg.com/profile_images/858266911871815680/kfAi5B2R_normal.jpg" TargetMode="External"/><Relationship Id="rId1393" Type="http://schemas.openxmlformats.org/officeDocument/2006/relationships/hyperlink" Target="http://pbs.twimg.com/profile_images/745319253750865920/hTINFuBO_normal.jpg" TargetMode="External"/><Relationship Id="rId2237" Type="http://schemas.openxmlformats.org/officeDocument/2006/relationships/hyperlink" Target="https://twitter.com/" TargetMode="External"/><Relationship Id="rId2444" Type="http://schemas.openxmlformats.org/officeDocument/2006/relationships/hyperlink" Target="https://twitter.com/" TargetMode="External"/><Relationship Id="rId209" Type="http://schemas.openxmlformats.org/officeDocument/2006/relationships/hyperlink" Target="https://twitter.com/" TargetMode="External"/><Relationship Id="rId416" Type="http://schemas.openxmlformats.org/officeDocument/2006/relationships/hyperlink" Target="https://shop.vodafone.in/shop/Offers/super-hour-internet-voice-offers.jsp" TargetMode="External"/><Relationship Id="rId970" Type="http://schemas.openxmlformats.org/officeDocument/2006/relationships/hyperlink" Target="https://shop.vodafone.in/shop/Offers/super-hour-internet-voice-offers.jsp" TargetMode="External"/><Relationship Id="rId1046" Type="http://schemas.openxmlformats.org/officeDocument/2006/relationships/hyperlink" Target="http://pbs.twimg.com/profile_images/856215660816412673/FBNh0g4o_normal.jpg" TargetMode="External"/><Relationship Id="rId1253" Type="http://schemas.openxmlformats.org/officeDocument/2006/relationships/hyperlink" Target="http://pbs.twimg.com/profile_images/692029888933400576/EkSIn0GE_normal.jpg" TargetMode="External"/><Relationship Id="rId623" Type="http://schemas.openxmlformats.org/officeDocument/2006/relationships/hyperlink" Target="https://shop.vodafone.in/shop/Offers/super-hour-internet-voice-offers.jsp" TargetMode="External"/><Relationship Id="rId830" Type="http://schemas.openxmlformats.org/officeDocument/2006/relationships/hyperlink" Target="https://shop.vodafone.in/shop/Offers/super-hour-internet-voice-offers.jsp" TargetMode="External"/><Relationship Id="rId1460" Type="http://schemas.openxmlformats.org/officeDocument/2006/relationships/hyperlink" Target="http://pbs.twimg.com/profile_images/851127016514572288/OoXG2i-7_normal.jpg" TargetMode="External"/><Relationship Id="rId2304" Type="http://schemas.openxmlformats.org/officeDocument/2006/relationships/hyperlink" Target="https://twitter.com/" TargetMode="External"/><Relationship Id="rId2511" Type="http://schemas.openxmlformats.org/officeDocument/2006/relationships/hyperlink" Target="https://twitter.com/" TargetMode="External"/><Relationship Id="rId1113" Type="http://schemas.openxmlformats.org/officeDocument/2006/relationships/hyperlink" Target="https://pbs.twimg.com/media/C-BoLxBXkAApC5X.jpg" TargetMode="External"/><Relationship Id="rId1320" Type="http://schemas.openxmlformats.org/officeDocument/2006/relationships/hyperlink" Target="http://pbs.twimg.com/profile_images/836303892354781184/m7plA0fr_normal.jpg" TargetMode="External"/><Relationship Id="rId2094" Type="http://schemas.openxmlformats.org/officeDocument/2006/relationships/hyperlink" Target="https://twitter.com/" TargetMode="External"/><Relationship Id="rId273" Type="http://schemas.openxmlformats.org/officeDocument/2006/relationships/hyperlink" Target="https://twitter.com/" TargetMode="External"/><Relationship Id="rId480" Type="http://schemas.openxmlformats.org/officeDocument/2006/relationships/hyperlink" Target="https://shop.vodafone.in/shop/Offers/super-hour-internet-voice-offers.jsp" TargetMode="External"/><Relationship Id="rId2161" Type="http://schemas.openxmlformats.org/officeDocument/2006/relationships/hyperlink" Target="https://twitter.com/" TargetMode="External"/><Relationship Id="rId133" Type="http://schemas.openxmlformats.org/officeDocument/2006/relationships/hyperlink" Target="http://pbs.twimg.com/profile_images/800017178972028928/N-7HMqmy_normal.jpg" TargetMode="External"/><Relationship Id="rId340" Type="http://schemas.openxmlformats.org/officeDocument/2006/relationships/hyperlink" Target="https://twitter.com/" TargetMode="External"/><Relationship Id="rId2021" Type="http://schemas.openxmlformats.org/officeDocument/2006/relationships/hyperlink" Target="https://twitter.com/" TargetMode="External"/><Relationship Id="rId200" Type="http://schemas.openxmlformats.org/officeDocument/2006/relationships/hyperlink" Target="https://twitter.com/" TargetMode="External"/><Relationship Id="rId1787" Type="http://schemas.openxmlformats.org/officeDocument/2006/relationships/hyperlink" Target="http://pbs.twimg.com/profile_images/848718029580062720/bWATVG4j_normal.jpg" TargetMode="External"/><Relationship Id="rId1994" Type="http://schemas.openxmlformats.org/officeDocument/2006/relationships/hyperlink" Target="https://twitter.com/" TargetMode="External"/><Relationship Id="rId79" Type="http://schemas.openxmlformats.org/officeDocument/2006/relationships/hyperlink" Target="http://pbs.twimg.com/profile_images/850397429946101762/SHW1PLoi_normal.jpg" TargetMode="External"/><Relationship Id="rId1647" Type="http://schemas.openxmlformats.org/officeDocument/2006/relationships/hyperlink" Target="http://pbs.twimg.com/profile_images/853651729342181377/yyA9yoe-_normal.jpg" TargetMode="External"/><Relationship Id="rId1854" Type="http://schemas.openxmlformats.org/officeDocument/2006/relationships/hyperlink" Target="https://twitter.com/" TargetMode="External"/><Relationship Id="rId1507" Type="http://schemas.openxmlformats.org/officeDocument/2006/relationships/hyperlink" Target="http://abs.twimg.com/sticky/default_profile_images/default_profile_normal.png" TargetMode="External"/><Relationship Id="rId1714" Type="http://schemas.openxmlformats.org/officeDocument/2006/relationships/hyperlink" Target="http://pbs.twimg.com/profile_images/712940076452327425/2pe6jZSh_normal.jpg" TargetMode="External"/><Relationship Id="rId1921" Type="http://schemas.openxmlformats.org/officeDocument/2006/relationships/hyperlink" Target="https://twitter.com/" TargetMode="External"/><Relationship Id="rId2488" Type="http://schemas.openxmlformats.org/officeDocument/2006/relationships/hyperlink" Target="https://twitter.com/" TargetMode="External"/><Relationship Id="rId1297" Type="http://schemas.openxmlformats.org/officeDocument/2006/relationships/hyperlink" Target="http://pbs.twimg.com/profile_images/3782122778/a053e81f5493bd23222cc2d5785a9b7a_normal.png" TargetMode="External"/><Relationship Id="rId667" Type="http://schemas.openxmlformats.org/officeDocument/2006/relationships/hyperlink" Target="https://shop.vodafone.in/shop/Offers/super-hour-internet-voice-offers.jsp" TargetMode="External"/><Relationship Id="rId874" Type="http://schemas.openxmlformats.org/officeDocument/2006/relationships/hyperlink" Target="https://shop.vodafone.in/shop/Offers/super-hour-internet-voice-offers.jsp" TargetMode="External"/><Relationship Id="rId2348" Type="http://schemas.openxmlformats.org/officeDocument/2006/relationships/hyperlink" Target="https://twitter.com/" TargetMode="External"/><Relationship Id="rId2555" Type="http://schemas.openxmlformats.org/officeDocument/2006/relationships/hyperlink" Target="https://twitter.com/" TargetMode="External"/><Relationship Id="rId527" Type="http://schemas.openxmlformats.org/officeDocument/2006/relationships/hyperlink" Target="https://shop.vodafone.in/shop/Offers/super-hour-internet-voice-offers.jsp" TargetMode="External"/><Relationship Id="rId734" Type="http://schemas.openxmlformats.org/officeDocument/2006/relationships/hyperlink" Target="https://shop.vodafone.in/shop/Offers/super-hour-internet-voice-offers.jsp" TargetMode="External"/><Relationship Id="rId941" Type="http://schemas.openxmlformats.org/officeDocument/2006/relationships/hyperlink" Target="https://twitter.com/i/web/status/858695389318336512" TargetMode="External"/><Relationship Id="rId1157" Type="http://schemas.openxmlformats.org/officeDocument/2006/relationships/hyperlink" Target="http://pbs.twimg.com/profile_images/850613500858830848/Qjsh1pfZ_normal.jpg" TargetMode="External"/><Relationship Id="rId1364" Type="http://schemas.openxmlformats.org/officeDocument/2006/relationships/hyperlink" Target="http://pbs.twimg.com/profile_images/828865294688940032/rXAqF8iE_normal.jpg" TargetMode="External"/><Relationship Id="rId1571" Type="http://schemas.openxmlformats.org/officeDocument/2006/relationships/hyperlink" Target="http://pbs.twimg.com/profile_images/701390284144431104/Dpbm8YaZ_normal.png" TargetMode="External"/><Relationship Id="rId2208" Type="http://schemas.openxmlformats.org/officeDocument/2006/relationships/hyperlink" Target="https://twitter.com/" TargetMode="External"/><Relationship Id="rId2415" Type="http://schemas.openxmlformats.org/officeDocument/2006/relationships/hyperlink" Target="https://twitter.com/" TargetMode="External"/><Relationship Id="rId70" Type="http://schemas.openxmlformats.org/officeDocument/2006/relationships/hyperlink" Target="http://pbs.twimg.com/profile_images/454071424206897152/HwsdfWob_normal.jpeg" TargetMode="External"/><Relationship Id="rId801" Type="http://schemas.openxmlformats.org/officeDocument/2006/relationships/hyperlink" Target="https://shop.vodafone.in/shop/Offers/super-hour-internet-voice-offers.jsp" TargetMode="External"/><Relationship Id="rId1017" Type="http://schemas.openxmlformats.org/officeDocument/2006/relationships/hyperlink" Target="https://pbs.twimg.com/media/C-G4P8NXoAAUxeR.jpg" TargetMode="External"/><Relationship Id="rId1224" Type="http://schemas.openxmlformats.org/officeDocument/2006/relationships/hyperlink" Target="http://abs.twimg.com/sticky/default_profile_images/default_profile_normal.png" TargetMode="External"/><Relationship Id="rId1431" Type="http://schemas.openxmlformats.org/officeDocument/2006/relationships/hyperlink" Target="http://pbs.twimg.com/profile_images/845482990398586880/bs4St8jY_normal.jpg" TargetMode="External"/><Relationship Id="rId177" Type="http://schemas.openxmlformats.org/officeDocument/2006/relationships/hyperlink" Target="http://pbs.twimg.com/profile_images/732829302778105856/bUXeL2Kx_normal.jpg" TargetMode="External"/><Relationship Id="rId384" Type="http://schemas.openxmlformats.org/officeDocument/2006/relationships/hyperlink" Target="https://twitter.com/" TargetMode="External"/><Relationship Id="rId591" Type="http://schemas.openxmlformats.org/officeDocument/2006/relationships/hyperlink" Target="https://shop.vodafone.in/shop/Offers/super-hour-internet-voice-offers.jsp" TargetMode="External"/><Relationship Id="rId2065" Type="http://schemas.openxmlformats.org/officeDocument/2006/relationships/hyperlink" Target="https://twitter.com/" TargetMode="External"/><Relationship Id="rId2272" Type="http://schemas.openxmlformats.org/officeDocument/2006/relationships/hyperlink" Target="https://twitter.com/" TargetMode="External"/><Relationship Id="rId244" Type="http://schemas.openxmlformats.org/officeDocument/2006/relationships/hyperlink" Target="https://twitter.com/" TargetMode="External"/><Relationship Id="rId1081" Type="http://schemas.openxmlformats.org/officeDocument/2006/relationships/hyperlink" Target="http://pbs.twimg.com/profile_images/829586660593635332/gNdYbtfq_normal.jpg" TargetMode="External"/><Relationship Id="rId451" Type="http://schemas.openxmlformats.org/officeDocument/2006/relationships/hyperlink" Target="https://shop.vodafone.in/shop/Offers/super-hour-internet-voice-offers.jsp" TargetMode="External"/><Relationship Id="rId2132" Type="http://schemas.openxmlformats.org/officeDocument/2006/relationships/hyperlink" Target="https://twitter.com/" TargetMode="External"/><Relationship Id="rId104" Type="http://schemas.openxmlformats.org/officeDocument/2006/relationships/hyperlink" Target="http://pbs.twimg.com/profile_images/773015801930670080/hlk_3bCY_normal.jpg" TargetMode="External"/><Relationship Id="rId311" Type="http://schemas.openxmlformats.org/officeDocument/2006/relationships/hyperlink" Target="https://twitter.com/" TargetMode="External"/><Relationship Id="rId1898" Type="http://schemas.openxmlformats.org/officeDocument/2006/relationships/hyperlink" Target="https://twitter.com/" TargetMode="External"/><Relationship Id="rId1758" Type="http://schemas.openxmlformats.org/officeDocument/2006/relationships/hyperlink" Target="http://pbs.twimg.com/profile_images/857474359715168256/moQws2Rs_normal.jpg" TargetMode="External"/><Relationship Id="rId1965" Type="http://schemas.openxmlformats.org/officeDocument/2006/relationships/hyperlink" Target="https://twitter.com/" TargetMode="External"/><Relationship Id="rId1618" Type="http://schemas.openxmlformats.org/officeDocument/2006/relationships/hyperlink" Target="http://pbs.twimg.com/profile_images/777553698964672512/oFF2hJIu_normal.jpg" TargetMode="External"/><Relationship Id="rId1825" Type="http://schemas.openxmlformats.org/officeDocument/2006/relationships/hyperlink" Target="https://twitter.com/" TargetMode="External"/><Relationship Id="rId2599" Type="http://schemas.openxmlformats.org/officeDocument/2006/relationships/comments" Target="../comments1.xml"/><Relationship Id="rId778" Type="http://schemas.openxmlformats.org/officeDocument/2006/relationships/hyperlink" Target="https://shop.vodafone.in/shop/Offers/super-hour-internet-voice-offers.jsp" TargetMode="External"/><Relationship Id="rId985" Type="http://schemas.openxmlformats.org/officeDocument/2006/relationships/hyperlink" Target="https://shop.vodafone.in/shop/Offers/super-hour-internet-voice-offers.jsp" TargetMode="External"/><Relationship Id="rId2459" Type="http://schemas.openxmlformats.org/officeDocument/2006/relationships/hyperlink" Target="https://twitter.com/" TargetMode="External"/><Relationship Id="rId638" Type="http://schemas.openxmlformats.org/officeDocument/2006/relationships/hyperlink" Target="https://shop.vodafone.in/shop/Offers/super-hour-internet-voice-offers.jsp" TargetMode="External"/><Relationship Id="rId845" Type="http://schemas.openxmlformats.org/officeDocument/2006/relationships/hyperlink" Target="https://shop.vodafone.in/shop/Offers/super-hour-internet-voice-offers.jsp" TargetMode="External"/><Relationship Id="rId1268" Type="http://schemas.openxmlformats.org/officeDocument/2006/relationships/hyperlink" Target="http://pbs.twimg.com/profile_images/757817993195728896/6IT8URKd_normal.jpg" TargetMode="External"/><Relationship Id="rId1475" Type="http://schemas.openxmlformats.org/officeDocument/2006/relationships/hyperlink" Target="http://pbs.twimg.com/profile_images/857851049541070849/gqTKzbCJ_normal.jpg" TargetMode="External"/><Relationship Id="rId1682" Type="http://schemas.openxmlformats.org/officeDocument/2006/relationships/hyperlink" Target="http://pbs.twimg.com/profile_images/813244083514679296/CK8JKDuP_normal.jpg" TargetMode="External"/><Relationship Id="rId2319" Type="http://schemas.openxmlformats.org/officeDocument/2006/relationships/hyperlink" Target="https://twitter.com/" TargetMode="External"/><Relationship Id="rId2526" Type="http://schemas.openxmlformats.org/officeDocument/2006/relationships/hyperlink" Target="https://twitter.com/" TargetMode="External"/><Relationship Id="rId705" Type="http://schemas.openxmlformats.org/officeDocument/2006/relationships/hyperlink" Target="https://shop.vodafone.in/shop/Offers/super-hour-internet-voice-offers.jsp" TargetMode="External"/><Relationship Id="rId1128" Type="http://schemas.openxmlformats.org/officeDocument/2006/relationships/hyperlink" Target="http://pbs.twimg.com/profile_images/856897660594380800/1ZXaQ46Q_normal.jpg" TargetMode="External"/><Relationship Id="rId1335" Type="http://schemas.openxmlformats.org/officeDocument/2006/relationships/hyperlink" Target="http://pbs.twimg.com/profile_images/458922783905312769/de4DvXzR_normal.jpeg" TargetMode="External"/><Relationship Id="rId1542" Type="http://schemas.openxmlformats.org/officeDocument/2006/relationships/hyperlink" Target="http://pbs.twimg.com/profile_images/667578701282807808/slNXcbXo_normal.jpg" TargetMode="External"/><Relationship Id="rId912" Type="http://schemas.openxmlformats.org/officeDocument/2006/relationships/hyperlink" Target="https://shop.vodafone.in/shop/Offers/super-hour-internet-voice-offers.jsp" TargetMode="External"/><Relationship Id="rId41" Type="http://schemas.openxmlformats.org/officeDocument/2006/relationships/hyperlink" Target="http://pbs.twimg.com/profile_images/855831564651040772/0Wau_3Wh_normal.jpg" TargetMode="External"/><Relationship Id="rId1402" Type="http://schemas.openxmlformats.org/officeDocument/2006/relationships/hyperlink" Target="http://pbs.twimg.com/profile_images/857844241917239296/-qyDunk5_normal.jpg" TargetMode="External"/><Relationship Id="rId288" Type="http://schemas.openxmlformats.org/officeDocument/2006/relationships/hyperlink" Target="https://twitter.com/" TargetMode="External"/><Relationship Id="rId495" Type="http://schemas.openxmlformats.org/officeDocument/2006/relationships/hyperlink" Target="https://shop.vodafone.in/shop/Offers/super-hour-internet-voice-offers.jsp" TargetMode="External"/><Relationship Id="rId2176" Type="http://schemas.openxmlformats.org/officeDocument/2006/relationships/hyperlink" Target="https://twitter.com/" TargetMode="External"/><Relationship Id="rId2383" Type="http://schemas.openxmlformats.org/officeDocument/2006/relationships/hyperlink" Target="https://twitter.com/" TargetMode="External"/><Relationship Id="rId2590" Type="http://schemas.openxmlformats.org/officeDocument/2006/relationships/hyperlink" Target="https://twitter.com/" TargetMode="External"/><Relationship Id="rId148" Type="http://schemas.openxmlformats.org/officeDocument/2006/relationships/hyperlink" Target="http://pbs.twimg.com/profile_images/858862675660480512/4Etkwncu_normal.jpg" TargetMode="External"/><Relationship Id="rId355" Type="http://schemas.openxmlformats.org/officeDocument/2006/relationships/hyperlink" Target="https://twitter.com/" TargetMode="External"/><Relationship Id="rId562" Type="http://schemas.openxmlformats.org/officeDocument/2006/relationships/hyperlink" Target="https://shop.vodafone.in/shop/Offers/super-hour-internet-voice-offers.jsp" TargetMode="External"/><Relationship Id="rId1192" Type="http://schemas.openxmlformats.org/officeDocument/2006/relationships/hyperlink" Target="http://pbs.twimg.com/profile_images/841654327689134080/lJEM-Mce_normal.jpg" TargetMode="External"/><Relationship Id="rId2036" Type="http://schemas.openxmlformats.org/officeDocument/2006/relationships/hyperlink" Target="https://twitter.com/" TargetMode="External"/><Relationship Id="rId2243" Type="http://schemas.openxmlformats.org/officeDocument/2006/relationships/hyperlink" Target="https://twitter.com/" TargetMode="External"/><Relationship Id="rId2450" Type="http://schemas.openxmlformats.org/officeDocument/2006/relationships/hyperlink" Target="https://twitter.com/" TargetMode="External"/><Relationship Id="rId215" Type="http://schemas.openxmlformats.org/officeDocument/2006/relationships/hyperlink" Target="https://twitter.com/" TargetMode="External"/><Relationship Id="rId422" Type="http://schemas.openxmlformats.org/officeDocument/2006/relationships/hyperlink" Target="https://shop.vodafone.in/shop/Offers/super-hour-internet-voice-offers.jsp" TargetMode="External"/><Relationship Id="rId1052" Type="http://schemas.openxmlformats.org/officeDocument/2006/relationships/hyperlink" Target="http://pbs.twimg.com/profile_images/757971342247333889/qAicBHva_normal.jpg" TargetMode="External"/><Relationship Id="rId2103" Type="http://schemas.openxmlformats.org/officeDocument/2006/relationships/hyperlink" Target="https://twitter.com/" TargetMode="External"/><Relationship Id="rId2310" Type="http://schemas.openxmlformats.org/officeDocument/2006/relationships/hyperlink" Target="https://twitter.com/" TargetMode="External"/><Relationship Id="rId1869" Type="http://schemas.openxmlformats.org/officeDocument/2006/relationships/hyperlink" Target="https://twitter.com/" TargetMode="External"/><Relationship Id="rId1729" Type="http://schemas.openxmlformats.org/officeDocument/2006/relationships/hyperlink" Target="http://abs.twimg.com/sticky/default_profile_images/default_profile_normal.png" TargetMode="External"/><Relationship Id="rId1936" Type="http://schemas.openxmlformats.org/officeDocument/2006/relationships/hyperlink" Target="https://twitter.com/" TargetMode="External"/><Relationship Id="rId5" Type="http://schemas.openxmlformats.org/officeDocument/2006/relationships/hyperlink" Target="https://twitter.com/i/web/status/858025823093358593" TargetMode="External"/><Relationship Id="rId889" Type="http://schemas.openxmlformats.org/officeDocument/2006/relationships/hyperlink" Target="https://shop.vodafone.in/shop/Offers/super-hour-internet-voice-offers.jsp" TargetMode="External"/><Relationship Id="rId749" Type="http://schemas.openxmlformats.org/officeDocument/2006/relationships/hyperlink" Target="https://shop.vodafone.in/shop/Offers/super-hour-internet-voice-offers.jsp" TargetMode="External"/><Relationship Id="rId1379" Type="http://schemas.openxmlformats.org/officeDocument/2006/relationships/hyperlink" Target="http://pbs.twimg.com/profile_images/846920728540688384/h2vkFp3S_normal.jpg" TargetMode="External"/><Relationship Id="rId1586" Type="http://schemas.openxmlformats.org/officeDocument/2006/relationships/hyperlink" Target="http://pbs.twimg.com/profile_images/858654721934053377/BXW0Zo4q_normal.jpg" TargetMode="External"/><Relationship Id="rId609" Type="http://schemas.openxmlformats.org/officeDocument/2006/relationships/hyperlink" Target="https://shop.vodafone.in/shop/Offers/super-hour-internet-voice-offers.jsp" TargetMode="External"/><Relationship Id="rId956" Type="http://schemas.openxmlformats.org/officeDocument/2006/relationships/hyperlink" Target="https://shop.vodafone.in/shop/Offers/super-hour-internet-voice-offers.jsp" TargetMode="External"/><Relationship Id="rId1239" Type="http://schemas.openxmlformats.org/officeDocument/2006/relationships/hyperlink" Target="http://pbs.twimg.com/profile_images/823546121024770048/D3GyDTry_normal.jpg" TargetMode="External"/><Relationship Id="rId1793" Type="http://schemas.openxmlformats.org/officeDocument/2006/relationships/hyperlink" Target="http://pbs.twimg.com/profile_images/852466335275655168/ZdHwLMdq_normal.jpg" TargetMode="External"/><Relationship Id="rId85" Type="http://schemas.openxmlformats.org/officeDocument/2006/relationships/hyperlink" Target="http://pbs.twimg.com/profile_images/856396870956056576/nLHxZVLf_normal.jpg" TargetMode="External"/><Relationship Id="rId816" Type="http://schemas.openxmlformats.org/officeDocument/2006/relationships/hyperlink" Target="https://shop.vodafone.in/shop/Offers/super-hour-internet-voice-offers.jsp" TargetMode="External"/><Relationship Id="rId1446" Type="http://schemas.openxmlformats.org/officeDocument/2006/relationships/hyperlink" Target="http://pbs.twimg.com/profile_images/857930122845765633/l6eNZ33s_normal.jpg" TargetMode="External"/><Relationship Id="rId1653" Type="http://schemas.openxmlformats.org/officeDocument/2006/relationships/hyperlink" Target="http://pbs.twimg.com/profile_images/800680762471104513/8QsX0DFa_normal.jpg" TargetMode="External"/><Relationship Id="rId1860" Type="http://schemas.openxmlformats.org/officeDocument/2006/relationships/hyperlink" Target="https://twitter.com/" TargetMode="External"/><Relationship Id="rId1306" Type="http://schemas.openxmlformats.org/officeDocument/2006/relationships/hyperlink" Target="http://pbs.twimg.com/profile_images/698784594284249088/LLb-QMn9_normal.jpg" TargetMode="External"/><Relationship Id="rId1513" Type="http://schemas.openxmlformats.org/officeDocument/2006/relationships/hyperlink" Target="http://pbs.twimg.com/profile_images/694843974113062912/ILENgE-T_normal.jpg" TargetMode="External"/><Relationship Id="rId1720" Type="http://schemas.openxmlformats.org/officeDocument/2006/relationships/hyperlink" Target="http://pbs.twimg.com/profile_images/854992194293321728/UfuVbqLu_normal.jpg" TargetMode="External"/><Relationship Id="rId12" Type="http://schemas.openxmlformats.org/officeDocument/2006/relationships/hyperlink" Target="http://pbs.twimg.com/profile_images/853308573966778368/dptIr9ey_normal.jpg" TargetMode="External"/><Relationship Id="rId1818" Type="http://schemas.openxmlformats.org/officeDocument/2006/relationships/hyperlink" Target="http://pbs.twimg.com/profile_images/858048613032710144/UTq2eFCk_normal.jpg" TargetMode="External"/><Relationship Id="rId161" Type="http://schemas.openxmlformats.org/officeDocument/2006/relationships/hyperlink" Target="http://pbs.twimg.com/profile_images/792808814391066624/ES3YDf2k_normal.jpg" TargetMode="External"/><Relationship Id="rId399" Type="http://schemas.openxmlformats.org/officeDocument/2006/relationships/hyperlink" Target="http://socl.club/g2w4au" TargetMode="External"/><Relationship Id="rId2287" Type="http://schemas.openxmlformats.org/officeDocument/2006/relationships/hyperlink" Target="https://twitter.com/" TargetMode="External"/><Relationship Id="rId2494" Type="http://schemas.openxmlformats.org/officeDocument/2006/relationships/hyperlink" Target="https://twitter.com/" TargetMode="External"/><Relationship Id="rId259" Type="http://schemas.openxmlformats.org/officeDocument/2006/relationships/hyperlink" Target="https://twitter.com/" TargetMode="External"/><Relationship Id="rId466" Type="http://schemas.openxmlformats.org/officeDocument/2006/relationships/hyperlink" Target="https://shop.vodafone.in/shop/Offers/super-hour-internet-voice-offers.jsp" TargetMode="External"/><Relationship Id="rId673" Type="http://schemas.openxmlformats.org/officeDocument/2006/relationships/hyperlink" Target="https://shop.vodafone.in/shop/Offers/super-hour-internet-voice-offers.jsp" TargetMode="External"/><Relationship Id="rId880" Type="http://schemas.openxmlformats.org/officeDocument/2006/relationships/hyperlink" Target="https://shop.vodafone.in/shop/Offers/super-hour-internet-voice-offers.jsp" TargetMode="External"/><Relationship Id="rId1096" Type="http://schemas.openxmlformats.org/officeDocument/2006/relationships/hyperlink" Target="http://pbs.twimg.com/profile_images/771695810954293248/cypvGDzD_normal.jpg" TargetMode="External"/><Relationship Id="rId2147" Type="http://schemas.openxmlformats.org/officeDocument/2006/relationships/hyperlink" Target="https://twitter.com/" TargetMode="External"/><Relationship Id="rId2354" Type="http://schemas.openxmlformats.org/officeDocument/2006/relationships/hyperlink" Target="https://twitter.com/" TargetMode="External"/><Relationship Id="rId2561" Type="http://schemas.openxmlformats.org/officeDocument/2006/relationships/hyperlink" Target="https://twitter.com/" TargetMode="External"/><Relationship Id="rId119" Type="http://schemas.openxmlformats.org/officeDocument/2006/relationships/hyperlink" Target="http://pbs.twimg.com/profile_images/856923976945225728/9_uiuWWY_normal.jpg" TargetMode="External"/><Relationship Id="rId326" Type="http://schemas.openxmlformats.org/officeDocument/2006/relationships/hyperlink" Target="https://twitter.com/" TargetMode="External"/><Relationship Id="rId533" Type="http://schemas.openxmlformats.org/officeDocument/2006/relationships/hyperlink" Target="https://shop.vodafone.in/shop/Offers/super-hour-internet-voice-offers.jsp" TargetMode="External"/><Relationship Id="rId978" Type="http://schemas.openxmlformats.org/officeDocument/2006/relationships/hyperlink" Target="https://shop.vodafone.in/shop/Offers/super-hour-internet-voice-offers.jsp" TargetMode="External"/><Relationship Id="rId1163" Type="http://schemas.openxmlformats.org/officeDocument/2006/relationships/hyperlink" Target="http://pbs.twimg.com/profile_images/845943073221750784/FB6TInqh_normal.jpg" TargetMode="External"/><Relationship Id="rId1370" Type="http://schemas.openxmlformats.org/officeDocument/2006/relationships/hyperlink" Target="http://pbs.twimg.com/profile_images/857564177128239104/1Zbjjg_g_normal.jpg" TargetMode="External"/><Relationship Id="rId2007" Type="http://schemas.openxmlformats.org/officeDocument/2006/relationships/hyperlink" Target="https://twitter.com/" TargetMode="External"/><Relationship Id="rId2214" Type="http://schemas.openxmlformats.org/officeDocument/2006/relationships/hyperlink" Target="https://twitter.com/" TargetMode="External"/><Relationship Id="rId740" Type="http://schemas.openxmlformats.org/officeDocument/2006/relationships/hyperlink" Target="https://shop.vodafone.in/shop/Offers/super-hour-internet-voice-offers.jsp" TargetMode="External"/><Relationship Id="rId838" Type="http://schemas.openxmlformats.org/officeDocument/2006/relationships/hyperlink" Target="https://shop.vodafone.in/shop/Offers/super-hour-internet-voice-offers.jsp" TargetMode="External"/><Relationship Id="rId1023" Type="http://schemas.openxmlformats.org/officeDocument/2006/relationships/hyperlink" Target="https://pbs.twimg.com/media/C-BoLxBXkAApC5X.jpg" TargetMode="External"/><Relationship Id="rId1468" Type="http://schemas.openxmlformats.org/officeDocument/2006/relationships/hyperlink" Target="http://pbs.twimg.com/profile_images/819413400526749701/E_hMVj_Z_normal.jpg" TargetMode="External"/><Relationship Id="rId1675" Type="http://schemas.openxmlformats.org/officeDocument/2006/relationships/hyperlink" Target="http://pbs.twimg.com/profile_images/668150983885635584/szIxYefp_normal.jpg" TargetMode="External"/><Relationship Id="rId1882" Type="http://schemas.openxmlformats.org/officeDocument/2006/relationships/hyperlink" Target="https://twitter.com/" TargetMode="External"/><Relationship Id="rId2421" Type="http://schemas.openxmlformats.org/officeDocument/2006/relationships/hyperlink" Target="https://twitter.com/" TargetMode="External"/><Relationship Id="rId2519" Type="http://schemas.openxmlformats.org/officeDocument/2006/relationships/hyperlink" Target="https://twitter.com/" TargetMode="External"/><Relationship Id="rId600" Type="http://schemas.openxmlformats.org/officeDocument/2006/relationships/hyperlink" Target="https://shop.vodafone.in/shop/Offers/super-hour-internet-voice-offers.jsp" TargetMode="External"/><Relationship Id="rId1230" Type="http://schemas.openxmlformats.org/officeDocument/2006/relationships/hyperlink" Target="http://pbs.twimg.com/profile_images/833156374779551745/cGogI8V-_normal.jpg" TargetMode="External"/><Relationship Id="rId1328" Type="http://schemas.openxmlformats.org/officeDocument/2006/relationships/hyperlink" Target="http://pbs.twimg.com/profile_images/602383306806530048/QC2CYiVZ_normal.jpg" TargetMode="External"/><Relationship Id="rId1535" Type="http://schemas.openxmlformats.org/officeDocument/2006/relationships/hyperlink" Target="http://pbs.twimg.com/profile_images/780811407658930177/rmqtLpLz_normal.jpg" TargetMode="External"/><Relationship Id="rId905" Type="http://schemas.openxmlformats.org/officeDocument/2006/relationships/hyperlink" Target="https://shop.vodafone.in/shop/Offers/super-hour-internet-voice-offers.jsp" TargetMode="External"/><Relationship Id="rId1742" Type="http://schemas.openxmlformats.org/officeDocument/2006/relationships/hyperlink" Target="http://pbs.twimg.com/profile_images/765456654280298496/5AQMxFv5_normal.jpg" TargetMode="External"/><Relationship Id="rId34" Type="http://schemas.openxmlformats.org/officeDocument/2006/relationships/hyperlink" Target="http://pbs.twimg.com/profile_images/854975184746430464/NfKrpyLw_normal.jpg" TargetMode="External"/><Relationship Id="rId1602" Type="http://schemas.openxmlformats.org/officeDocument/2006/relationships/hyperlink" Target="http://pbs.twimg.com/profile_images/851089207921528837/1gZBuvjP_normal.jpg" TargetMode="External"/><Relationship Id="rId183" Type="http://schemas.openxmlformats.org/officeDocument/2006/relationships/hyperlink" Target="http://pbs.twimg.com/profile_images/744927022850281472/7-EjQxVV_normal.jpg" TargetMode="External"/><Relationship Id="rId390" Type="http://schemas.openxmlformats.org/officeDocument/2006/relationships/hyperlink" Target="https://api.twitter.com/1.1/geo/id/0566e48fecc3abe6.json" TargetMode="External"/><Relationship Id="rId1907" Type="http://schemas.openxmlformats.org/officeDocument/2006/relationships/hyperlink" Target="https://twitter.com/" TargetMode="External"/><Relationship Id="rId2071" Type="http://schemas.openxmlformats.org/officeDocument/2006/relationships/hyperlink" Target="https://twitter.com/" TargetMode="External"/><Relationship Id="rId250" Type="http://schemas.openxmlformats.org/officeDocument/2006/relationships/hyperlink" Target="https://twitter.com/" TargetMode="External"/><Relationship Id="rId488" Type="http://schemas.openxmlformats.org/officeDocument/2006/relationships/hyperlink" Target="https://shop.vodafone.in/shop/Offers/super-hour-internet-voice-offers.jsp" TargetMode="External"/><Relationship Id="rId695" Type="http://schemas.openxmlformats.org/officeDocument/2006/relationships/hyperlink" Target="https://shop.vodafone.in/shop/Offers/super-hour-internet-voice-offers.jsp" TargetMode="External"/><Relationship Id="rId2169" Type="http://schemas.openxmlformats.org/officeDocument/2006/relationships/hyperlink" Target="https://twitter.com/" TargetMode="External"/><Relationship Id="rId2376" Type="http://schemas.openxmlformats.org/officeDocument/2006/relationships/hyperlink" Target="https://twitter.com/" TargetMode="External"/><Relationship Id="rId2583" Type="http://schemas.openxmlformats.org/officeDocument/2006/relationships/hyperlink" Target="https://twitter.com/" TargetMode="External"/><Relationship Id="rId110" Type="http://schemas.openxmlformats.org/officeDocument/2006/relationships/hyperlink" Target="http://pbs.twimg.com/profile_images/857496960277901312/qdNrso64_normal.jpg" TargetMode="External"/><Relationship Id="rId348" Type="http://schemas.openxmlformats.org/officeDocument/2006/relationships/hyperlink" Target="https://twitter.com/" TargetMode="External"/><Relationship Id="rId555" Type="http://schemas.openxmlformats.org/officeDocument/2006/relationships/hyperlink" Target="https://shop.vodafone.in/shop/Offers/super-hour-internet-voice-offers.jsp" TargetMode="External"/><Relationship Id="rId762" Type="http://schemas.openxmlformats.org/officeDocument/2006/relationships/hyperlink" Target="https://shop.vodafone.in/shop/Offers/super-hour-internet-voice-offers.jsp" TargetMode="External"/><Relationship Id="rId1185" Type="http://schemas.openxmlformats.org/officeDocument/2006/relationships/hyperlink" Target="http://pbs.twimg.com/profile_images/856389229043122177/OR0DQKhG_normal.jpg" TargetMode="External"/><Relationship Id="rId1392" Type="http://schemas.openxmlformats.org/officeDocument/2006/relationships/hyperlink" Target="http://pbs.twimg.com/profile_images/745319253750865920/hTINFuBO_normal.jpg" TargetMode="External"/><Relationship Id="rId2029" Type="http://schemas.openxmlformats.org/officeDocument/2006/relationships/hyperlink" Target="https://twitter.com/" TargetMode="External"/><Relationship Id="rId2236" Type="http://schemas.openxmlformats.org/officeDocument/2006/relationships/hyperlink" Target="https://twitter.com/" TargetMode="External"/><Relationship Id="rId2443" Type="http://schemas.openxmlformats.org/officeDocument/2006/relationships/hyperlink" Target="https://twitter.com/" TargetMode="External"/><Relationship Id="rId208" Type="http://schemas.openxmlformats.org/officeDocument/2006/relationships/hyperlink" Target="https://twitter.com/" TargetMode="External"/><Relationship Id="rId415" Type="http://schemas.openxmlformats.org/officeDocument/2006/relationships/hyperlink" Target="https://shop.vodafone.in/shop/Offers/super-hour-internet-voice-offers.jsp" TargetMode="External"/><Relationship Id="rId622" Type="http://schemas.openxmlformats.org/officeDocument/2006/relationships/hyperlink" Target="https://shop.vodafone.in/shop/Offers/super-hour-internet-voice-offers.jsp" TargetMode="External"/><Relationship Id="rId1045" Type="http://schemas.openxmlformats.org/officeDocument/2006/relationships/hyperlink" Target="https://pbs.twimg.com/media/C-m4rXRXgAAdU1m.jpg" TargetMode="External"/><Relationship Id="rId1252" Type="http://schemas.openxmlformats.org/officeDocument/2006/relationships/hyperlink" Target="http://pbs.twimg.com/profile_images/692029888933400576/EkSIn0GE_normal.jpg" TargetMode="External"/><Relationship Id="rId1697" Type="http://schemas.openxmlformats.org/officeDocument/2006/relationships/hyperlink" Target="http://pbs.twimg.com/profile_images/854953487410622464/rKJqoe4x_normal.jpg" TargetMode="External"/><Relationship Id="rId2303" Type="http://schemas.openxmlformats.org/officeDocument/2006/relationships/hyperlink" Target="https://twitter.com/" TargetMode="External"/><Relationship Id="rId2510" Type="http://schemas.openxmlformats.org/officeDocument/2006/relationships/hyperlink" Target="https://twitter.com/" TargetMode="External"/><Relationship Id="rId927" Type="http://schemas.openxmlformats.org/officeDocument/2006/relationships/hyperlink" Target="https://shop.vodafone.in/shop/Offers/super-hour-internet-voice-offers.jsp" TargetMode="External"/><Relationship Id="rId1112" Type="http://schemas.openxmlformats.org/officeDocument/2006/relationships/hyperlink" Target="https://pbs.twimg.com/media/C-BoLxBXkAApC5X.jpg" TargetMode="External"/><Relationship Id="rId1557" Type="http://schemas.openxmlformats.org/officeDocument/2006/relationships/hyperlink" Target="http://pbs.twimg.com/profile_images/695556868261879808/nSEMuOfE_normal.jpg" TargetMode="External"/><Relationship Id="rId1764" Type="http://schemas.openxmlformats.org/officeDocument/2006/relationships/hyperlink" Target="http://pbs.twimg.com/profile_images/852446060454830080/IFHrbf_i_normal.jpg" TargetMode="External"/><Relationship Id="rId1971" Type="http://schemas.openxmlformats.org/officeDocument/2006/relationships/hyperlink" Target="https://twitter.com/" TargetMode="External"/><Relationship Id="rId56" Type="http://schemas.openxmlformats.org/officeDocument/2006/relationships/hyperlink" Target="http://pbs.twimg.com/profile_images/858413079805210624/AhZxXNrQ_normal.jpg" TargetMode="External"/><Relationship Id="rId1417" Type="http://schemas.openxmlformats.org/officeDocument/2006/relationships/hyperlink" Target="http://pbs.twimg.com/profile_images/826803476151754752/Il-e5D6y_normal.jpg" TargetMode="External"/><Relationship Id="rId1624" Type="http://schemas.openxmlformats.org/officeDocument/2006/relationships/hyperlink" Target="http://pbs.twimg.com/profile_images/846282543821414400/q9OpaCiF_normal.jpg" TargetMode="External"/><Relationship Id="rId1831" Type="http://schemas.openxmlformats.org/officeDocument/2006/relationships/hyperlink" Target="https://twitter.com/" TargetMode="External"/><Relationship Id="rId1929" Type="http://schemas.openxmlformats.org/officeDocument/2006/relationships/hyperlink" Target="https://twitter.com/" TargetMode="External"/><Relationship Id="rId2093" Type="http://schemas.openxmlformats.org/officeDocument/2006/relationships/hyperlink" Target="https://twitter.com/" TargetMode="External"/><Relationship Id="rId2398" Type="http://schemas.openxmlformats.org/officeDocument/2006/relationships/hyperlink" Target="https://twitter.com/" TargetMode="External"/><Relationship Id="rId272" Type="http://schemas.openxmlformats.org/officeDocument/2006/relationships/hyperlink" Target="https://twitter.com/" TargetMode="External"/><Relationship Id="rId577" Type="http://schemas.openxmlformats.org/officeDocument/2006/relationships/hyperlink" Target="https://shop.vodafone.in/shop/Offers/super-hour-internet-voice-offers.jsp" TargetMode="External"/><Relationship Id="rId2160" Type="http://schemas.openxmlformats.org/officeDocument/2006/relationships/hyperlink" Target="https://twitter.com/" TargetMode="External"/><Relationship Id="rId2258" Type="http://schemas.openxmlformats.org/officeDocument/2006/relationships/hyperlink" Target="https://twitter.com/" TargetMode="External"/><Relationship Id="rId132" Type="http://schemas.openxmlformats.org/officeDocument/2006/relationships/hyperlink" Target="http://pbs.twimg.com/profile_images/828637822164856832/13T6gF4u_normal.jpg" TargetMode="External"/><Relationship Id="rId784" Type="http://schemas.openxmlformats.org/officeDocument/2006/relationships/hyperlink" Target="https://shop.vodafone.in/shop/Offers/super-hour-internet-voice-offers.jsp" TargetMode="External"/><Relationship Id="rId991" Type="http://schemas.openxmlformats.org/officeDocument/2006/relationships/hyperlink" Target="https://shop.vodafone.in/shop/Offers/super-hour-internet-voice-offers.jsp" TargetMode="External"/><Relationship Id="rId1067" Type="http://schemas.openxmlformats.org/officeDocument/2006/relationships/hyperlink" Target="http://pbs.twimg.com/profile_images/1806586835/dp_normal.jpg" TargetMode="External"/><Relationship Id="rId2020" Type="http://schemas.openxmlformats.org/officeDocument/2006/relationships/hyperlink" Target="https://twitter.com/" TargetMode="External"/><Relationship Id="rId2465" Type="http://schemas.openxmlformats.org/officeDocument/2006/relationships/hyperlink" Target="https://twitter.com/" TargetMode="External"/><Relationship Id="rId437" Type="http://schemas.openxmlformats.org/officeDocument/2006/relationships/hyperlink" Target="https://shop.vodafone.in/shop/Offers/super-hour-internet-voice-offers.jsp" TargetMode="External"/><Relationship Id="rId644" Type="http://schemas.openxmlformats.org/officeDocument/2006/relationships/hyperlink" Target="https://shop.vodafone.in/shop/Offers/super-hour-internet-voice-offers.jsp" TargetMode="External"/><Relationship Id="rId851" Type="http://schemas.openxmlformats.org/officeDocument/2006/relationships/hyperlink" Target="https://shop.vodafone.in/shop/Offers/super-hour-internet-voice-offers.jsp" TargetMode="External"/><Relationship Id="rId1274" Type="http://schemas.openxmlformats.org/officeDocument/2006/relationships/hyperlink" Target="http://pbs.twimg.com/profile_images/2917481568/f4854ffd2ae65fb92537f372b046efec_normal.jpeg" TargetMode="External"/><Relationship Id="rId1481" Type="http://schemas.openxmlformats.org/officeDocument/2006/relationships/hyperlink" Target="http://abs.twimg.com/sticky/default_profile_images/default_profile_normal.png" TargetMode="External"/><Relationship Id="rId1579" Type="http://schemas.openxmlformats.org/officeDocument/2006/relationships/hyperlink" Target="http://pbs.twimg.com/profile_images/851494039337615362/53PrukZL_normal.jpg" TargetMode="External"/><Relationship Id="rId2118" Type="http://schemas.openxmlformats.org/officeDocument/2006/relationships/hyperlink" Target="https://twitter.com/" TargetMode="External"/><Relationship Id="rId2325" Type="http://schemas.openxmlformats.org/officeDocument/2006/relationships/hyperlink" Target="https://twitter.com/" TargetMode="External"/><Relationship Id="rId2532" Type="http://schemas.openxmlformats.org/officeDocument/2006/relationships/hyperlink" Target="https://twitter.com/" TargetMode="External"/><Relationship Id="rId504" Type="http://schemas.openxmlformats.org/officeDocument/2006/relationships/hyperlink" Target="https://shop.vodafone.in/shop/Offers/super-hour-internet-voice-offers.jsp" TargetMode="External"/><Relationship Id="rId711" Type="http://schemas.openxmlformats.org/officeDocument/2006/relationships/hyperlink" Target="https://shop.vodafone.in/shop/Offers/super-hour-internet-voice-offers.jsp" TargetMode="External"/><Relationship Id="rId949" Type="http://schemas.openxmlformats.org/officeDocument/2006/relationships/hyperlink" Target="https://shop.vodafone.in/shop/Offers/super-hour-internet-voice-offers.jsp" TargetMode="External"/><Relationship Id="rId1134" Type="http://schemas.openxmlformats.org/officeDocument/2006/relationships/hyperlink" Target="https://pbs.twimg.com/media/C-VjoaNUMAEaRuz.jpg" TargetMode="External"/><Relationship Id="rId1341" Type="http://schemas.openxmlformats.org/officeDocument/2006/relationships/hyperlink" Target="http://pbs.twimg.com/profile_images/774662240934985730/nIb4aw_c_normal.jpg" TargetMode="External"/><Relationship Id="rId1786" Type="http://schemas.openxmlformats.org/officeDocument/2006/relationships/hyperlink" Target="http://pbs.twimg.com/profile_images/858723051076276224/dxFRcVE4_normal.jpg" TargetMode="External"/><Relationship Id="rId1993" Type="http://schemas.openxmlformats.org/officeDocument/2006/relationships/hyperlink" Target="https://twitter.com/" TargetMode="External"/><Relationship Id="rId78" Type="http://schemas.openxmlformats.org/officeDocument/2006/relationships/hyperlink" Target="http://pbs.twimg.com/profile_images/584540593826705408/vqFKLIDR_normal.jpg" TargetMode="External"/><Relationship Id="rId809" Type="http://schemas.openxmlformats.org/officeDocument/2006/relationships/hyperlink" Target="https://shop.vodafone.in/shop/Offers/super-hour-internet-voice-offers.jsp" TargetMode="External"/><Relationship Id="rId1201" Type="http://schemas.openxmlformats.org/officeDocument/2006/relationships/hyperlink" Target="http://pbs.twimg.com/profile_images/842301947386445824/s45_9a1t_normal.jpg" TargetMode="External"/><Relationship Id="rId1439" Type="http://schemas.openxmlformats.org/officeDocument/2006/relationships/hyperlink" Target="http://pbs.twimg.com/profile_images/849470111174074373/AvyCruX-_normal.jpg" TargetMode="External"/><Relationship Id="rId1646" Type="http://schemas.openxmlformats.org/officeDocument/2006/relationships/hyperlink" Target="http://pbs.twimg.com/profile_images/853651729342181377/yyA9yoe-_normal.jpg" TargetMode="External"/><Relationship Id="rId1853" Type="http://schemas.openxmlformats.org/officeDocument/2006/relationships/hyperlink" Target="https://twitter.com/" TargetMode="External"/><Relationship Id="rId1506" Type="http://schemas.openxmlformats.org/officeDocument/2006/relationships/hyperlink" Target="http://pbs.twimg.com/profile_images/819549652550709248/JOTFksHc_normal.jpg" TargetMode="External"/><Relationship Id="rId1713" Type="http://schemas.openxmlformats.org/officeDocument/2006/relationships/hyperlink" Target="http://pbs.twimg.com/profile_images/846975635474001920/0Bit47hO_normal.jpg" TargetMode="External"/><Relationship Id="rId1920" Type="http://schemas.openxmlformats.org/officeDocument/2006/relationships/hyperlink" Target="https://twitter.com/" TargetMode="External"/><Relationship Id="rId294" Type="http://schemas.openxmlformats.org/officeDocument/2006/relationships/hyperlink" Target="https://twitter.com/" TargetMode="External"/><Relationship Id="rId2182" Type="http://schemas.openxmlformats.org/officeDocument/2006/relationships/hyperlink" Target="https://twitter.com/" TargetMode="External"/><Relationship Id="rId154" Type="http://schemas.openxmlformats.org/officeDocument/2006/relationships/hyperlink" Target="http://pbs.twimg.com/profile_images/838619273803202561/TYi3f3UX_normal.jpg" TargetMode="External"/><Relationship Id="rId361" Type="http://schemas.openxmlformats.org/officeDocument/2006/relationships/hyperlink" Target="https://twitter.com/" TargetMode="External"/><Relationship Id="rId599" Type="http://schemas.openxmlformats.org/officeDocument/2006/relationships/hyperlink" Target="https://shop.vodafone.in/shop/Offers/super-hour-internet-voice-offers.jsp" TargetMode="External"/><Relationship Id="rId2042" Type="http://schemas.openxmlformats.org/officeDocument/2006/relationships/hyperlink" Target="https://twitter.com/" TargetMode="External"/><Relationship Id="rId2487" Type="http://schemas.openxmlformats.org/officeDocument/2006/relationships/hyperlink" Target="https://twitter.com/" TargetMode="External"/><Relationship Id="rId459" Type="http://schemas.openxmlformats.org/officeDocument/2006/relationships/hyperlink" Target="https://shop.vodafone.in/shop/Offers/super-hour-internet-voice-offers.jsp" TargetMode="External"/><Relationship Id="rId666" Type="http://schemas.openxmlformats.org/officeDocument/2006/relationships/hyperlink" Target="https://shop.vodafone.in/shop/Offers/super-hour-internet-voice-offers.jsp" TargetMode="External"/><Relationship Id="rId873" Type="http://schemas.openxmlformats.org/officeDocument/2006/relationships/hyperlink" Target="https://shop.vodafone.in/shop/Offers/super-hour-internet-voice-offers.jsp" TargetMode="External"/><Relationship Id="rId1089" Type="http://schemas.openxmlformats.org/officeDocument/2006/relationships/hyperlink" Target="http://pbs.twimg.com/profile_images/856787718696828929/p_3X2xPo_normal.jpg" TargetMode="External"/><Relationship Id="rId1296" Type="http://schemas.openxmlformats.org/officeDocument/2006/relationships/hyperlink" Target="http://pbs.twimg.com/profile_images/849555351150243843/wPSsY3-C_normal.jpg" TargetMode="External"/><Relationship Id="rId2347" Type="http://schemas.openxmlformats.org/officeDocument/2006/relationships/hyperlink" Target="https://twitter.com/" TargetMode="External"/><Relationship Id="rId2554" Type="http://schemas.openxmlformats.org/officeDocument/2006/relationships/hyperlink" Target="https://twitter.com/" TargetMode="External"/><Relationship Id="rId221" Type="http://schemas.openxmlformats.org/officeDocument/2006/relationships/hyperlink" Target="https://twitter.com/" TargetMode="External"/><Relationship Id="rId319" Type="http://schemas.openxmlformats.org/officeDocument/2006/relationships/hyperlink" Target="https://twitter.com/" TargetMode="External"/><Relationship Id="rId526" Type="http://schemas.openxmlformats.org/officeDocument/2006/relationships/hyperlink" Target="https://shop.vodafone.in/shop/Offers/super-hour-internet-voice-offers.jsp" TargetMode="External"/><Relationship Id="rId1156" Type="http://schemas.openxmlformats.org/officeDocument/2006/relationships/hyperlink" Target="http://pbs.twimg.com/profile_images/854618586605924352/yQIgFQRq_normal.jpg" TargetMode="External"/><Relationship Id="rId1363" Type="http://schemas.openxmlformats.org/officeDocument/2006/relationships/hyperlink" Target="http://pbs.twimg.com/profile_images/817041112191811586/mcA3Qqna_normal.jpg" TargetMode="External"/><Relationship Id="rId2207" Type="http://schemas.openxmlformats.org/officeDocument/2006/relationships/hyperlink" Target="https://twitter.com/" TargetMode="External"/><Relationship Id="rId733" Type="http://schemas.openxmlformats.org/officeDocument/2006/relationships/hyperlink" Target="https://shop.vodafone.in/shop/Offers/super-hour-internet-voice-offers.jsp" TargetMode="External"/><Relationship Id="rId940" Type="http://schemas.openxmlformats.org/officeDocument/2006/relationships/hyperlink" Target="https://twitter.com/i/web/status/858695389318336512" TargetMode="External"/><Relationship Id="rId1016" Type="http://schemas.openxmlformats.org/officeDocument/2006/relationships/hyperlink" Target="https://pbs.twimg.com/media/C-BoLxBXkAApC5X.jpg" TargetMode="External"/><Relationship Id="rId1570" Type="http://schemas.openxmlformats.org/officeDocument/2006/relationships/hyperlink" Target="http://pbs.twimg.com/profile_images/458998273882079232/f5uq_Zok_normal.jpeg" TargetMode="External"/><Relationship Id="rId1668" Type="http://schemas.openxmlformats.org/officeDocument/2006/relationships/hyperlink" Target="http://pbs.twimg.com/profile_images/730423414486380544/HsBKuhtY_normal.jpg" TargetMode="External"/><Relationship Id="rId1875" Type="http://schemas.openxmlformats.org/officeDocument/2006/relationships/hyperlink" Target="https://twitter.com/" TargetMode="External"/><Relationship Id="rId2414" Type="http://schemas.openxmlformats.org/officeDocument/2006/relationships/hyperlink" Target="https://twitter.com/" TargetMode="External"/><Relationship Id="rId800" Type="http://schemas.openxmlformats.org/officeDocument/2006/relationships/hyperlink" Target="https://shop.vodafone.in/shop/Offers/super-hour-internet-voice-offers.jsp" TargetMode="External"/><Relationship Id="rId1223" Type="http://schemas.openxmlformats.org/officeDocument/2006/relationships/hyperlink" Target="http://pbs.twimg.com/profile_images/857237056719904771/meLMSEiR_normal.jpg" TargetMode="External"/><Relationship Id="rId1430" Type="http://schemas.openxmlformats.org/officeDocument/2006/relationships/hyperlink" Target="http://pbs.twimg.com/profile_images/854951068714901504/uuMUr1K9_normal.jpg" TargetMode="External"/><Relationship Id="rId1528" Type="http://schemas.openxmlformats.org/officeDocument/2006/relationships/hyperlink" Target="http://pbs.twimg.com/profile_images/843296279157399553/bEmC7hxZ_normal.jpg" TargetMode="External"/><Relationship Id="rId1735" Type="http://schemas.openxmlformats.org/officeDocument/2006/relationships/hyperlink" Target="http://pbs.twimg.com/profile_images/739724308293914624/nxylsks4_normal.jpg" TargetMode="External"/><Relationship Id="rId1942" Type="http://schemas.openxmlformats.org/officeDocument/2006/relationships/hyperlink" Target="https://twitter.com/" TargetMode="External"/><Relationship Id="rId27" Type="http://schemas.openxmlformats.org/officeDocument/2006/relationships/hyperlink" Target="http://pbs.twimg.com/profile_images/846993356404199424/tKSUSe9r_normal.jpg" TargetMode="External"/><Relationship Id="rId1802" Type="http://schemas.openxmlformats.org/officeDocument/2006/relationships/hyperlink" Target="http://pbs.twimg.com/profile_images/856857634095247360/lVuESS_i_normal.jpg" TargetMode="External"/><Relationship Id="rId176" Type="http://schemas.openxmlformats.org/officeDocument/2006/relationships/hyperlink" Target="http://pbs.twimg.com/profile_images/852603175274033153/nJt2yBci_normal.jpg" TargetMode="External"/><Relationship Id="rId383" Type="http://schemas.openxmlformats.org/officeDocument/2006/relationships/hyperlink" Target="https://twitter.com/" TargetMode="External"/><Relationship Id="rId590" Type="http://schemas.openxmlformats.org/officeDocument/2006/relationships/hyperlink" Target="https://shop.vodafone.in/shop/Offers/super-hour-internet-voice-offers.jsp" TargetMode="External"/><Relationship Id="rId2064" Type="http://schemas.openxmlformats.org/officeDocument/2006/relationships/hyperlink" Target="https://twitter.com/" TargetMode="External"/><Relationship Id="rId2271" Type="http://schemas.openxmlformats.org/officeDocument/2006/relationships/hyperlink" Target="https://twitter.com/" TargetMode="External"/><Relationship Id="rId243" Type="http://schemas.openxmlformats.org/officeDocument/2006/relationships/hyperlink" Target="https://twitter.com/" TargetMode="External"/><Relationship Id="rId450" Type="http://schemas.openxmlformats.org/officeDocument/2006/relationships/hyperlink" Target="https://shop.vodafone.in/shop/Offers/super-hour-internet-voice-offers.jsp" TargetMode="External"/><Relationship Id="rId688" Type="http://schemas.openxmlformats.org/officeDocument/2006/relationships/hyperlink" Target="https://shop.vodafone.in/shop/Offers/super-hour-internet-voice-offers.jsp" TargetMode="External"/><Relationship Id="rId895" Type="http://schemas.openxmlformats.org/officeDocument/2006/relationships/hyperlink" Target="https://shop.vodafone.in/shop/Offers/super-hour-internet-voice-offers.jsp" TargetMode="External"/><Relationship Id="rId1080" Type="http://schemas.openxmlformats.org/officeDocument/2006/relationships/hyperlink" Target="http://pbs.twimg.com/profile_images/815256409763971072/BmHTLymp_normal.jpg" TargetMode="External"/><Relationship Id="rId2131" Type="http://schemas.openxmlformats.org/officeDocument/2006/relationships/hyperlink" Target="https://twitter.com/" TargetMode="External"/><Relationship Id="rId2369" Type="http://schemas.openxmlformats.org/officeDocument/2006/relationships/hyperlink" Target="https://twitter.com/" TargetMode="External"/><Relationship Id="rId2576" Type="http://schemas.openxmlformats.org/officeDocument/2006/relationships/hyperlink" Target="https://twitter.com/" TargetMode="External"/><Relationship Id="rId103" Type="http://schemas.openxmlformats.org/officeDocument/2006/relationships/hyperlink" Target="http://abs.twimg.com/sticky/default_profile_images/default_profile_normal.png" TargetMode="External"/><Relationship Id="rId310" Type="http://schemas.openxmlformats.org/officeDocument/2006/relationships/hyperlink" Target="https://twitter.com/" TargetMode="External"/><Relationship Id="rId548" Type="http://schemas.openxmlformats.org/officeDocument/2006/relationships/hyperlink" Target="https://www.youtube.com/watch?v=1MiMUnm1m-M&amp;feature=youtu.be&amp;a" TargetMode="External"/><Relationship Id="rId755" Type="http://schemas.openxmlformats.org/officeDocument/2006/relationships/hyperlink" Target="https://shop.vodafone.in/shop/Offers/super-hour-internet-voice-offers.jsp" TargetMode="External"/><Relationship Id="rId962" Type="http://schemas.openxmlformats.org/officeDocument/2006/relationships/hyperlink" Target="https://shop.vodafone.in/shop/Offers/super-hour-internet-voice-offers.jsp" TargetMode="External"/><Relationship Id="rId1178" Type="http://schemas.openxmlformats.org/officeDocument/2006/relationships/hyperlink" Target="http://pbs.twimg.com/profile_images/856265386328600577/tTSRDdvp_normal.jpg" TargetMode="External"/><Relationship Id="rId1385" Type="http://schemas.openxmlformats.org/officeDocument/2006/relationships/hyperlink" Target="http://pbs.twimg.com/profile_images/858739285473632256/QTGXFboX_normal.jpg" TargetMode="External"/><Relationship Id="rId1592" Type="http://schemas.openxmlformats.org/officeDocument/2006/relationships/hyperlink" Target="http://pbs.twimg.com/profile_images/855001677245579265/LZdTUEQB_normal.jpg" TargetMode="External"/><Relationship Id="rId2229" Type="http://schemas.openxmlformats.org/officeDocument/2006/relationships/hyperlink" Target="https://twitter.com/" TargetMode="External"/><Relationship Id="rId2436" Type="http://schemas.openxmlformats.org/officeDocument/2006/relationships/hyperlink" Target="https://twitter.com/" TargetMode="External"/><Relationship Id="rId91" Type="http://schemas.openxmlformats.org/officeDocument/2006/relationships/hyperlink" Target="http://pbs.twimg.com/profile_images/850224688546553856/QO9XqBqw_normal.jpg" TargetMode="External"/><Relationship Id="rId408" Type="http://schemas.openxmlformats.org/officeDocument/2006/relationships/hyperlink" Target="https://shop.vodafone.in/shop/Offers/super-hour-internet-voice-offers.jsp" TargetMode="External"/><Relationship Id="rId615" Type="http://schemas.openxmlformats.org/officeDocument/2006/relationships/hyperlink" Target="https://shop.vodafone.in/shop/Offers/super-hour-internet-voice-offers.jsp" TargetMode="External"/><Relationship Id="rId822" Type="http://schemas.openxmlformats.org/officeDocument/2006/relationships/hyperlink" Target="https://shop.vodafone.in/shop/Offers/super-hour-internet-voice-offers.jsp" TargetMode="External"/><Relationship Id="rId1038" Type="http://schemas.openxmlformats.org/officeDocument/2006/relationships/hyperlink" Target="https://pbs.twimg.com/media/C-BoLxBXkAApC5X.jpg" TargetMode="External"/><Relationship Id="rId1245" Type="http://schemas.openxmlformats.org/officeDocument/2006/relationships/hyperlink" Target="http://pbs.twimg.com/profile_images/857160792227155969/qGsmxMyj_normal.jpg" TargetMode="External"/><Relationship Id="rId1452" Type="http://schemas.openxmlformats.org/officeDocument/2006/relationships/hyperlink" Target="http://pbs.twimg.com/profile_images/835181565898444800/5g9iWIMM_normal.jpg" TargetMode="External"/><Relationship Id="rId1897" Type="http://schemas.openxmlformats.org/officeDocument/2006/relationships/hyperlink" Target="https://twitter.com/" TargetMode="External"/><Relationship Id="rId2503" Type="http://schemas.openxmlformats.org/officeDocument/2006/relationships/hyperlink" Target="https://twitter.com/" TargetMode="External"/><Relationship Id="rId1105" Type="http://schemas.openxmlformats.org/officeDocument/2006/relationships/hyperlink" Target="https://pbs.twimg.com/media/C-BoLxBXkAApC5X.jpg" TargetMode="External"/><Relationship Id="rId1312" Type="http://schemas.openxmlformats.org/officeDocument/2006/relationships/hyperlink" Target="http://pbs.twimg.com/profile_images/605967856874848256/-SXmd2Bj_normal.jpg" TargetMode="External"/><Relationship Id="rId1757" Type="http://schemas.openxmlformats.org/officeDocument/2006/relationships/hyperlink" Target="http://pbs.twimg.com/profile_images/857474359715168256/moQws2Rs_normal.jpg" TargetMode="External"/><Relationship Id="rId1964" Type="http://schemas.openxmlformats.org/officeDocument/2006/relationships/hyperlink" Target="https://twitter.com/" TargetMode="External"/><Relationship Id="rId49" Type="http://schemas.openxmlformats.org/officeDocument/2006/relationships/hyperlink" Target="http://pbs.twimg.com/profile_images/855140178561830916/hhIh7OTd_normal.jpg" TargetMode="External"/><Relationship Id="rId1617" Type="http://schemas.openxmlformats.org/officeDocument/2006/relationships/hyperlink" Target="http://pbs.twimg.com/profile_images/777553698964672512/oFF2hJIu_normal.jpg" TargetMode="External"/><Relationship Id="rId1824" Type="http://schemas.openxmlformats.org/officeDocument/2006/relationships/hyperlink" Target="https://twitter.com/" TargetMode="External"/><Relationship Id="rId198" Type="http://schemas.openxmlformats.org/officeDocument/2006/relationships/hyperlink" Target="http://pbs.twimg.com/profile_images/848961216005292036/R5wOuiJy_normal.jpg" TargetMode="External"/><Relationship Id="rId2086" Type="http://schemas.openxmlformats.org/officeDocument/2006/relationships/hyperlink" Target="https://twitter.com/" TargetMode="External"/><Relationship Id="rId2293" Type="http://schemas.openxmlformats.org/officeDocument/2006/relationships/hyperlink" Target="https://twitter.com/" TargetMode="External"/><Relationship Id="rId2598" Type="http://schemas.openxmlformats.org/officeDocument/2006/relationships/table" Target="../tables/table1.xml"/><Relationship Id="rId265" Type="http://schemas.openxmlformats.org/officeDocument/2006/relationships/hyperlink" Target="https://twitter.com/" TargetMode="External"/><Relationship Id="rId472" Type="http://schemas.openxmlformats.org/officeDocument/2006/relationships/hyperlink" Target="https://shop.vodafone.in/shop/Offers/super-hour-internet-voice-offers.jsp" TargetMode="External"/><Relationship Id="rId2153" Type="http://schemas.openxmlformats.org/officeDocument/2006/relationships/hyperlink" Target="https://twitter.com/" TargetMode="External"/><Relationship Id="rId2360" Type="http://schemas.openxmlformats.org/officeDocument/2006/relationships/hyperlink" Target="https://twitter.com/" TargetMode="External"/><Relationship Id="rId125" Type="http://schemas.openxmlformats.org/officeDocument/2006/relationships/hyperlink" Target="http://pbs.twimg.com/profile_images/795311301517930496/rkdfw8WR_normal.jpg" TargetMode="External"/><Relationship Id="rId332" Type="http://schemas.openxmlformats.org/officeDocument/2006/relationships/hyperlink" Target="https://twitter.com/" TargetMode="External"/><Relationship Id="rId777" Type="http://schemas.openxmlformats.org/officeDocument/2006/relationships/hyperlink" Target="https://shop.vodafone.in/shop/Offers/super-hour-internet-voice-offers.jsp" TargetMode="External"/><Relationship Id="rId984" Type="http://schemas.openxmlformats.org/officeDocument/2006/relationships/hyperlink" Target="https://shop.vodafone.in/shop/Offers/super-hour-internet-voice-offers.jsp" TargetMode="External"/><Relationship Id="rId2013" Type="http://schemas.openxmlformats.org/officeDocument/2006/relationships/hyperlink" Target="https://twitter.com/" TargetMode="External"/><Relationship Id="rId2220" Type="http://schemas.openxmlformats.org/officeDocument/2006/relationships/hyperlink" Target="https://twitter.com/" TargetMode="External"/><Relationship Id="rId2458" Type="http://schemas.openxmlformats.org/officeDocument/2006/relationships/hyperlink" Target="https://twitter.com/" TargetMode="External"/><Relationship Id="rId637" Type="http://schemas.openxmlformats.org/officeDocument/2006/relationships/hyperlink" Target="https://shop.vodafone.in/shop/Offers/super-hour-internet-voice-offers.jsp" TargetMode="External"/><Relationship Id="rId844" Type="http://schemas.openxmlformats.org/officeDocument/2006/relationships/hyperlink" Target="https://shop.vodafone.in/shop/Offers/super-hour-internet-voice-offers.jsp" TargetMode="External"/><Relationship Id="rId1267" Type="http://schemas.openxmlformats.org/officeDocument/2006/relationships/hyperlink" Target="http://pbs.twimg.com/profile_images/845571979771965440/FwBQP3eG_normal.jpg" TargetMode="External"/><Relationship Id="rId1474" Type="http://schemas.openxmlformats.org/officeDocument/2006/relationships/hyperlink" Target="http://pbs.twimg.com/profile_images/821335748016226304/bw_cZp_y_normal.jpg" TargetMode="External"/><Relationship Id="rId1681" Type="http://schemas.openxmlformats.org/officeDocument/2006/relationships/hyperlink" Target="http://pbs.twimg.com/profile_images/813244083514679296/CK8JKDuP_normal.jpg" TargetMode="External"/><Relationship Id="rId2318" Type="http://schemas.openxmlformats.org/officeDocument/2006/relationships/hyperlink" Target="https://twitter.com/" TargetMode="External"/><Relationship Id="rId2525" Type="http://schemas.openxmlformats.org/officeDocument/2006/relationships/hyperlink" Target="https://twitter.com/" TargetMode="External"/><Relationship Id="rId704" Type="http://schemas.openxmlformats.org/officeDocument/2006/relationships/hyperlink" Target="https://shop.vodafone.in/shop/Offers/super-hour-internet-voice-offers.jsp" TargetMode="External"/><Relationship Id="rId911" Type="http://schemas.openxmlformats.org/officeDocument/2006/relationships/hyperlink" Target="https://shop.vodafone.in/shop/Offers/super-hour-internet-voice-offers.jsp" TargetMode="External"/><Relationship Id="rId1127" Type="http://schemas.openxmlformats.org/officeDocument/2006/relationships/hyperlink" Target="http://pbs.twimg.com/profile_images/636181598535155712/57387Kmd_normal.jpg" TargetMode="External"/><Relationship Id="rId1334" Type="http://schemas.openxmlformats.org/officeDocument/2006/relationships/hyperlink" Target="http://pbs.twimg.com/profile_images/458922783905312769/de4DvXzR_normal.jpeg" TargetMode="External"/><Relationship Id="rId1541" Type="http://schemas.openxmlformats.org/officeDocument/2006/relationships/hyperlink" Target="http://pbs.twimg.com/profile_images/667578701282807808/slNXcbXo_normal.jpg" TargetMode="External"/><Relationship Id="rId1779" Type="http://schemas.openxmlformats.org/officeDocument/2006/relationships/hyperlink" Target="http://pbs.twimg.com/profile_images/852073213207117824/J1ihc6NZ_normal.jpg" TargetMode="External"/><Relationship Id="rId1986" Type="http://schemas.openxmlformats.org/officeDocument/2006/relationships/hyperlink" Target="https://twitter.com/" TargetMode="External"/><Relationship Id="rId40" Type="http://schemas.openxmlformats.org/officeDocument/2006/relationships/hyperlink" Target="http://pbs.twimg.com/profile_images/858845858514841600/SRjogJg9_normal.jpg" TargetMode="External"/><Relationship Id="rId1401" Type="http://schemas.openxmlformats.org/officeDocument/2006/relationships/hyperlink" Target="http://pbs.twimg.com/profile_images/829029215613825024/q4APMAa5_normal.jpg" TargetMode="External"/><Relationship Id="rId1639" Type="http://schemas.openxmlformats.org/officeDocument/2006/relationships/hyperlink" Target="http://pbs.twimg.com/profile_images/851835953333194752/lXCJHusY_normal.jpg" TargetMode="External"/><Relationship Id="rId1846" Type="http://schemas.openxmlformats.org/officeDocument/2006/relationships/hyperlink" Target="https://twitter.com/" TargetMode="External"/><Relationship Id="rId1706" Type="http://schemas.openxmlformats.org/officeDocument/2006/relationships/hyperlink" Target="http://pbs.twimg.com/profile_images/712733563855069184/eRdxNwYj_normal.jpg" TargetMode="External"/><Relationship Id="rId1913" Type="http://schemas.openxmlformats.org/officeDocument/2006/relationships/hyperlink" Target="https://twitter.com/" TargetMode="External"/><Relationship Id="rId287" Type="http://schemas.openxmlformats.org/officeDocument/2006/relationships/hyperlink" Target="https://twitter.com/" TargetMode="External"/><Relationship Id="rId494" Type="http://schemas.openxmlformats.org/officeDocument/2006/relationships/hyperlink" Target="https://shop.vodafone.in/shop/Offers/super-hour-internet-voice-offers.jsp" TargetMode="External"/><Relationship Id="rId2175" Type="http://schemas.openxmlformats.org/officeDocument/2006/relationships/hyperlink" Target="https://twitter.com/" TargetMode="External"/><Relationship Id="rId2382" Type="http://schemas.openxmlformats.org/officeDocument/2006/relationships/hyperlink" Target="https://twitter.com/" TargetMode="External"/><Relationship Id="rId147" Type="http://schemas.openxmlformats.org/officeDocument/2006/relationships/hyperlink" Target="http://pbs.twimg.com/profile_images/814173022835920896/UDUcLjJB_normal.jpg" TargetMode="External"/><Relationship Id="rId354" Type="http://schemas.openxmlformats.org/officeDocument/2006/relationships/hyperlink" Target="https://twitter.com/" TargetMode="External"/><Relationship Id="rId799" Type="http://schemas.openxmlformats.org/officeDocument/2006/relationships/hyperlink" Target="https://shop.vodafone.in/shop/Offers/super-hour-internet-voice-offers.jsp" TargetMode="External"/><Relationship Id="rId1191" Type="http://schemas.openxmlformats.org/officeDocument/2006/relationships/hyperlink" Target="http://pbs.twimg.com/profile_images/857563827558203392/UFx_v_9X_normal.jpg" TargetMode="External"/><Relationship Id="rId2035" Type="http://schemas.openxmlformats.org/officeDocument/2006/relationships/hyperlink" Target="https://twitter.com/" TargetMode="External"/><Relationship Id="rId561" Type="http://schemas.openxmlformats.org/officeDocument/2006/relationships/hyperlink" Target="https://shop.vodafone.in/shop/Offers/super-hour-internet-voice-offers.jsp" TargetMode="External"/><Relationship Id="rId659" Type="http://schemas.openxmlformats.org/officeDocument/2006/relationships/hyperlink" Target="https://shop.vodafone.in/shop/Offers/super-hour-internet-voice-offers.jsp" TargetMode="External"/><Relationship Id="rId866" Type="http://schemas.openxmlformats.org/officeDocument/2006/relationships/hyperlink" Target="https://shop.vodafone.in/shop/Offers/super-hour-internet-voice-offers.jsp" TargetMode="External"/><Relationship Id="rId1289" Type="http://schemas.openxmlformats.org/officeDocument/2006/relationships/hyperlink" Target="http://pbs.twimg.com/profile_images/785869718464950272/cdwtjLTV_normal.jpg" TargetMode="External"/><Relationship Id="rId1496" Type="http://schemas.openxmlformats.org/officeDocument/2006/relationships/hyperlink" Target="http://pbs.twimg.com/profile_images/848584030283079680/LzKmDFAG_normal.jpg" TargetMode="External"/><Relationship Id="rId2242" Type="http://schemas.openxmlformats.org/officeDocument/2006/relationships/hyperlink" Target="https://twitter.com/" TargetMode="External"/><Relationship Id="rId2547" Type="http://schemas.openxmlformats.org/officeDocument/2006/relationships/hyperlink" Target="https://twitter.com/" TargetMode="External"/><Relationship Id="rId214" Type="http://schemas.openxmlformats.org/officeDocument/2006/relationships/hyperlink" Target="https://twitter.com/" TargetMode="External"/><Relationship Id="rId421" Type="http://schemas.openxmlformats.org/officeDocument/2006/relationships/hyperlink" Target="https://shop.vodafone.in/shop/Offers/super-hour-internet-voice-offers.jsp" TargetMode="External"/><Relationship Id="rId519" Type="http://schemas.openxmlformats.org/officeDocument/2006/relationships/hyperlink" Target="https://shop.vodafone.in/shop/Offers/super-hour-internet-voice-offers.jsp" TargetMode="External"/><Relationship Id="rId1051" Type="http://schemas.openxmlformats.org/officeDocument/2006/relationships/hyperlink" Target="http://pbs.twimg.com/profile_images/858536987082543104/GsTiYUV2_normal.jpg" TargetMode="External"/><Relationship Id="rId1149" Type="http://schemas.openxmlformats.org/officeDocument/2006/relationships/hyperlink" Target="http://pbs.twimg.com/profile_images/849626293096165379/MaR7k-TO_normal.jpg" TargetMode="External"/><Relationship Id="rId1356" Type="http://schemas.openxmlformats.org/officeDocument/2006/relationships/hyperlink" Target="http://pbs.twimg.com/profile_images/838084142462021632/YGn5Hvfi_normal.jpg" TargetMode="External"/><Relationship Id="rId2102" Type="http://schemas.openxmlformats.org/officeDocument/2006/relationships/hyperlink" Target="https://twitter.com/" TargetMode="External"/><Relationship Id="rId726" Type="http://schemas.openxmlformats.org/officeDocument/2006/relationships/hyperlink" Target="https://shop.vodafone.in/shop/Offers/super-hour-internet-voice-offers.jsp" TargetMode="External"/><Relationship Id="rId933" Type="http://schemas.openxmlformats.org/officeDocument/2006/relationships/hyperlink" Target="https://shop.vodafone.in/shop/Offers/super-hour-internet-voice-offers.jsp" TargetMode="External"/><Relationship Id="rId1009" Type="http://schemas.openxmlformats.org/officeDocument/2006/relationships/hyperlink" Target="https://shop.vodafone.in/shop/Offers/super-hour-internet-voice-offers.jsp" TargetMode="External"/><Relationship Id="rId1563" Type="http://schemas.openxmlformats.org/officeDocument/2006/relationships/hyperlink" Target="http://pbs.twimg.com/profile_images/855397173298552832/p84-Nyyc_normal.jpg" TargetMode="External"/><Relationship Id="rId1770" Type="http://schemas.openxmlformats.org/officeDocument/2006/relationships/hyperlink" Target="http://pbs.twimg.com/profile_images/809474704826208256/HZIZolXx_normal.jpg" TargetMode="External"/><Relationship Id="rId1868" Type="http://schemas.openxmlformats.org/officeDocument/2006/relationships/hyperlink" Target="https://twitter.com/" TargetMode="External"/><Relationship Id="rId2407" Type="http://schemas.openxmlformats.org/officeDocument/2006/relationships/hyperlink" Target="https://twitter.com/" TargetMode="External"/><Relationship Id="rId62" Type="http://schemas.openxmlformats.org/officeDocument/2006/relationships/hyperlink" Target="http://pbs.twimg.com/profile_images/832693639021096960/LFSDdbIe_normal.jpg" TargetMode="External"/><Relationship Id="rId1216" Type="http://schemas.openxmlformats.org/officeDocument/2006/relationships/hyperlink" Target="http://pbs.twimg.com/profile_images/849264774667837440/84JjJDRt_normal.jpg" TargetMode="External"/><Relationship Id="rId1423" Type="http://schemas.openxmlformats.org/officeDocument/2006/relationships/hyperlink" Target="http://pbs.twimg.com/profile_images/856035088642981888/X71m_xMX_normal.jpg" TargetMode="External"/><Relationship Id="rId1630" Type="http://schemas.openxmlformats.org/officeDocument/2006/relationships/hyperlink" Target="http://pbs.twimg.com/profile_images/856891692904992768/KhT52LG6_normal.jpg" TargetMode="External"/><Relationship Id="rId1728" Type="http://schemas.openxmlformats.org/officeDocument/2006/relationships/hyperlink" Target="http://pbs.twimg.com/profile_images/856436759504277504/K3OTxp74_normal.jpg" TargetMode="External"/><Relationship Id="rId1935" Type="http://schemas.openxmlformats.org/officeDocument/2006/relationships/hyperlink" Target="https://twitter.com/" TargetMode="External"/><Relationship Id="rId2197" Type="http://schemas.openxmlformats.org/officeDocument/2006/relationships/hyperlink" Target="https://twitter.com/" TargetMode="External"/><Relationship Id="rId169" Type="http://schemas.openxmlformats.org/officeDocument/2006/relationships/hyperlink" Target="http://pbs.twimg.com/profile_images/845943073221750784/FB6TInqh_normal.jpg" TargetMode="External"/><Relationship Id="rId376" Type="http://schemas.openxmlformats.org/officeDocument/2006/relationships/hyperlink" Target="https://twitter.com/" TargetMode="External"/><Relationship Id="rId583" Type="http://schemas.openxmlformats.org/officeDocument/2006/relationships/hyperlink" Target="https://shop.vodafone.in/shop/Offers/super-hour-internet-voice-offers.jsp" TargetMode="External"/><Relationship Id="rId790" Type="http://schemas.openxmlformats.org/officeDocument/2006/relationships/hyperlink" Target="https://shop.vodafone.in/shop/Offers/super-hour-internet-voice-offers.jsp" TargetMode="External"/><Relationship Id="rId2057" Type="http://schemas.openxmlformats.org/officeDocument/2006/relationships/hyperlink" Target="https://twitter.com/" TargetMode="External"/><Relationship Id="rId2264" Type="http://schemas.openxmlformats.org/officeDocument/2006/relationships/hyperlink" Target="https://twitter.com/" TargetMode="External"/><Relationship Id="rId2471" Type="http://schemas.openxmlformats.org/officeDocument/2006/relationships/hyperlink" Target="https://twitter.com/" TargetMode="External"/><Relationship Id="rId4" Type="http://schemas.openxmlformats.org/officeDocument/2006/relationships/hyperlink" Target="https://fb.me/3JkZNlzQk" TargetMode="External"/><Relationship Id="rId236" Type="http://schemas.openxmlformats.org/officeDocument/2006/relationships/hyperlink" Target="https://twitter.com/" TargetMode="External"/><Relationship Id="rId443" Type="http://schemas.openxmlformats.org/officeDocument/2006/relationships/hyperlink" Target="https://shop.vodafone.in/shop/Offers/super-hour-internet-voice-offers.jsp" TargetMode="External"/><Relationship Id="rId650" Type="http://schemas.openxmlformats.org/officeDocument/2006/relationships/hyperlink" Target="https://shop.vodafone.in/shop/Offers/super-hour-internet-voice-offers.jsp" TargetMode="External"/><Relationship Id="rId888" Type="http://schemas.openxmlformats.org/officeDocument/2006/relationships/hyperlink" Target="https://shop.vodafone.in/shop/Offers/super-hour-internet-voice-offers.jsp" TargetMode="External"/><Relationship Id="rId1073" Type="http://schemas.openxmlformats.org/officeDocument/2006/relationships/hyperlink" Target="http://pbs.twimg.com/profile_images/854695830988640256/FHlpWXn5_normal.jpg" TargetMode="External"/><Relationship Id="rId1280" Type="http://schemas.openxmlformats.org/officeDocument/2006/relationships/hyperlink" Target="http://pbs.twimg.com/profile_images/800929594459058176/fybcpMbj_normal.jpg" TargetMode="External"/><Relationship Id="rId2124" Type="http://schemas.openxmlformats.org/officeDocument/2006/relationships/hyperlink" Target="https://twitter.com/" TargetMode="External"/><Relationship Id="rId2331" Type="http://schemas.openxmlformats.org/officeDocument/2006/relationships/hyperlink" Target="https://twitter.com/" TargetMode="External"/><Relationship Id="rId2569" Type="http://schemas.openxmlformats.org/officeDocument/2006/relationships/hyperlink" Target="https://twitter.com/" TargetMode="External"/><Relationship Id="rId303" Type="http://schemas.openxmlformats.org/officeDocument/2006/relationships/hyperlink" Target="https://twitter.com/" TargetMode="External"/><Relationship Id="rId748" Type="http://schemas.openxmlformats.org/officeDocument/2006/relationships/hyperlink" Target="https://shop.vodafone.in/shop/Offers/super-hour-internet-voice-offers.jsp" TargetMode="External"/><Relationship Id="rId955" Type="http://schemas.openxmlformats.org/officeDocument/2006/relationships/hyperlink" Target="https://shop.vodafone.in/shop/Offers/super-hour-internet-voice-offers.jsp" TargetMode="External"/><Relationship Id="rId1140" Type="http://schemas.openxmlformats.org/officeDocument/2006/relationships/hyperlink" Target="https://pbs.twimg.com/media/C-X19h1XkAANieu.jpg" TargetMode="External"/><Relationship Id="rId1378" Type="http://schemas.openxmlformats.org/officeDocument/2006/relationships/hyperlink" Target="http://pbs.twimg.com/profile_images/846920728540688384/h2vkFp3S_normal.jpg" TargetMode="External"/><Relationship Id="rId1585" Type="http://schemas.openxmlformats.org/officeDocument/2006/relationships/hyperlink" Target="http://pbs.twimg.com/profile_images/858654721934053377/BXW0Zo4q_normal.jpg" TargetMode="External"/><Relationship Id="rId1792" Type="http://schemas.openxmlformats.org/officeDocument/2006/relationships/hyperlink" Target="http://pbs.twimg.com/profile_images/727907478118096896/4X9zKHXj_normal.jpg" TargetMode="External"/><Relationship Id="rId2429" Type="http://schemas.openxmlformats.org/officeDocument/2006/relationships/hyperlink" Target="https://twitter.com/" TargetMode="External"/><Relationship Id="rId84" Type="http://schemas.openxmlformats.org/officeDocument/2006/relationships/hyperlink" Target="http://pbs.twimg.com/profile_images/851364584288112640/96mtGl4z_normal.jpg" TargetMode="External"/><Relationship Id="rId510" Type="http://schemas.openxmlformats.org/officeDocument/2006/relationships/hyperlink" Target="https://shop.vodafone.in/shop/Offers/super-hour-internet-voice-offers.jsp" TargetMode="External"/><Relationship Id="rId608" Type="http://schemas.openxmlformats.org/officeDocument/2006/relationships/hyperlink" Target="https://shop.vodafone.in/shop/Offers/super-hour-internet-voice-offers.jsp" TargetMode="External"/><Relationship Id="rId815" Type="http://schemas.openxmlformats.org/officeDocument/2006/relationships/hyperlink" Target="https://shop.vodafone.in/shop/Offers/super-hour-internet-voice-offers.jsp" TargetMode="External"/><Relationship Id="rId1238" Type="http://schemas.openxmlformats.org/officeDocument/2006/relationships/hyperlink" Target="http://pbs.twimg.com/profile_images/823546121024770048/D3GyDTry_normal.jpg" TargetMode="External"/><Relationship Id="rId1445" Type="http://schemas.openxmlformats.org/officeDocument/2006/relationships/hyperlink" Target="http://pbs.twimg.com/profile_images/857930122845765633/l6eNZ33s_normal.jpg" TargetMode="External"/><Relationship Id="rId1652" Type="http://schemas.openxmlformats.org/officeDocument/2006/relationships/hyperlink" Target="http://pbs.twimg.com/profile_images/800680762471104513/8QsX0DFa_normal.jpg" TargetMode="External"/><Relationship Id="rId1000" Type="http://schemas.openxmlformats.org/officeDocument/2006/relationships/hyperlink" Target="https://shop.vodafone.in/shop/Offers/super-hour-internet-voice-offers.jsp" TargetMode="External"/><Relationship Id="rId1305" Type="http://schemas.openxmlformats.org/officeDocument/2006/relationships/hyperlink" Target="http://pbs.twimg.com/profile_images/824285040280485893/9SIitnFC_normal.jpg" TargetMode="External"/><Relationship Id="rId1957" Type="http://schemas.openxmlformats.org/officeDocument/2006/relationships/hyperlink" Target="https://twitter.com/" TargetMode="External"/><Relationship Id="rId1512" Type="http://schemas.openxmlformats.org/officeDocument/2006/relationships/hyperlink" Target="http://pbs.twimg.com/profile_images/694843974113062912/ILENgE-T_normal.jpg" TargetMode="External"/><Relationship Id="rId1817" Type="http://schemas.openxmlformats.org/officeDocument/2006/relationships/hyperlink" Target="http://pbs.twimg.com/profile_images/858048613032710144/UTq2eFCk_normal.jpg" TargetMode="External"/><Relationship Id="rId11" Type="http://schemas.openxmlformats.org/officeDocument/2006/relationships/hyperlink" Target="https://pbs.twimg.com/media/C-EJG_pXcAAkLX6.jpg" TargetMode="External"/><Relationship Id="rId398" Type="http://schemas.openxmlformats.org/officeDocument/2006/relationships/hyperlink" Target="https://www.sportswallah.com/lifestyle/cricket/ipl-2017-vodafone-zoozoos-celebrate-10-years-of-ipl-with-comeback-videos" TargetMode="External"/><Relationship Id="rId2079" Type="http://schemas.openxmlformats.org/officeDocument/2006/relationships/hyperlink" Target="https://twitter.com/" TargetMode="External"/><Relationship Id="rId160" Type="http://schemas.openxmlformats.org/officeDocument/2006/relationships/hyperlink" Target="http://pbs.twimg.com/profile_images/854024648329240578/CTw2sHk6_normal.jpg" TargetMode="External"/><Relationship Id="rId2286" Type="http://schemas.openxmlformats.org/officeDocument/2006/relationships/hyperlink" Target="https://twitter.com/" TargetMode="External"/><Relationship Id="rId2493" Type="http://schemas.openxmlformats.org/officeDocument/2006/relationships/hyperlink" Target="https://twitter.com/" TargetMode="External"/><Relationship Id="rId258" Type="http://schemas.openxmlformats.org/officeDocument/2006/relationships/hyperlink" Target="https://twitter.com/" TargetMode="External"/><Relationship Id="rId465" Type="http://schemas.openxmlformats.org/officeDocument/2006/relationships/hyperlink" Target="https://shop.vodafone.in/shop/Offers/super-hour-internet-voice-offers.jsp" TargetMode="External"/><Relationship Id="rId672" Type="http://schemas.openxmlformats.org/officeDocument/2006/relationships/hyperlink" Target="https://shop.vodafone.in/shop/Offers/super-hour-internet-voice-offers.jsp" TargetMode="External"/><Relationship Id="rId1095" Type="http://schemas.openxmlformats.org/officeDocument/2006/relationships/hyperlink" Target="http://pbs.twimg.com/profile_images/626296027193028608/Ux_nF2hb_normal.jpg" TargetMode="External"/><Relationship Id="rId2146" Type="http://schemas.openxmlformats.org/officeDocument/2006/relationships/hyperlink" Target="https://twitter.com/" TargetMode="External"/><Relationship Id="rId2353" Type="http://schemas.openxmlformats.org/officeDocument/2006/relationships/hyperlink" Target="https://twitter.com/" TargetMode="External"/><Relationship Id="rId2560" Type="http://schemas.openxmlformats.org/officeDocument/2006/relationships/hyperlink" Target="https://twitter.com/" TargetMode="External"/><Relationship Id="rId118" Type="http://schemas.openxmlformats.org/officeDocument/2006/relationships/hyperlink" Target="http://pbs.twimg.com/profile_images/856921230762545152/LMNxqp9s_normal.jpg" TargetMode="External"/><Relationship Id="rId325" Type="http://schemas.openxmlformats.org/officeDocument/2006/relationships/hyperlink" Target="https://twitter.com/" TargetMode="External"/><Relationship Id="rId532" Type="http://schemas.openxmlformats.org/officeDocument/2006/relationships/hyperlink" Target="https://shop.vodafone.in/shop/Offers/super-hour-internet-voice-offers.jsp" TargetMode="External"/><Relationship Id="rId977" Type="http://schemas.openxmlformats.org/officeDocument/2006/relationships/hyperlink" Target="https://shop.vodafone.in/shop/Offers/super-hour-internet-voice-offers.jsp" TargetMode="External"/><Relationship Id="rId1162" Type="http://schemas.openxmlformats.org/officeDocument/2006/relationships/hyperlink" Target="http://pbs.twimg.com/profile_images/599529898655387648/7dOgqdJh_normal.jpg" TargetMode="External"/><Relationship Id="rId2006" Type="http://schemas.openxmlformats.org/officeDocument/2006/relationships/hyperlink" Target="https://twitter.com/" TargetMode="External"/><Relationship Id="rId2213" Type="http://schemas.openxmlformats.org/officeDocument/2006/relationships/hyperlink" Target="https://twitter.com/" TargetMode="External"/><Relationship Id="rId2420" Type="http://schemas.openxmlformats.org/officeDocument/2006/relationships/hyperlink" Target="https://twitter.com/" TargetMode="External"/><Relationship Id="rId837" Type="http://schemas.openxmlformats.org/officeDocument/2006/relationships/hyperlink" Target="https://shop.vodafone.in/shop/Offers/super-hour-internet-voice-offers.jsp" TargetMode="External"/><Relationship Id="rId1022" Type="http://schemas.openxmlformats.org/officeDocument/2006/relationships/hyperlink" Target="https://pbs.twimg.com/media/C-BoLxBXkAApC5X.jpg" TargetMode="External"/><Relationship Id="rId1467" Type="http://schemas.openxmlformats.org/officeDocument/2006/relationships/hyperlink" Target="http://pbs.twimg.com/profile_images/856130872654745600/aFLbxLQC_normal.jpg" TargetMode="External"/><Relationship Id="rId1674" Type="http://schemas.openxmlformats.org/officeDocument/2006/relationships/hyperlink" Target="http://pbs.twimg.com/profile_images/847861260788039680/mDyOHdSl_normal.jpg" TargetMode="External"/><Relationship Id="rId1881" Type="http://schemas.openxmlformats.org/officeDocument/2006/relationships/hyperlink" Target="https://twitter.com/" TargetMode="External"/><Relationship Id="rId2518" Type="http://schemas.openxmlformats.org/officeDocument/2006/relationships/hyperlink" Target="https://twitter.com/" TargetMode="External"/><Relationship Id="rId904" Type="http://schemas.openxmlformats.org/officeDocument/2006/relationships/hyperlink" Target="https://shop.vodafone.in/shop/Offers/super-hour-internet-voice-offers.jsp" TargetMode="External"/><Relationship Id="rId1327" Type="http://schemas.openxmlformats.org/officeDocument/2006/relationships/hyperlink" Target="http://pbs.twimg.com/profile_images/843460680351014912/GZJTUf2U_normal.jpg" TargetMode="External"/><Relationship Id="rId1534" Type="http://schemas.openxmlformats.org/officeDocument/2006/relationships/hyperlink" Target="http://pbs.twimg.com/profile_images/780811407658930177/rmqtLpLz_normal.jpg" TargetMode="External"/><Relationship Id="rId1741" Type="http://schemas.openxmlformats.org/officeDocument/2006/relationships/hyperlink" Target="http://pbs.twimg.com/profile_images/858709072174043137/TX-Nf5Wn_normal.jpg" TargetMode="External"/><Relationship Id="rId1979" Type="http://schemas.openxmlformats.org/officeDocument/2006/relationships/hyperlink" Target="https://twitter.com/" TargetMode="External"/><Relationship Id="rId33" Type="http://schemas.openxmlformats.org/officeDocument/2006/relationships/hyperlink" Target="http://pbs.twimg.com/profile_images/830293857845837824/lvXcPj_l_normal.jpg" TargetMode="External"/><Relationship Id="rId1601" Type="http://schemas.openxmlformats.org/officeDocument/2006/relationships/hyperlink" Target="http://pbs.twimg.com/profile_images/858711752053272576/N-dFIhy7_normal.jpg" TargetMode="External"/><Relationship Id="rId1839" Type="http://schemas.openxmlformats.org/officeDocument/2006/relationships/hyperlink" Target="https://twitter.com/" TargetMode="External"/><Relationship Id="rId182" Type="http://schemas.openxmlformats.org/officeDocument/2006/relationships/hyperlink" Target="http://pbs.twimg.com/profile_images/819392200052273152/WNIi7sjd_normal.jpg" TargetMode="External"/><Relationship Id="rId1906" Type="http://schemas.openxmlformats.org/officeDocument/2006/relationships/hyperlink" Target="https://twitter.com/" TargetMode="External"/><Relationship Id="rId487" Type="http://schemas.openxmlformats.org/officeDocument/2006/relationships/hyperlink" Target="https://shop.vodafone.in/shop/Offers/super-hour-internet-voice-offers.jsp" TargetMode="External"/><Relationship Id="rId694" Type="http://schemas.openxmlformats.org/officeDocument/2006/relationships/hyperlink" Target="https://shop.vodafone.in/shop/Offers/super-hour-internet-voice-offers.jsp" TargetMode="External"/><Relationship Id="rId2070" Type="http://schemas.openxmlformats.org/officeDocument/2006/relationships/hyperlink" Target="https://twitter.com/" TargetMode="External"/><Relationship Id="rId2168" Type="http://schemas.openxmlformats.org/officeDocument/2006/relationships/hyperlink" Target="https://twitter.com/" TargetMode="External"/><Relationship Id="rId2375" Type="http://schemas.openxmlformats.org/officeDocument/2006/relationships/hyperlink" Target="https://twitter.com/" TargetMode="External"/><Relationship Id="rId347" Type="http://schemas.openxmlformats.org/officeDocument/2006/relationships/hyperlink" Target="https://twitter.com/" TargetMode="External"/><Relationship Id="rId999" Type="http://schemas.openxmlformats.org/officeDocument/2006/relationships/hyperlink" Target="https://shop.vodafone.in/shop/Offers/super-hour-internet-voice-offers.jsp" TargetMode="External"/><Relationship Id="rId1184" Type="http://schemas.openxmlformats.org/officeDocument/2006/relationships/hyperlink" Target="http://pbs.twimg.com/profile_images/856389229043122177/OR0DQKhG_normal.jpg" TargetMode="External"/><Relationship Id="rId2028" Type="http://schemas.openxmlformats.org/officeDocument/2006/relationships/hyperlink" Target="https://twitter.com/" TargetMode="External"/><Relationship Id="rId2582" Type="http://schemas.openxmlformats.org/officeDocument/2006/relationships/hyperlink" Target="https://twitter.com/" TargetMode="External"/><Relationship Id="rId554" Type="http://schemas.openxmlformats.org/officeDocument/2006/relationships/hyperlink" Target="https://shop.vodafone.in/shop/Offers/super-hour-internet-voice-offers.jsp" TargetMode="External"/><Relationship Id="rId761" Type="http://schemas.openxmlformats.org/officeDocument/2006/relationships/hyperlink" Target="https://shop.vodafone.in/shop/Offers/super-hour-internet-voice-offers.jsp" TargetMode="External"/><Relationship Id="rId859" Type="http://schemas.openxmlformats.org/officeDocument/2006/relationships/hyperlink" Target="https://shop.vodafone.in/shop/Offers/super-hour-internet-voice-offers.jsp" TargetMode="External"/><Relationship Id="rId1391" Type="http://schemas.openxmlformats.org/officeDocument/2006/relationships/hyperlink" Target="http://pbs.twimg.com/profile_images/615423776700825600/2dwkLz6w_normal.jpg" TargetMode="External"/><Relationship Id="rId1489" Type="http://schemas.openxmlformats.org/officeDocument/2006/relationships/hyperlink" Target="http://pbs.twimg.com/profile_images/829974747433857024/Dg30OWl4_normal.jpg" TargetMode="External"/><Relationship Id="rId1696" Type="http://schemas.openxmlformats.org/officeDocument/2006/relationships/hyperlink" Target="http://pbs.twimg.com/profile_images/783514163263995904/_WIP-4Zr_normal.jpg" TargetMode="External"/><Relationship Id="rId2235" Type="http://schemas.openxmlformats.org/officeDocument/2006/relationships/hyperlink" Target="https://twitter.com/" TargetMode="External"/><Relationship Id="rId2442" Type="http://schemas.openxmlformats.org/officeDocument/2006/relationships/hyperlink" Target="https://twitter.com/" TargetMode="External"/><Relationship Id="rId207" Type="http://schemas.openxmlformats.org/officeDocument/2006/relationships/hyperlink" Target="https://twitter.com/" TargetMode="External"/><Relationship Id="rId414" Type="http://schemas.openxmlformats.org/officeDocument/2006/relationships/hyperlink" Target="https://shop.vodafone.in/shop/Offers/super-hour-internet-voice-offers.jsp" TargetMode="External"/><Relationship Id="rId621" Type="http://schemas.openxmlformats.org/officeDocument/2006/relationships/hyperlink" Target="https://shop.vodafone.in/shop/Offers/super-hour-internet-voice-offers.jsp" TargetMode="External"/><Relationship Id="rId1044" Type="http://schemas.openxmlformats.org/officeDocument/2006/relationships/hyperlink" Target="https://pbs.twimg.com/media/C-X193SXUAAAboi.jpg" TargetMode="External"/><Relationship Id="rId1251" Type="http://schemas.openxmlformats.org/officeDocument/2006/relationships/hyperlink" Target="http://pbs.twimg.com/profile_images/849238876086579201/XKhiVDHR_normal.jpg" TargetMode="External"/><Relationship Id="rId1349" Type="http://schemas.openxmlformats.org/officeDocument/2006/relationships/hyperlink" Target="http://pbs.twimg.com/profile_images/840548983114223616/LyYSDiB8_normal.jpg" TargetMode="External"/><Relationship Id="rId2302" Type="http://schemas.openxmlformats.org/officeDocument/2006/relationships/hyperlink" Target="https://twitter.com/" TargetMode="External"/><Relationship Id="rId719" Type="http://schemas.openxmlformats.org/officeDocument/2006/relationships/hyperlink" Target="https://shop.vodafone.in/shop/Offers/super-hour-internet-voice-offers.jsp" TargetMode="External"/><Relationship Id="rId926" Type="http://schemas.openxmlformats.org/officeDocument/2006/relationships/hyperlink" Target="https://shop.vodafone.in/shop/Offers/super-hour-internet-voice-offers.jsp" TargetMode="External"/><Relationship Id="rId1111" Type="http://schemas.openxmlformats.org/officeDocument/2006/relationships/hyperlink" Target="https://pbs.twimg.com/media/C-BoLxBXkAApC5X.jpg" TargetMode="External"/><Relationship Id="rId1556" Type="http://schemas.openxmlformats.org/officeDocument/2006/relationships/hyperlink" Target="http://pbs.twimg.com/profile_images/854542287594033152/UaY6fTQT_normal.jpg" TargetMode="External"/><Relationship Id="rId1763" Type="http://schemas.openxmlformats.org/officeDocument/2006/relationships/hyperlink" Target="http://pbs.twimg.com/profile_images/852446060454830080/IFHrbf_i_normal.jpg" TargetMode="External"/><Relationship Id="rId1970" Type="http://schemas.openxmlformats.org/officeDocument/2006/relationships/hyperlink" Target="https://twitter.com/" TargetMode="External"/><Relationship Id="rId55" Type="http://schemas.openxmlformats.org/officeDocument/2006/relationships/hyperlink" Target="http://pbs.twimg.com/profile_images/858413079805210624/AhZxXNrQ_normal.jpg" TargetMode="External"/><Relationship Id="rId1209" Type="http://schemas.openxmlformats.org/officeDocument/2006/relationships/hyperlink" Target="http://pbs.twimg.com/profile_images/854387841425711104/Qyj1hUpt_normal.jpg" TargetMode="External"/><Relationship Id="rId1416" Type="http://schemas.openxmlformats.org/officeDocument/2006/relationships/hyperlink" Target="http://pbs.twimg.com/profile_images/853208791843823617/zjyHPM4J_normal.jpg" TargetMode="External"/><Relationship Id="rId1623" Type="http://schemas.openxmlformats.org/officeDocument/2006/relationships/hyperlink" Target="http://pbs.twimg.com/profile_images/858323969790943233/V_RzYDEj_normal.jpg" TargetMode="External"/><Relationship Id="rId1830" Type="http://schemas.openxmlformats.org/officeDocument/2006/relationships/hyperlink" Target="https://twitter.com/" TargetMode="External"/><Relationship Id="rId1928" Type="http://schemas.openxmlformats.org/officeDocument/2006/relationships/hyperlink" Target="https://twitter.com/" TargetMode="External"/><Relationship Id="rId2092" Type="http://schemas.openxmlformats.org/officeDocument/2006/relationships/hyperlink" Target="https://twitter.com/" TargetMode="External"/><Relationship Id="rId271" Type="http://schemas.openxmlformats.org/officeDocument/2006/relationships/hyperlink" Target="https://twitter.com/" TargetMode="External"/><Relationship Id="rId2397" Type="http://schemas.openxmlformats.org/officeDocument/2006/relationships/hyperlink" Target="https://twitter.com/" TargetMode="External"/><Relationship Id="rId131" Type="http://schemas.openxmlformats.org/officeDocument/2006/relationships/hyperlink" Target="http://pbs.twimg.com/profile_images/751639696787116032/rMUdDmVW_normal.jpg" TargetMode="External"/><Relationship Id="rId369" Type="http://schemas.openxmlformats.org/officeDocument/2006/relationships/hyperlink" Target="https://twitter.com/" TargetMode="External"/><Relationship Id="rId576" Type="http://schemas.openxmlformats.org/officeDocument/2006/relationships/hyperlink" Target="https://shop.vodafone.in/shop/Offers/super-hour-internet-voice-offers.jsp" TargetMode="External"/><Relationship Id="rId783" Type="http://schemas.openxmlformats.org/officeDocument/2006/relationships/hyperlink" Target="https://shop.vodafone.in/shop/Offers/super-hour-internet-voice-offers.jsp" TargetMode="External"/><Relationship Id="rId990" Type="http://schemas.openxmlformats.org/officeDocument/2006/relationships/hyperlink" Target="https://shop.vodafone.in/shop/Offers/super-hour-internet-voice-offers.jsp" TargetMode="External"/><Relationship Id="rId2257" Type="http://schemas.openxmlformats.org/officeDocument/2006/relationships/hyperlink" Target="https://twitter.com/" TargetMode="External"/><Relationship Id="rId2464" Type="http://schemas.openxmlformats.org/officeDocument/2006/relationships/hyperlink" Target="https://twitter.com/" TargetMode="External"/><Relationship Id="rId229" Type="http://schemas.openxmlformats.org/officeDocument/2006/relationships/hyperlink" Target="https://twitter.com/" TargetMode="External"/><Relationship Id="rId436" Type="http://schemas.openxmlformats.org/officeDocument/2006/relationships/hyperlink" Target="https://shop.vodafone.in/shop/Offers/super-hour-internet-voice-offers.jsp" TargetMode="External"/><Relationship Id="rId643" Type="http://schemas.openxmlformats.org/officeDocument/2006/relationships/hyperlink" Target="https://shop.vodafone.in/shop/Offers/super-hour-internet-voice-offers.jsp" TargetMode="External"/><Relationship Id="rId1066" Type="http://schemas.openxmlformats.org/officeDocument/2006/relationships/hyperlink" Target="http://pbs.twimg.com/profile_images/378800000474153543/d56efeccdafc4be2b9bf3c3494ef9095_normal.jpeg" TargetMode="External"/><Relationship Id="rId1273" Type="http://schemas.openxmlformats.org/officeDocument/2006/relationships/hyperlink" Target="http://pbs.twimg.com/profile_images/828516325156909056/m4BZ_pFi_normal.jpg" TargetMode="External"/><Relationship Id="rId1480" Type="http://schemas.openxmlformats.org/officeDocument/2006/relationships/hyperlink" Target="http://abs.twimg.com/sticky/default_profile_images/default_profile_normal.png" TargetMode="External"/><Relationship Id="rId2117" Type="http://schemas.openxmlformats.org/officeDocument/2006/relationships/hyperlink" Target="https://twitter.com/" TargetMode="External"/><Relationship Id="rId2324" Type="http://schemas.openxmlformats.org/officeDocument/2006/relationships/hyperlink" Target="https://twitter.com/" TargetMode="External"/><Relationship Id="rId850" Type="http://schemas.openxmlformats.org/officeDocument/2006/relationships/hyperlink" Target="https://shop.vodafone.in/shop/Offers/super-hour-internet-voice-offers.jsp" TargetMode="External"/><Relationship Id="rId948" Type="http://schemas.openxmlformats.org/officeDocument/2006/relationships/hyperlink" Target="https://shop.vodafone.in/shop/Offers/super-hour-internet-voice-offers.jsp" TargetMode="External"/><Relationship Id="rId1133" Type="http://schemas.openxmlformats.org/officeDocument/2006/relationships/hyperlink" Target="http://pbs.twimg.com/profile_images/772353936615440384/b00YxCqM_normal.jpg" TargetMode="External"/><Relationship Id="rId1578" Type="http://schemas.openxmlformats.org/officeDocument/2006/relationships/hyperlink" Target="http://pbs.twimg.com/profile_images/838347412104105984/I3HqBS0L_normal.jpg" TargetMode="External"/><Relationship Id="rId1785" Type="http://schemas.openxmlformats.org/officeDocument/2006/relationships/hyperlink" Target="http://pbs.twimg.com/profile_images/858723051076276224/dxFRcVE4_normal.jpg" TargetMode="External"/><Relationship Id="rId1992" Type="http://schemas.openxmlformats.org/officeDocument/2006/relationships/hyperlink" Target="https://twitter.com/" TargetMode="External"/><Relationship Id="rId2531" Type="http://schemas.openxmlformats.org/officeDocument/2006/relationships/hyperlink" Target="https://twitter.com/" TargetMode="External"/><Relationship Id="rId77" Type="http://schemas.openxmlformats.org/officeDocument/2006/relationships/hyperlink" Target="http://pbs.twimg.com/profile_images/853258616014614529/vVSm3rZW_normal.jpg" TargetMode="External"/><Relationship Id="rId503" Type="http://schemas.openxmlformats.org/officeDocument/2006/relationships/hyperlink" Target="https://shop.vodafone.in/shop/Offers/super-hour-internet-voice-offers.jsp" TargetMode="External"/><Relationship Id="rId710" Type="http://schemas.openxmlformats.org/officeDocument/2006/relationships/hyperlink" Target="https://shop.vodafone.in/shop/Offers/super-hour-internet-voice-offers.jsp" TargetMode="External"/><Relationship Id="rId808" Type="http://schemas.openxmlformats.org/officeDocument/2006/relationships/hyperlink" Target="https://shop.vodafone.in/shop/Offers/super-hour-internet-voice-offers.jsp" TargetMode="External"/><Relationship Id="rId1340" Type="http://schemas.openxmlformats.org/officeDocument/2006/relationships/hyperlink" Target="http://pbs.twimg.com/profile_images/774662240934985730/nIb4aw_c_normal.jpg" TargetMode="External"/><Relationship Id="rId1438" Type="http://schemas.openxmlformats.org/officeDocument/2006/relationships/hyperlink" Target="http://pbs.twimg.com/profile_images/857884100174254080/wOINWBjk_normal.jpg" TargetMode="External"/><Relationship Id="rId1645" Type="http://schemas.openxmlformats.org/officeDocument/2006/relationships/hyperlink" Target="http://pbs.twimg.com/profile_images/840838059151126528/myfjo0QA_normal.jpg" TargetMode="External"/><Relationship Id="rId1200" Type="http://schemas.openxmlformats.org/officeDocument/2006/relationships/hyperlink" Target="http://pbs.twimg.com/profile_images/842301947386445824/s45_9a1t_normal.jpg" TargetMode="External"/><Relationship Id="rId1852" Type="http://schemas.openxmlformats.org/officeDocument/2006/relationships/hyperlink" Target="https://twitter.com/" TargetMode="External"/><Relationship Id="rId1505" Type="http://schemas.openxmlformats.org/officeDocument/2006/relationships/hyperlink" Target="http://pbs.twimg.com/profile_images/582897391625322497/9yaf6jIo_normal.png" TargetMode="External"/><Relationship Id="rId1712" Type="http://schemas.openxmlformats.org/officeDocument/2006/relationships/hyperlink" Target="http://pbs.twimg.com/profile_images/846975635474001920/0Bit47hO_normal.jpg" TargetMode="External"/><Relationship Id="rId293" Type="http://schemas.openxmlformats.org/officeDocument/2006/relationships/hyperlink" Target="https://twitter.com/" TargetMode="External"/><Relationship Id="rId2181" Type="http://schemas.openxmlformats.org/officeDocument/2006/relationships/hyperlink" Target="https://twitter.com/" TargetMode="External"/><Relationship Id="rId153" Type="http://schemas.openxmlformats.org/officeDocument/2006/relationships/hyperlink" Target="http://pbs.twimg.com/profile_images/820667513545441280/_emEkGyA_normal.jpg" TargetMode="External"/><Relationship Id="rId360" Type="http://schemas.openxmlformats.org/officeDocument/2006/relationships/hyperlink" Target="https://twitter.com/" TargetMode="External"/><Relationship Id="rId598" Type="http://schemas.openxmlformats.org/officeDocument/2006/relationships/hyperlink" Target="https://shop.vodafone.in/shop/Offers/super-hour-internet-voice-offers.jsp" TargetMode="External"/><Relationship Id="rId2041" Type="http://schemas.openxmlformats.org/officeDocument/2006/relationships/hyperlink" Target="https://twitter.com/" TargetMode="External"/><Relationship Id="rId2279" Type="http://schemas.openxmlformats.org/officeDocument/2006/relationships/hyperlink" Target="https://twitter.com/" TargetMode="External"/><Relationship Id="rId2486" Type="http://schemas.openxmlformats.org/officeDocument/2006/relationships/hyperlink" Target="https://twitter.com/" TargetMode="External"/><Relationship Id="rId220" Type="http://schemas.openxmlformats.org/officeDocument/2006/relationships/hyperlink" Target="https://twitter.com/" TargetMode="External"/><Relationship Id="rId458" Type="http://schemas.openxmlformats.org/officeDocument/2006/relationships/hyperlink" Target="https://shop.vodafone.in/shop/Offers/super-hour-internet-voice-offers.jsp" TargetMode="External"/><Relationship Id="rId665" Type="http://schemas.openxmlformats.org/officeDocument/2006/relationships/hyperlink" Target="https://shop.vodafone.in/shop/Offers/super-hour-internet-voice-offers.jsp" TargetMode="External"/><Relationship Id="rId872" Type="http://schemas.openxmlformats.org/officeDocument/2006/relationships/hyperlink" Target="https://shop.vodafone.in/shop/Offers/super-hour-internet-voice-offers.jsp" TargetMode="External"/><Relationship Id="rId1088" Type="http://schemas.openxmlformats.org/officeDocument/2006/relationships/hyperlink" Target="http://pbs.twimg.com/profile_images/709574694425350144/EmXfuQXG_normal.jpg" TargetMode="External"/><Relationship Id="rId1295" Type="http://schemas.openxmlformats.org/officeDocument/2006/relationships/hyperlink" Target="http://pbs.twimg.com/profile_images/849555351150243843/wPSsY3-C_normal.jpg" TargetMode="External"/><Relationship Id="rId2139" Type="http://schemas.openxmlformats.org/officeDocument/2006/relationships/hyperlink" Target="https://twitter.com/" TargetMode="External"/><Relationship Id="rId2346" Type="http://schemas.openxmlformats.org/officeDocument/2006/relationships/hyperlink" Target="https://twitter.com/" TargetMode="External"/><Relationship Id="rId2553" Type="http://schemas.openxmlformats.org/officeDocument/2006/relationships/hyperlink" Target="https://twitter.com/" TargetMode="External"/><Relationship Id="rId318" Type="http://schemas.openxmlformats.org/officeDocument/2006/relationships/hyperlink" Target="https://twitter.com/" TargetMode="External"/><Relationship Id="rId525" Type="http://schemas.openxmlformats.org/officeDocument/2006/relationships/hyperlink" Target="https://shop.vodafone.in/shop/Offers/super-hour-internet-voice-offers.jsp" TargetMode="External"/><Relationship Id="rId732" Type="http://schemas.openxmlformats.org/officeDocument/2006/relationships/hyperlink" Target="https://shop.vodafone.in/shop/Offers/super-hour-internet-voice-offers.jsp" TargetMode="External"/><Relationship Id="rId1155" Type="http://schemas.openxmlformats.org/officeDocument/2006/relationships/hyperlink" Target="http://pbs.twimg.com/profile_images/854618586605924352/yQIgFQRq_normal.jpg" TargetMode="External"/><Relationship Id="rId1362" Type="http://schemas.openxmlformats.org/officeDocument/2006/relationships/hyperlink" Target="http://pbs.twimg.com/profile_images/817041112191811586/mcA3Qqna_normal.jpg" TargetMode="External"/><Relationship Id="rId2206" Type="http://schemas.openxmlformats.org/officeDocument/2006/relationships/hyperlink" Target="https://twitter.com/" TargetMode="External"/><Relationship Id="rId2413" Type="http://schemas.openxmlformats.org/officeDocument/2006/relationships/hyperlink" Target="https://twitter.com/" TargetMode="External"/><Relationship Id="rId99" Type="http://schemas.openxmlformats.org/officeDocument/2006/relationships/hyperlink" Target="http://pbs.twimg.com/profile_images/777360744614461442/2T_cTIkL_normal.jpg" TargetMode="External"/><Relationship Id="rId1015" Type="http://schemas.openxmlformats.org/officeDocument/2006/relationships/hyperlink" Target="https://pbs.twimg.com/media/C-BoLxBXkAApC5X.jpg" TargetMode="External"/><Relationship Id="rId1222" Type="http://schemas.openxmlformats.org/officeDocument/2006/relationships/hyperlink" Target="http://pbs.twimg.com/profile_images/857237056719904771/meLMSEiR_normal.jpg" TargetMode="External"/><Relationship Id="rId1667" Type="http://schemas.openxmlformats.org/officeDocument/2006/relationships/hyperlink" Target="http://pbs.twimg.com/profile_images/730423414486380544/HsBKuhtY_normal.jpg" TargetMode="External"/><Relationship Id="rId1874" Type="http://schemas.openxmlformats.org/officeDocument/2006/relationships/hyperlink" Target="https://twitter.com/" TargetMode="External"/><Relationship Id="rId1527" Type="http://schemas.openxmlformats.org/officeDocument/2006/relationships/hyperlink" Target="http://pbs.twimg.com/profile_images/814328619329880064/BHz_C0cZ_normal.jpg" TargetMode="External"/><Relationship Id="rId1734" Type="http://schemas.openxmlformats.org/officeDocument/2006/relationships/hyperlink" Target="http://abs.twimg.com/sticky/default_profile_images/default_profile_normal.png" TargetMode="External"/><Relationship Id="rId1941" Type="http://schemas.openxmlformats.org/officeDocument/2006/relationships/hyperlink" Target="https://twitter.com/" TargetMode="External"/><Relationship Id="rId26" Type="http://schemas.openxmlformats.org/officeDocument/2006/relationships/hyperlink" Target="http://pbs.twimg.com/profile_images/858381644365008896/xYrq09UO_normal.jpg" TargetMode="External"/><Relationship Id="rId175" Type="http://schemas.openxmlformats.org/officeDocument/2006/relationships/hyperlink" Target="http://pbs.twimg.com/profile_images/858249025476329476/AaBFF-h7_normal.jpg" TargetMode="External"/><Relationship Id="rId1801" Type="http://schemas.openxmlformats.org/officeDocument/2006/relationships/hyperlink" Target="http://pbs.twimg.com/profile_images/856857634095247360/lVuESS_i_normal.jpg" TargetMode="External"/><Relationship Id="rId382" Type="http://schemas.openxmlformats.org/officeDocument/2006/relationships/hyperlink" Target="https://twitter.com/" TargetMode="External"/><Relationship Id="rId687" Type="http://schemas.openxmlformats.org/officeDocument/2006/relationships/hyperlink" Target="https://shop.vodafone.in/shop/Offers/super-hour-internet-voice-offers.jsp" TargetMode="External"/><Relationship Id="rId2063" Type="http://schemas.openxmlformats.org/officeDocument/2006/relationships/hyperlink" Target="https://twitter.com/" TargetMode="External"/><Relationship Id="rId2270" Type="http://schemas.openxmlformats.org/officeDocument/2006/relationships/hyperlink" Target="https://twitter.com/" TargetMode="External"/><Relationship Id="rId2368" Type="http://schemas.openxmlformats.org/officeDocument/2006/relationships/hyperlink" Target="https://twitter.com/" TargetMode="External"/><Relationship Id="rId242" Type="http://schemas.openxmlformats.org/officeDocument/2006/relationships/hyperlink" Target="https://twitter.com/" TargetMode="External"/><Relationship Id="rId894" Type="http://schemas.openxmlformats.org/officeDocument/2006/relationships/hyperlink" Target="https://shop.vodafone.in/shop/Offers/super-hour-internet-voice-offers.jsp" TargetMode="External"/><Relationship Id="rId1177" Type="http://schemas.openxmlformats.org/officeDocument/2006/relationships/hyperlink" Target="http://pbs.twimg.com/profile_images/793630477026365440/5dU59qpE_normal.jpg" TargetMode="External"/><Relationship Id="rId2130" Type="http://schemas.openxmlformats.org/officeDocument/2006/relationships/hyperlink" Target="https://twitter.com/" TargetMode="External"/><Relationship Id="rId2575" Type="http://schemas.openxmlformats.org/officeDocument/2006/relationships/hyperlink" Target="https://twitter.com/" TargetMode="External"/><Relationship Id="rId102" Type="http://schemas.openxmlformats.org/officeDocument/2006/relationships/hyperlink" Target="http://pbs.twimg.com/profile_images/855725584504070146/mEtlTi3-_normal.jpg" TargetMode="External"/><Relationship Id="rId547" Type="http://schemas.openxmlformats.org/officeDocument/2006/relationships/hyperlink" Target="https://shop.vodafone.in/shop/Offers/super-hour-internet-voice-offers.jsp" TargetMode="External"/><Relationship Id="rId754" Type="http://schemas.openxmlformats.org/officeDocument/2006/relationships/hyperlink" Target="https://shop.vodafone.in/shop/Offers/super-hour-internet-voice-offers.jsp" TargetMode="External"/><Relationship Id="rId961" Type="http://schemas.openxmlformats.org/officeDocument/2006/relationships/hyperlink" Target="https://shop.vodafone.in/shop/Offers/super-hour-internet-voice-offers.jsp" TargetMode="External"/><Relationship Id="rId1384" Type="http://schemas.openxmlformats.org/officeDocument/2006/relationships/hyperlink" Target="http://pbs.twimg.com/profile_images/858739285473632256/QTGXFboX_normal.jpg" TargetMode="External"/><Relationship Id="rId1591" Type="http://schemas.openxmlformats.org/officeDocument/2006/relationships/hyperlink" Target="http://pbs.twimg.com/profile_images/855001677245579265/LZdTUEQB_normal.jpg" TargetMode="External"/><Relationship Id="rId1689" Type="http://schemas.openxmlformats.org/officeDocument/2006/relationships/hyperlink" Target="http://pbs.twimg.com/profile_images/850923933008371712/5fK2dfx9_normal.jpg" TargetMode="External"/><Relationship Id="rId2228" Type="http://schemas.openxmlformats.org/officeDocument/2006/relationships/hyperlink" Target="https://twitter.com/" TargetMode="External"/><Relationship Id="rId2435" Type="http://schemas.openxmlformats.org/officeDocument/2006/relationships/hyperlink" Target="https://twitter.com/" TargetMode="External"/><Relationship Id="rId90" Type="http://schemas.openxmlformats.org/officeDocument/2006/relationships/hyperlink" Target="http://pbs.twimg.com/profile_images/829894432463998977/BjelqgH7_normal.jpg" TargetMode="External"/><Relationship Id="rId407" Type="http://schemas.openxmlformats.org/officeDocument/2006/relationships/hyperlink" Target="https://shop.vodafone.in/shop/Offers/super-hour-internet-voice-offers.jsp" TargetMode="External"/><Relationship Id="rId614" Type="http://schemas.openxmlformats.org/officeDocument/2006/relationships/hyperlink" Target="https://shop.vodafone.in/shop/Offers/super-hour-internet-voice-offers.jsp" TargetMode="External"/><Relationship Id="rId821" Type="http://schemas.openxmlformats.org/officeDocument/2006/relationships/hyperlink" Target="https://shop.vodafone.in/shop/Offers/super-hour-internet-voice-offers.jsp" TargetMode="External"/><Relationship Id="rId1037" Type="http://schemas.openxmlformats.org/officeDocument/2006/relationships/hyperlink" Target="https://pbs.twimg.com/media/C-BoLxBXkAApC5X.jpg" TargetMode="External"/><Relationship Id="rId1244" Type="http://schemas.openxmlformats.org/officeDocument/2006/relationships/hyperlink" Target="http://pbs.twimg.com/profile_images/857160792227155969/qGsmxMyj_normal.jpg" TargetMode="External"/><Relationship Id="rId1451" Type="http://schemas.openxmlformats.org/officeDocument/2006/relationships/hyperlink" Target="http://pbs.twimg.com/profile_images/835181565898444800/5g9iWIMM_normal.jpg" TargetMode="External"/><Relationship Id="rId1896" Type="http://schemas.openxmlformats.org/officeDocument/2006/relationships/hyperlink" Target="https://twitter.com/" TargetMode="External"/><Relationship Id="rId2502" Type="http://schemas.openxmlformats.org/officeDocument/2006/relationships/hyperlink" Target="https://twitter.com/" TargetMode="External"/><Relationship Id="rId919" Type="http://schemas.openxmlformats.org/officeDocument/2006/relationships/hyperlink" Target="https://shop.vodafone.in/shop/Offers/super-hour-internet-voice-offers.jsp" TargetMode="External"/><Relationship Id="rId1104" Type="http://schemas.openxmlformats.org/officeDocument/2006/relationships/hyperlink" Target="https://pbs.twimg.com/media/C-BoLxBXkAApC5X.jpg" TargetMode="External"/><Relationship Id="rId1311" Type="http://schemas.openxmlformats.org/officeDocument/2006/relationships/hyperlink" Target="http://pbs.twimg.com/profile_images/827590792130732032/6eQx5YmB_normal.jpg" TargetMode="External"/><Relationship Id="rId1549" Type="http://schemas.openxmlformats.org/officeDocument/2006/relationships/hyperlink" Target="http://pbs.twimg.com/profile_images/665246813000077312/JJpNcJFb_normal.jpg" TargetMode="External"/><Relationship Id="rId1756" Type="http://schemas.openxmlformats.org/officeDocument/2006/relationships/hyperlink" Target="http://pbs.twimg.com/profile_images/685447717527617537/hTBRRbK1_normal.jpg" TargetMode="External"/><Relationship Id="rId1963" Type="http://schemas.openxmlformats.org/officeDocument/2006/relationships/hyperlink" Target="https://twitter.com/" TargetMode="External"/><Relationship Id="rId48" Type="http://schemas.openxmlformats.org/officeDocument/2006/relationships/hyperlink" Target="http://pbs.twimg.com/profile_images/855140178561830916/hhIh7OTd_normal.jpg" TargetMode="External"/><Relationship Id="rId1409" Type="http://schemas.openxmlformats.org/officeDocument/2006/relationships/hyperlink" Target="http://pbs.twimg.com/profile_images/787565795714867200/1n2zSY1Q_normal.jpg" TargetMode="External"/><Relationship Id="rId1616" Type="http://schemas.openxmlformats.org/officeDocument/2006/relationships/hyperlink" Target="http://pbs.twimg.com/profile_images/858771116478824448/YkuzGPBt_normal.jpg" TargetMode="External"/><Relationship Id="rId1823" Type="http://schemas.openxmlformats.org/officeDocument/2006/relationships/hyperlink" Target="https://twitter.com/" TargetMode="External"/><Relationship Id="rId197" Type="http://schemas.openxmlformats.org/officeDocument/2006/relationships/hyperlink" Target="http://pbs.twimg.com/profile_images/687143380258705408/RU41lmft_normal.png" TargetMode="External"/><Relationship Id="rId2085" Type="http://schemas.openxmlformats.org/officeDocument/2006/relationships/hyperlink" Target="https://twitter.com/" TargetMode="External"/><Relationship Id="rId2292" Type="http://schemas.openxmlformats.org/officeDocument/2006/relationships/hyperlink" Target="https://twitter.com/" TargetMode="External"/><Relationship Id="rId264" Type="http://schemas.openxmlformats.org/officeDocument/2006/relationships/hyperlink" Target="https://twitter.com/" TargetMode="External"/><Relationship Id="rId471" Type="http://schemas.openxmlformats.org/officeDocument/2006/relationships/hyperlink" Target="https://shop.vodafone.in/shop/Offers/super-hour-internet-voice-offers.jsp" TargetMode="External"/><Relationship Id="rId2152" Type="http://schemas.openxmlformats.org/officeDocument/2006/relationships/hyperlink" Target="https://twitter.com/" TargetMode="External"/><Relationship Id="rId2597" Type="http://schemas.openxmlformats.org/officeDocument/2006/relationships/vmlDrawing" Target="../drawings/vmlDrawing1.vml"/><Relationship Id="rId124" Type="http://schemas.openxmlformats.org/officeDocument/2006/relationships/hyperlink" Target="http://pbs.twimg.com/profile_images/829889407675092992/1gl2iPYo_normal.jpg" TargetMode="External"/><Relationship Id="rId569" Type="http://schemas.openxmlformats.org/officeDocument/2006/relationships/hyperlink" Target="https://shop.vodafone.in/shop/Offers/super-hour-internet-voice-offers.jsp" TargetMode="External"/><Relationship Id="rId776" Type="http://schemas.openxmlformats.org/officeDocument/2006/relationships/hyperlink" Target="https://shop.vodafone.in/shop/Offers/super-hour-internet-voice-offers.jsp" TargetMode="External"/><Relationship Id="rId983" Type="http://schemas.openxmlformats.org/officeDocument/2006/relationships/hyperlink" Target="https://shop.vodafone.in/shop/Offers/super-hour-internet-voice-offers.jsp" TargetMode="External"/><Relationship Id="rId1199" Type="http://schemas.openxmlformats.org/officeDocument/2006/relationships/hyperlink" Target="http://pbs.twimg.com/profile_images/857511724311773184/m8xyd_WD_normal.jpg" TargetMode="External"/><Relationship Id="rId2457" Type="http://schemas.openxmlformats.org/officeDocument/2006/relationships/hyperlink" Target="https://twitter.com/" TargetMode="External"/><Relationship Id="rId331" Type="http://schemas.openxmlformats.org/officeDocument/2006/relationships/hyperlink" Target="https://twitter.com/" TargetMode="External"/><Relationship Id="rId429" Type="http://schemas.openxmlformats.org/officeDocument/2006/relationships/hyperlink" Target="https://shop.vodafone.in/shop/Offers/super-hour-internet-voice-offers.jsp" TargetMode="External"/><Relationship Id="rId636" Type="http://schemas.openxmlformats.org/officeDocument/2006/relationships/hyperlink" Target="https://shop.vodafone.in/shop/Offers/super-hour-internet-voice-offers.jsp" TargetMode="External"/><Relationship Id="rId1059" Type="http://schemas.openxmlformats.org/officeDocument/2006/relationships/hyperlink" Target="http://pbs.twimg.com/profile_images/850344957873332225/XAcGhjtR_normal.jpg" TargetMode="External"/><Relationship Id="rId1266" Type="http://schemas.openxmlformats.org/officeDocument/2006/relationships/hyperlink" Target="http://pbs.twimg.com/profile_images/845571979771965440/FwBQP3eG_normal.jpg" TargetMode="External"/><Relationship Id="rId1473" Type="http://schemas.openxmlformats.org/officeDocument/2006/relationships/hyperlink" Target="http://pbs.twimg.com/profile_images/653933304891072512/QJgYrjCr_normal.jpg" TargetMode="External"/><Relationship Id="rId2012" Type="http://schemas.openxmlformats.org/officeDocument/2006/relationships/hyperlink" Target="https://twitter.com/" TargetMode="External"/><Relationship Id="rId2317" Type="http://schemas.openxmlformats.org/officeDocument/2006/relationships/hyperlink" Target="https://twitter.com/" TargetMode="External"/><Relationship Id="rId843" Type="http://schemas.openxmlformats.org/officeDocument/2006/relationships/hyperlink" Target="https://shop.vodafone.in/shop/Offers/super-hour-internet-voice-offers.jsp" TargetMode="External"/><Relationship Id="rId1126" Type="http://schemas.openxmlformats.org/officeDocument/2006/relationships/hyperlink" Target="http://pbs.twimg.com/profile_images/846380736613617665/_ZIHIMNk_normal.jpg" TargetMode="External"/><Relationship Id="rId1680" Type="http://schemas.openxmlformats.org/officeDocument/2006/relationships/hyperlink" Target="http://pbs.twimg.com/profile_images/684362055747436544/PW0FXa_e_normal.jpg" TargetMode="External"/><Relationship Id="rId1778" Type="http://schemas.openxmlformats.org/officeDocument/2006/relationships/hyperlink" Target="http://pbs.twimg.com/profile_images/741290531553087488/n2B7L3hS_normal.jpg" TargetMode="External"/><Relationship Id="rId1985" Type="http://schemas.openxmlformats.org/officeDocument/2006/relationships/hyperlink" Target="https://twitter.com/" TargetMode="External"/><Relationship Id="rId2524" Type="http://schemas.openxmlformats.org/officeDocument/2006/relationships/hyperlink" Target="https://twitter.com/" TargetMode="External"/><Relationship Id="rId703" Type="http://schemas.openxmlformats.org/officeDocument/2006/relationships/hyperlink" Target="https://shop.vodafone.in/shop/Offers/super-hour-internet-voice-offers.jsp" TargetMode="External"/><Relationship Id="rId910" Type="http://schemas.openxmlformats.org/officeDocument/2006/relationships/hyperlink" Target="https://shop.vodafone.in/shop/Offers/super-hour-internet-voice-offers.jsp" TargetMode="External"/><Relationship Id="rId1333" Type="http://schemas.openxmlformats.org/officeDocument/2006/relationships/hyperlink" Target="http://pbs.twimg.com/profile_images/857718209885200384/LJDpxqGX_normal.jpg" TargetMode="External"/><Relationship Id="rId1540" Type="http://schemas.openxmlformats.org/officeDocument/2006/relationships/hyperlink" Target="http://pbs.twimg.com/profile_images/765394715739037696/p-mipj71_normal.jpg" TargetMode="External"/><Relationship Id="rId1638" Type="http://schemas.openxmlformats.org/officeDocument/2006/relationships/hyperlink" Target="http://pbs.twimg.com/profile_images/759434362618155008/L97eJIY8_normal.jpg" TargetMode="External"/><Relationship Id="rId1400" Type="http://schemas.openxmlformats.org/officeDocument/2006/relationships/hyperlink" Target="http://pbs.twimg.com/profile_images/829029215613825024/q4APMAa5_normal.jpg" TargetMode="External"/><Relationship Id="rId1845" Type="http://schemas.openxmlformats.org/officeDocument/2006/relationships/hyperlink" Target="https://twitter.com/" TargetMode="External"/><Relationship Id="rId1705" Type="http://schemas.openxmlformats.org/officeDocument/2006/relationships/hyperlink" Target="http://pbs.twimg.com/profile_images/471733753014800384/BTanDQfQ_normal.jpeg" TargetMode="External"/><Relationship Id="rId1912" Type="http://schemas.openxmlformats.org/officeDocument/2006/relationships/hyperlink" Target="https://twitter.com/" TargetMode="External"/><Relationship Id="rId286" Type="http://schemas.openxmlformats.org/officeDocument/2006/relationships/hyperlink" Target="https://twitter.com/" TargetMode="External"/><Relationship Id="rId493" Type="http://schemas.openxmlformats.org/officeDocument/2006/relationships/hyperlink" Target="https://shop.vodafone.in/shop/Offers/super-hour-internet-voice-offers.jsp" TargetMode="External"/><Relationship Id="rId2174" Type="http://schemas.openxmlformats.org/officeDocument/2006/relationships/hyperlink" Target="https://twitter.com/" TargetMode="External"/><Relationship Id="rId2381" Type="http://schemas.openxmlformats.org/officeDocument/2006/relationships/hyperlink" Target="https://twitter.com/" TargetMode="External"/><Relationship Id="rId146" Type="http://schemas.openxmlformats.org/officeDocument/2006/relationships/hyperlink" Target="http://pbs.twimg.com/profile_images/856798643063373824/n0qR1xES_normal.jpg" TargetMode="External"/><Relationship Id="rId353" Type="http://schemas.openxmlformats.org/officeDocument/2006/relationships/hyperlink" Target="https://twitter.com/" TargetMode="External"/><Relationship Id="rId560" Type="http://schemas.openxmlformats.org/officeDocument/2006/relationships/hyperlink" Target="https://shop.vodafone.in/shop/Offers/super-hour-internet-voice-offers.jsp" TargetMode="External"/><Relationship Id="rId798" Type="http://schemas.openxmlformats.org/officeDocument/2006/relationships/hyperlink" Target="https://shop.vodafone.in/shop/Offers/super-hour-internet-voice-offers.jsp" TargetMode="External"/><Relationship Id="rId1190" Type="http://schemas.openxmlformats.org/officeDocument/2006/relationships/hyperlink" Target="http://pbs.twimg.com/profile_images/857563827558203392/UFx_v_9X_normal.jpg" TargetMode="External"/><Relationship Id="rId2034" Type="http://schemas.openxmlformats.org/officeDocument/2006/relationships/hyperlink" Target="https://twitter.com/" TargetMode="External"/><Relationship Id="rId2241" Type="http://schemas.openxmlformats.org/officeDocument/2006/relationships/hyperlink" Target="https://twitter.com/" TargetMode="External"/><Relationship Id="rId2479" Type="http://schemas.openxmlformats.org/officeDocument/2006/relationships/hyperlink" Target="https://twitter.com/" TargetMode="External"/><Relationship Id="rId213" Type="http://schemas.openxmlformats.org/officeDocument/2006/relationships/hyperlink" Target="https://twitter.com/" TargetMode="External"/><Relationship Id="rId420" Type="http://schemas.openxmlformats.org/officeDocument/2006/relationships/hyperlink" Target="https://shop.vodafone.in/shop/Offers/super-hour-internet-voice-offers.jsp" TargetMode="External"/><Relationship Id="rId658" Type="http://schemas.openxmlformats.org/officeDocument/2006/relationships/hyperlink" Target="https://shop.vodafone.in/shop/Offers/super-hour-internet-voice-offers.jsp" TargetMode="External"/><Relationship Id="rId865" Type="http://schemas.openxmlformats.org/officeDocument/2006/relationships/hyperlink" Target="https://shop.vodafone.in/shop/Offers/super-hour-internet-voice-offers.jsp" TargetMode="External"/><Relationship Id="rId1050" Type="http://schemas.openxmlformats.org/officeDocument/2006/relationships/hyperlink" Target="http://pbs.twimg.com/profile_images/754884794434015232/rmdWLBn3_normal.jpg" TargetMode="External"/><Relationship Id="rId1288" Type="http://schemas.openxmlformats.org/officeDocument/2006/relationships/hyperlink" Target="http://pbs.twimg.com/profile_images/785869718464950272/cdwtjLTV_normal.jpg" TargetMode="External"/><Relationship Id="rId1495" Type="http://schemas.openxmlformats.org/officeDocument/2006/relationships/hyperlink" Target="http://pbs.twimg.com/profile_images/848584030283079680/LzKmDFAG_normal.jpg" TargetMode="External"/><Relationship Id="rId2101" Type="http://schemas.openxmlformats.org/officeDocument/2006/relationships/hyperlink" Target="https://twitter.com/" TargetMode="External"/><Relationship Id="rId2339" Type="http://schemas.openxmlformats.org/officeDocument/2006/relationships/hyperlink" Target="https://twitter.com/" TargetMode="External"/><Relationship Id="rId2546" Type="http://schemas.openxmlformats.org/officeDocument/2006/relationships/hyperlink" Target="https://twitter.com/" TargetMode="External"/><Relationship Id="rId518" Type="http://schemas.openxmlformats.org/officeDocument/2006/relationships/hyperlink" Target="https://shop.vodafone.in/shop/Offers/super-hour-internet-voice-offers.jsp" TargetMode="External"/><Relationship Id="rId725" Type="http://schemas.openxmlformats.org/officeDocument/2006/relationships/hyperlink" Target="https://shop.vodafone.in/shop/Offers/super-hour-internet-voice-offers.jsp" TargetMode="External"/><Relationship Id="rId932" Type="http://schemas.openxmlformats.org/officeDocument/2006/relationships/hyperlink" Target="https://shop.vodafone.in/shop/Offers/super-hour-internet-voice-offers.jsp" TargetMode="External"/><Relationship Id="rId1148" Type="http://schemas.openxmlformats.org/officeDocument/2006/relationships/hyperlink" Target="http://pbs.twimg.com/profile_images/849626293096165379/MaR7k-TO_normal.jpg" TargetMode="External"/><Relationship Id="rId1355" Type="http://schemas.openxmlformats.org/officeDocument/2006/relationships/hyperlink" Target="http://pbs.twimg.com/profile_images/857614982783148033/uzav1s23_normal.jpg" TargetMode="External"/><Relationship Id="rId1562" Type="http://schemas.openxmlformats.org/officeDocument/2006/relationships/hyperlink" Target="http://pbs.twimg.com/profile_images/780996395310407680/qw4Up9Je_normal.jpg" TargetMode="External"/><Relationship Id="rId2406" Type="http://schemas.openxmlformats.org/officeDocument/2006/relationships/hyperlink" Target="https://twitter.com/" TargetMode="External"/><Relationship Id="rId1008" Type="http://schemas.openxmlformats.org/officeDocument/2006/relationships/hyperlink" Target="https://shop.vodafone.in/shop/Offers/super-hour-internet-voice-offers.jsp" TargetMode="External"/><Relationship Id="rId1215" Type="http://schemas.openxmlformats.org/officeDocument/2006/relationships/hyperlink" Target="http://pbs.twimg.com/profile_images/854632838490193921/jYkRQhha_normal.jpg" TargetMode="External"/><Relationship Id="rId1422" Type="http://schemas.openxmlformats.org/officeDocument/2006/relationships/hyperlink" Target="http://pbs.twimg.com/profile_images/802580234092552194/0rf-oX36_normal.jpg" TargetMode="External"/><Relationship Id="rId1867" Type="http://schemas.openxmlformats.org/officeDocument/2006/relationships/hyperlink" Target="https://twitter.com/" TargetMode="External"/><Relationship Id="rId61" Type="http://schemas.openxmlformats.org/officeDocument/2006/relationships/hyperlink" Target="http://pbs.twimg.com/profile_images/858754120441843714/lK5k5-WT_normal.jpg" TargetMode="External"/><Relationship Id="rId1727" Type="http://schemas.openxmlformats.org/officeDocument/2006/relationships/hyperlink" Target="http://pbs.twimg.com/profile_images/856436759504277504/K3OTxp74_normal.jpg" TargetMode="External"/><Relationship Id="rId1934" Type="http://schemas.openxmlformats.org/officeDocument/2006/relationships/hyperlink" Target="https://twitter.com/" TargetMode="External"/><Relationship Id="rId19" Type="http://schemas.openxmlformats.org/officeDocument/2006/relationships/hyperlink" Target="http://pbs.twimg.com/profile_images/849530724801798145/R8icn5Dy_normal.jpg" TargetMode="External"/><Relationship Id="rId2196" Type="http://schemas.openxmlformats.org/officeDocument/2006/relationships/hyperlink" Target="https://twitter.com/" TargetMode="External"/><Relationship Id="rId168" Type="http://schemas.openxmlformats.org/officeDocument/2006/relationships/hyperlink" Target="http://pbs.twimg.com/profile_images/856780689722621952/BZdZ3mLQ_normal.jpg" TargetMode="External"/><Relationship Id="rId375" Type="http://schemas.openxmlformats.org/officeDocument/2006/relationships/hyperlink" Target="https://twitter.com/" TargetMode="External"/><Relationship Id="rId582" Type="http://schemas.openxmlformats.org/officeDocument/2006/relationships/hyperlink" Target="https://shop.vodafone.in/shop/Offers/super-hour-internet-voice-offers.jsp" TargetMode="External"/><Relationship Id="rId2056" Type="http://schemas.openxmlformats.org/officeDocument/2006/relationships/hyperlink" Target="https://twitter.com/" TargetMode="External"/><Relationship Id="rId2263" Type="http://schemas.openxmlformats.org/officeDocument/2006/relationships/hyperlink" Target="https://twitter.com/" TargetMode="External"/><Relationship Id="rId2470" Type="http://schemas.openxmlformats.org/officeDocument/2006/relationships/hyperlink" Target="https://twitter.com/" TargetMode="External"/><Relationship Id="rId3" Type="http://schemas.openxmlformats.org/officeDocument/2006/relationships/hyperlink" Target="http://feeds.feedburner.com/~r/Contestnewsin/~3/ewehK871EHs/?utm_source=feedburner&amp;utm_medium=twitter&amp;utm_campaign=contestnews2" TargetMode="External"/><Relationship Id="rId235" Type="http://schemas.openxmlformats.org/officeDocument/2006/relationships/hyperlink" Target="https://twitter.com/" TargetMode="External"/><Relationship Id="rId442" Type="http://schemas.openxmlformats.org/officeDocument/2006/relationships/hyperlink" Target="https://shop.vodafone.in/shop/Offers/super-hour-internet-voice-offers.jsp" TargetMode="External"/><Relationship Id="rId887" Type="http://schemas.openxmlformats.org/officeDocument/2006/relationships/hyperlink" Target="https://shop.vodafone.in/shop/Offers/super-hour-internet-voice-offers.jsp" TargetMode="External"/><Relationship Id="rId1072" Type="http://schemas.openxmlformats.org/officeDocument/2006/relationships/hyperlink" Target="http://pbs.twimg.com/profile_images/839549708330807296/EXq09ie1_normal.jpg" TargetMode="External"/><Relationship Id="rId2123" Type="http://schemas.openxmlformats.org/officeDocument/2006/relationships/hyperlink" Target="https://twitter.com/" TargetMode="External"/><Relationship Id="rId2330" Type="http://schemas.openxmlformats.org/officeDocument/2006/relationships/hyperlink" Target="https://twitter.com/" TargetMode="External"/><Relationship Id="rId2568" Type="http://schemas.openxmlformats.org/officeDocument/2006/relationships/hyperlink" Target="https://twitter.com/" TargetMode="External"/><Relationship Id="rId302" Type="http://schemas.openxmlformats.org/officeDocument/2006/relationships/hyperlink" Target="https://twitter.com/" TargetMode="External"/><Relationship Id="rId747" Type="http://schemas.openxmlformats.org/officeDocument/2006/relationships/hyperlink" Target="https://shop.vodafone.in/shop/Offers/super-hour-internet-voice-offers.jsp" TargetMode="External"/><Relationship Id="rId954" Type="http://schemas.openxmlformats.org/officeDocument/2006/relationships/hyperlink" Target="https://shop.vodafone.in/shop/Offers/super-hour-internet-voice-offers.jsp" TargetMode="External"/><Relationship Id="rId1377" Type="http://schemas.openxmlformats.org/officeDocument/2006/relationships/hyperlink" Target="http://pbs.twimg.com/profile_images/829657123927760896/RJ6CHAKw_normal.jpg" TargetMode="External"/><Relationship Id="rId1584" Type="http://schemas.openxmlformats.org/officeDocument/2006/relationships/hyperlink" Target="http://pbs.twimg.com/profile_images/858634781327855616/4UNPNPux_normal.jpg" TargetMode="External"/><Relationship Id="rId1791" Type="http://schemas.openxmlformats.org/officeDocument/2006/relationships/hyperlink" Target="http://pbs.twimg.com/profile_images/727907478118096896/4X9zKHXj_normal.jpg" TargetMode="External"/><Relationship Id="rId2428" Type="http://schemas.openxmlformats.org/officeDocument/2006/relationships/hyperlink" Target="https://twitter.com/" TargetMode="External"/><Relationship Id="rId83" Type="http://schemas.openxmlformats.org/officeDocument/2006/relationships/hyperlink" Target="http://abs.twimg.com/sticky/default_profile_images/default_profile_normal.png" TargetMode="External"/><Relationship Id="rId607" Type="http://schemas.openxmlformats.org/officeDocument/2006/relationships/hyperlink" Target="https://shop.vodafone.in/shop/Offers/super-hour-internet-voice-offers.jsp" TargetMode="External"/><Relationship Id="rId814" Type="http://schemas.openxmlformats.org/officeDocument/2006/relationships/hyperlink" Target="https://shop.vodafone.in/shop/Offers/super-hour-internet-voice-offers.jsp" TargetMode="External"/><Relationship Id="rId1237" Type="http://schemas.openxmlformats.org/officeDocument/2006/relationships/hyperlink" Target="http://pbs.twimg.com/profile_images/682069542713999361/JXyU4R-V_normal.jpg" TargetMode="External"/><Relationship Id="rId1444" Type="http://schemas.openxmlformats.org/officeDocument/2006/relationships/hyperlink" Target="http://pbs.twimg.com/profile_images/677857276540006401/sFh_C1TP_normal.jpg" TargetMode="External"/><Relationship Id="rId1651" Type="http://schemas.openxmlformats.org/officeDocument/2006/relationships/hyperlink" Target="http://pbs.twimg.com/profile_images/844569499634405376/6kBKlqwZ_normal.jpg" TargetMode="External"/><Relationship Id="rId1889" Type="http://schemas.openxmlformats.org/officeDocument/2006/relationships/hyperlink" Target="https://twitter.com/" TargetMode="External"/><Relationship Id="rId1304" Type="http://schemas.openxmlformats.org/officeDocument/2006/relationships/hyperlink" Target="http://pbs.twimg.com/profile_images/824285040280485893/9SIitnFC_normal.jpg" TargetMode="External"/><Relationship Id="rId1511" Type="http://schemas.openxmlformats.org/officeDocument/2006/relationships/hyperlink" Target="http://pbs.twimg.com/profile_images/618675399493484544/3_wJsDMJ_normal.jpg" TargetMode="External"/><Relationship Id="rId1749" Type="http://schemas.openxmlformats.org/officeDocument/2006/relationships/hyperlink" Target="http://pbs.twimg.com/profile_images/858017321738219526/t_hRF9z6_normal.jpg" TargetMode="External"/><Relationship Id="rId1956" Type="http://schemas.openxmlformats.org/officeDocument/2006/relationships/hyperlink" Target="https://twitter.com/" TargetMode="External"/><Relationship Id="rId1609" Type="http://schemas.openxmlformats.org/officeDocument/2006/relationships/hyperlink" Target="http://pbs.twimg.com/profile_images/856142762260955137/w7uRVYoV_normal.jpg" TargetMode="External"/><Relationship Id="rId1816" Type="http://schemas.openxmlformats.org/officeDocument/2006/relationships/hyperlink" Target="http://pbs.twimg.com/profile_images/828813255401492480/ZeAHp0EY_normal.jpg" TargetMode="External"/><Relationship Id="rId10" Type="http://schemas.openxmlformats.org/officeDocument/2006/relationships/hyperlink" Target="https://pbs.twimg.com/media/C-HYziWWsAAllyT.jpg" TargetMode="External"/><Relationship Id="rId397" Type="http://schemas.openxmlformats.org/officeDocument/2006/relationships/hyperlink" Target="http://tech.economictimes.indiatimes.com/news/corporate/handset-makers-telcos-are-top-spenders-in-advertising-during-ipl/58373112" TargetMode="External"/><Relationship Id="rId2078" Type="http://schemas.openxmlformats.org/officeDocument/2006/relationships/hyperlink" Target="https://twitter.com/" TargetMode="External"/><Relationship Id="rId2285" Type="http://schemas.openxmlformats.org/officeDocument/2006/relationships/hyperlink" Target="https://twitter.com/" TargetMode="External"/><Relationship Id="rId2492" Type="http://schemas.openxmlformats.org/officeDocument/2006/relationships/hyperlink" Target="https://twitter.com/" TargetMode="External"/><Relationship Id="rId257" Type="http://schemas.openxmlformats.org/officeDocument/2006/relationships/hyperlink" Target="https://twitter.com/" TargetMode="External"/><Relationship Id="rId464" Type="http://schemas.openxmlformats.org/officeDocument/2006/relationships/hyperlink" Target="https://shop.vodafone.in/shop/Offers/super-hour-internet-voice-offers.jsp" TargetMode="External"/><Relationship Id="rId1094" Type="http://schemas.openxmlformats.org/officeDocument/2006/relationships/hyperlink" Target="http://pbs.twimg.com/profile_images/848466982752198658/nb8wNJp8_normal.jpg" TargetMode="External"/><Relationship Id="rId2145" Type="http://schemas.openxmlformats.org/officeDocument/2006/relationships/hyperlink" Target="https://twitter.com/" TargetMode="External"/><Relationship Id="rId117" Type="http://schemas.openxmlformats.org/officeDocument/2006/relationships/hyperlink" Target="http://pbs.twimg.com/profile_images/850987099591520257/3fLrZqlY_normal.jpg" TargetMode="External"/><Relationship Id="rId671" Type="http://schemas.openxmlformats.org/officeDocument/2006/relationships/hyperlink" Target="https://shop.vodafone.in/shop/Offers/super-hour-internet-voice-offers.jsp" TargetMode="External"/><Relationship Id="rId769" Type="http://schemas.openxmlformats.org/officeDocument/2006/relationships/hyperlink" Target="https://shop.vodafone.in/shop/Offers/super-hour-internet-voice-offers.jsp" TargetMode="External"/><Relationship Id="rId976" Type="http://schemas.openxmlformats.org/officeDocument/2006/relationships/hyperlink" Target="https://shop.vodafone.in/shop/Offers/super-hour-internet-voice-offers.jsp" TargetMode="External"/><Relationship Id="rId1399" Type="http://schemas.openxmlformats.org/officeDocument/2006/relationships/hyperlink" Target="http://pbs.twimg.com/profile_images/856861580792913922/frRr13NL_normal.jpg" TargetMode="External"/><Relationship Id="rId2352" Type="http://schemas.openxmlformats.org/officeDocument/2006/relationships/hyperlink" Target="https://twitter.com/" TargetMode="External"/><Relationship Id="rId324" Type="http://schemas.openxmlformats.org/officeDocument/2006/relationships/hyperlink" Target="https://twitter.com/" TargetMode="External"/><Relationship Id="rId531" Type="http://schemas.openxmlformats.org/officeDocument/2006/relationships/hyperlink" Target="https://shop.vodafone.in/shop/Offers/super-hour-internet-voice-offers.jsp" TargetMode="External"/><Relationship Id="rId629" Type="http://schemas.openxmlformats.org/officeDocument/2006/relationships/hyperlink" Target="https://shop.vodafone.in/shop/Offers/super-hour-internet-voice-offers.jsp" TargetMode="External"/><Relationship Id="rId1161" Type="http://schemas.openxmlformats.org/officeDocument/2006/relationships/hyperlink" Target="http://pbs.twimg.com/profile_images/599529898655387648/7dOgqdJh_normal.jpg" TargetMode="External"/><Relationship Id="rId1259" Type="http://schemas.openxmlformats.org/officeDocument/2006/relationships/hyperlink" Target="http://pbs.twimg.com/profile_images/743495490239602688/hJG-TejV_normal.jpg" TargetMode="External"/><Relationship Id="rId1466" Type="http://schemas.openxmlformats.org/officeDocument/2006/relationships/hyperlink" Target="http://pbs.twimg.com/profile_images/856130872654745600/aFLbxLQC_normal.jpg" TargetMode="External"/><Relationship Id="rId2005" Type="http://schemas.openxmlformats.org/officeDocument/2006/relationships/hyperlink" Target="https://twitter.com/" TargetMode="External"/><Relationship Id="rId2212" Type="http://schemas.openxmlformats.org/officeDocument/2006/relationships/hyperlink" Target="https://twitter.com/" TargetMode="External"/><Relationship Id="rId836" Type="http://schemas.openxmlformats.org/officeDocument/2006/relationships/hyperlink" Target="https://shop.vodafone.in/shop/Offers/super-hour-internet-voice-offers.jsp" TargetMode="External"/><Relationship Id="rId1021" Type="http://schemas.openxmlformats.org/officeDocument/2006/relationships/hyperlink" Target="https://pbs.twimg.com/media/C-BoLxBXkAApC5X.jpg" TargetMode="External"/><Relationship Id="rId1119" Type="http://schemas.openxmlformats.org/officeDocument/2006/relationships/hyperlink" Target="https://pbs.twimg.com/media/C-BoLxBXkAApC5X.jpg" TargetMode="External"/><Relationship Id="rId1673" Type="http://schemas.openxmlformats.org/officeDocument/2006/relationships/hyperlink" Target="http://pbs.twimg.com/profile_images/847861260788039680/mDyOHdSl_normal.jpg" TargetMode="External"/><Relationship Id="rId1880" Type="http://schemas.openxmlformats.org/officeDocument/2006/relationships/hyperlink" Target="https://twitter.com/" TargetMode="External"/><Relationship Id="rId1978" Type="http://schemas.openxmlformats.org/officeDocument/2006/relationships/hyperlink" Target="https://twitter.com/" TargetMode="External"/><Relationship Id="rId2517" Type="http://schemas.openxmlformats.org/officeDocument/2006/relationships/hyperlink" Target="https://twitter.com/" TargetMode="External"/><Relationship Id="rId903" Type="http://schemas.openxmlformats.org/officeDocument/2006/relationships/hyperlink" Target="https://shop.vodafone.in/shop/Offers/super-hour-internet-voice-offers.jsp" TargetMode="External"/><Relationship Id="rId1326" Type="http://schemas.openxmlformats.org/officeDocument/2006/relationships/hyperlink" Target="http://pbs.twimg.com/profile_images/843460680351014912/GZJTUf2U_normal.jpg" TargetMode="External"/><Relationship Id="rId1533" Type="http://schemas.openxmlformats.org/officeDocument/2006/relationships/hyperlink" Target="http://pbs.twimg.com/profile_images/514447523293851649/jj4S3FS7_normal.jpeg" TargetMode="External"/><Relationship Id="rId1740" Type="http://schemas.openxmlformats.org/officeDocument/2006/relationships/hyperlink" Target="http://pbs.twimg.com/profile_images/858709072174043137/TX-Nf5Wn_normal.jpg" TargetMode="External"/><Relationship Id="rId32" Type="http://schemas.openxmlformats.org/officeDocument/2006/relationships/hyperlink" Target="http://pbs.twimg.com/profile_images/858390410732998656/EDEEvaYs_normal.jpg" TargetMode="External"/><Relationship Id="rId1600" Type="http://schemas.openxmlformats.org/officeDocument/2006/relationships/hyperlink" Target="http://pbs.twimg.com/profile_images/858711752053272576/N-dFIhy7_normal.jpg" TargetMode="External"/><Relationship Id="rId1838" Type="http://schemas.openxmlformats.org/officeDocument/2006/relationships/hyperlink" Target="https://twitter.com/" TargetMode="External"/><Relationship Id="rId181" Type="http://schemas.openxmlformats.org/officeDocument/2006/relationships/hyperlink" Target="http://pbs.twimg.com/profile_images/854007535388557314/-wcJ3GKx_normal.jpg" TargetMode="External"/><Relationship Id="rId1905" Type="http://schemas.openxmlformats.org/officeDocument/2006/relationships/hyperlink" Target="https://twitter.com/" TargetMode="External"/><Relationship Id="rId279" Type="http://schemas.openxmlformats.org/officeDocument/2006/relationships/hyperlink" Target="https://twitter.com/" TargetMode="External"/><Relationship Id="rId486" Type="http://schemas.openxmlformats.org/officeDocument/2006/relationships/hyperlink" Target="https://shop.vodafone.in/shop/Offers/super-hour-internet-voice-offers.jsp" TargetMode="External"/><Relationship Id="rId693" Type="http://schemas.openxmlformats.org/officeDocument/2006/relationships/hyperlink" Target="https://shop.vodafone.in/shop/Offers/super-hour-internet-voice-offers.jsp" TargetMode="External"/><Relationship Id="rId2167" Type="http://schemas.openxmlformats.org/officeDocument/2006/relationships/hyperlink" Target="https://twitter.com/" TargetMode="External"/><Relationship Id="rId2374" Type="http://schemas.openxmlformats.org/officeDocument/2006/relationships/hyperlink" Target="https://twitter.com/" TargetMode="External"/><Relationship Id="rId2581" Type="http://schemas.openxmlformats.org/officeDocument/2006/relationships/hyperlink" Target="https://twitter.com/" TargetMode="External"/><Relationship Id="rId139" Type="http://schemas.openxmlformats.org/officeDocument/2006/relationships/hyperlink" Target="http://pbs.twimg.com/profile_images/781871908396474368/G1Kn_zvo_normal.jpg" TargetMode="External"/><Relationship Id="rId346" Type="http://schemas.openxmlformats.org/officeDocument/2006/relationships/hyperlink" Target="https://twitter.com/" TargetMode="External"/><Relationship Id="rId553" Type="http://schemas.openxmlformats.org/officeDocument/2006/relationships/hyperlink" Target="https://shop.vodafone.in/shop/Offers/super-hour-internet-voice-offers.jsp" TargetMode="External"/><Relationship Id="rId760" Type="http://schemas.openxmlformats.org/officeDocument/2006/relationships/hyperlink" Target="https://shop.vodafone.in/shop/Offers/super-hour-internet-voice-offers.jsp" TargetMode="External"/><Relationship Id="rId998" Type="http://schemas.openxmlformats.org/officeDocument/2006/relationships/hyperlink" Target="https://shop.vodafone.in/shop/Offers/super-hour-internet-voice-offers.jsp" TargetMode="External"/><Relationship Id="rId1183" Type="http://schemas.openxmlformats.org/officeDocument/2006/relationships/hyperlink" Target="http://pbs.twimg.com/profile_images/858703942120636421/I-McOJH4_normal.jpg" TargetMode="External"/><Relationship Id="rId1390" Type="http://schemas.openxmlformats.org/officeDocument/2006/relationships/hyperlink" Target="http://pbs.twimg.com/profile_images/615423776700825600/2dwkLz6w_normal.jpg" TargetMode="External"/><Relationship Id="rId2027" Type="http://schemas.openxmlformats.org/officeDocument/2006/relationships/hyperlink" Target="https://twitter.com/" TargetMode="External"/><Relationship Id="rId2234" Type="http://schemas.openxmlformats.org/officeDocument/2006/relationships/hyperlink" Target="https://twitter.com/" TargetMode="External"/><Relationship Id="rId2441" Type="http://schemas.openxmlformats.org/officeDocument/2006/relationships/hyperlink" Target="https://twitter.com/" TargetMode="External"/><Relationship Id="rId206" Type="http://schemas.openxmlformats.org/officeDocument/2006/relationships/hyperlink" Target="https://twitter.com/" TargetMode="External"/><Relationship Id="rId413" Type="http://schemas.openxmlformats.org/officeDocument/2006/relationships/hyperlink" Target="https://shop.vodafone.in/shop/Offers/super-hour-internet-voice-offers.jsp" TargetMode="External"/><Relationship Id="rId858" Type="http://schemas.openxmlformats.org/officeDocument/2006/relationships/hyperlink" Target="https://twitter.com/i/web/status/858386122069561344" TargetMode="External"/><Relationship Id="rId1043" Type="http://schemas.openxmlformats.org/officeDocument/2006/relationships/hyperlink" Target="https://pbs.twimg.com/media/C-X19h1XkAANieu.jpg" TargetMode="External"/><Relationship Id="rId1488" Type="http://schemas.openxmlformats.org/officeDocument/2006/relationships/hyperlink" Target="http://pbs.twimg.com/profile_images/829974747433857024/Dg30OWl4_normal.jpg" TargetMode="External"/><Relationship Id="rId1695" Type="http://schemas.openxmlformats.org/officeDocument/2006/relationships/hyperlink" Target="http://pbs.twimg.com/profile_images/783514163263995904/_WIP-4Zr_normal.jpg" TargetMode="External"/><Relationship Id="rId2539" Type="http://schemas.openxmlformats.org/officeDocument/2006/relationships/hyperlink" Target="https://twitter.com/" TargetMode="External"/><Relationship Id="rId620" Type="http://schemas.openxmlformats.org/officeDocument/2006/relationships/hyperlink" Target="https://shop.vodafone.in/shop/Offers/super-hour-internet-voice-offers.jsp" TargetMode="External"/><Relationship Id="rId718" Type="http://schemas.openxmlformats.org/officeDocument/2006/relationships/hyperlink" Target="https://shop.vodafone.in/shop/Offers/super-hour-internet-voice-offers.jsp" TargetMode="External"/><Relationship Id="rId925" Type="http://schemas.openxmlformats.org/officeDocument/2006/relationships/hyperlink" Target="https://shop.vodafone.in/shop/Offers/super-hour-internet-voice-offers.jsp" TargetMode="External"/><Relationship Id="rId1250" Type="http://schemas.openxmlformats.org/officeDocument/2006/relationships/hyperlink" Target="http://pbs.twimg.com/profile_images/849238876086579201/XKhiVDHR_normal.jpg" TargetMode="External"/><Relationship Id="rId1348" Type="http://schemas.openxmlformats.org/officeDocument/2006/relationships/hyperlink" Target="http://pbs.twimg.com/profile_images/840548983114223616/LyYSDiB8_normal.jpg" TargetMode="External"/><Relationship Id="rId1555" Type="http://schemas.openxmlformats.org/officeDocument/2006/relationships/hyperlink" Target="http://pbs.twimg.com/profile_images/854542287594033152/UaY6fTQT_normal.jpg" TargetMode="External"/><Relationship Id="rId1762" Type="http://schemas.openxmlformats.org/officeDocument/2006/relationships/hyperlink" Target="http://pbs.twimg.com/profile_images/854162849769418752/DfmdeHRe_normal.jpg" TargetMode="External"/><Relationship Id="rId2301" Type="http://schemas.openxmlformats.org/officeDocument/2006/relationships/hyperlink" Target="https://twitter.com/" TargetMode="External"/><Relationship Id="rId1110" Type="http://schemas.openxmlformats.org/officeDocument/2006/relationships/hyperlink" Target="https://pbs.twimg.com/media/C-BoLxBXkAApC5X.jpg" TargetMode="External"/><Relationship Id="rId1208" Type="http://schemas.openxmlformats.org/officeDocument/2006/relationships/hyperlink" Target="http://pbs.twimg.com/profile_images/854387841425711104/Qyj1hUpt_normal.jpg" TargetMode="External"/><Relationship Id="rId1415" Type="http://schemas.openxmlformats.org/officeDocument/2006/relationships/hyperlink" Target="http://pbs.twimg.com/profile_images/855625538244755456/dCxRPaCi_normal.jpg" TargetMode="External"/><Relationship Id="rId54" Type="http://schemas.openxmlformats.org/officeDocument/2006/relationships/hyperlink" Target="http://pbs.twimg.com/profile_images/852818848080314368/xPXQWzan_normal.jpg" TargetMode="External"/><Relationship Id="rId1622" Type="http://schemas.openxmlformats.org/officeDocument/2006/relationships/hyperlink" Target="http://pbs.twimg.com/profile_images/858323969790943233/V_RzYDEj_normal.jpg" TargetMode="External"/><Relationship Id="rId1927" Type="http://schemas.openxmlformats.org/officeDocument/2006/relationships/hyperlink" Target="https://twitter.com/" TargetMode="External"/><Relationship Id="rId2091" Type="http://schemas.openxmlformats.org/officeDocument/2006/relationships/hyperlink" Target="https://twitter.com/" TargetMode="External"/><Relationship Id="rId2189" Type="http://schemas.openxmlformats.org/officeDocument/2006/relationships/hyperlink" Target="https://twitter.com/" TargetMode="External"/><Relationship Id="rId270" Type="http://schemas.openxmlformats.org/officeDocument/2006/relationships/hyperlink" Target="https://twitter.com/" TargetMode="External"/><Relationship Id="rId2396" Type="http://schemas.openxmlformats.org/officeDocument/2006/relationships/hyperlink" Target="https://twitter.com/" TargetMode="External"/><Relationship Id="rId130" Type="http://schemas.openxmlformats.org/officeDocument/2006/relationships/hyperlink" Target="http://pbs.twimg.com/profile_images/774995146433703936/V6dH2-ks_normal.jpg" TargetMode="External"/><Relationship Id="rId368" Type="http://schemas.openxmlformats.org/officeDocument/2006/relationships/hyperlink" Target="https://twitter.com/" TargetMode="External"/><Relationship Id="rId575" Type="http://schemas.openxmlformats.org/officeDocument/2006/relationships/hyperlink" Target="https://shop.vodafone.in/shop/Offers/super-hour-internet-voice-offers.jsp" TargetMode="External"/><Relationship Id="rId782" Type="http://schemas.openxmlformats.org/officeDocument/2006/relationships/hyperlink" Target="https://shop.vodafone.in/shop/Offers/super-hour-internet-voice-offers.jsp" TargetMode="External"/><Relationship Id="rId2049" Type="http://schemas.openxmlformats.org/officeDocument/2006/relationships/hyperlink" Target="https://twitter.com/" TargetMode="External"/><Relationship Id="rId2256" Type="http://schemas.openxmlformats.org/officeDocument/2006/relationships/hyperlink" Target="https://twitter.com/" TargetMode="External"/><Relationship Id="rId2463" Type="http://schemas.openxmlformats.org/officeDocument/2006/relationships/hyperlink" Target="https://twitter.com/" TargetMode="External"/><Relationship Id="rId228" Type="http://schemas.openxmlformats.org/officeDocument/2006/relationships/hyperlink" Target="https://twitter.com/" TargetMode="External"/><Relationship Id="rId435" Type="http://schemas.openxmlformats.org/officeDocument/2006/relationships/hyperlink" Target="https://shop.vodafone.in/shop/Offers/super-hour-internet-voice-offers.jsp" TargetMode="External"/><Relationship Id="rId642" Type="http://schemas.openxmlformats.org/officeDocument/2006/relationships/hyperlink" Target="https://shop.vodafone.in/shop/Offers/super-hour-internet-voice-offers.jsp" TargetMode="External"/><Relationship Id="rId1065" Type="http://schemas.openxmlformats.org/officeDocument/2006/relationships/hyperlink" Target="https://pbs.twimg.com/media/C-BoLxBXkAApC5X.jpg" TargetMode="External"/><Relationship Id="rId1272" Type="http://schemas.openxmlformats.org/officeDocument/2006/relationships/hyperlink" Target="http://pbs.twimg.com/profile_images/828516325156909056/m4BZ_pFi_normal.jpg" TargetMode="External"/><Relationship Id="rId2116" Type="http://schemas.openxmlformats.org/officeDocument/2006/relationships/hyperlink" Target="https://twitter.com/" TargetMode="External"/><Relationship Id="rId2323" Type="http://schemas.openxmlformats.org/officeDocument/2006/relationships/hyperlink" Target="https://twitter.com/" TargetMode="External"/><Relationship Id="rId2530" Type="http://schemas.openxmlformats.org/officeDocument/2006/relationships/hyperlink" Target="https://twitter.com/" TargetMode="External"/><Relationship Id="rId502" Type="http://schemas.openxmlformats.org/officeDocument/2006/relationships/hyperlink" Target="https://shop.vodafone.in/shop/Offers/super-hour-internet-voice-offers.jsp" TargetMode="External"/><Relationship Id="rId947" Type="http://schemas.openxmlformats.org/officeDocument/2006/relationships/hyperlink" Target="https://shop.vodafone.in/shop/Offers/super-hour-internet-voice-offers.jsp" TargetMode="External"/><Relationship Id="rId1132" Type="http://schemas.openxmlformats.org/officeDocument/2006/relationships/hyperlink" Target="http://pbs.twimg.com/profile_images/823520771079368705/u34SE3KG_normal.jpg" TargetMode="External"/><Relationship Id="rId1577" Type="http://schemas.openxmlformats.org/officeDocument/2006/relationships/hyperlink" Target="http://pbs.twimg.com/profile_images/838347412104105984/I3HqBS0L_normal.jpg" TargetMode="External"/><Relationship Id="rId1784" Type="http://schemas.openxmlformats.org/officeDocument/2006/relationships/hyperlink" Target="http://pbs.twimg.com/profile_images/848428451476504576/CLJwzm9i_normal.jpg" TargetMode="External"/><Relationship Id="rId1991" Type="http://schemas.openxmlformats.org/officeDocument/2006/relationships/hyperlink" Target="https://twitter.com/" TargetMode="External"/><Relationship Id="rId76" Type="http://schemas.openxmlformats.org/officeDocument/2006/relationships/hyperlink" Target="http://pbs.twimg.com/profile_images/858715433255424000/xPeZ069w_normal.jpg" TargetMode="External"/><Relationship Id="rId807" Type="http://schemas.openxmlformats.org/officeDocument/2006/relationships/hyperlink" Target="https://shop.vodafone.in/shop/Offers/super-hour-internet-voice-offers.jsp" TargetMode="External"/><Relationship Id="rId1437" Type="http://schemas.openxmlformats.org/officeDocument/2006/relationships/hyperlink" Target="http://pbs.twimg.com/profile_images/857884100174254080/wOINWBjk_normal.jpg" TargetMode="External"/><Relationship Id="rId1644" Type="http://schemas.openxmlformats.org/officeDocument/2006/relationships/hyperlink" Target="http://pbs.twimg.com/profile_images/840838059151126528/myfjo0QA_normal.jpg" TargetMode="External"/><Relationship Id="rId1851" Type="http://schemas.openxmlformats.org/officeDocument/2006/relationships/hyperlink" Target="https://twitter.com/" TargetMode="External"/><Relationship Id="rId1504" Type="http://schemas.openxmlformats.org/officeDocument/2006/relationships/hyperlink" Target="http://pbs.twimg.com/profile_images/837389275264139264/y_iTnkhe_normal.jpg" TargetMode="External"/><Relationship Id="rId1711" Type="http://schemas.openxmlformats.org/officeDocument/2006/relationships/hyperlink" Target="http://pbs.twimg.com/profile_images/602361564189044736/8EHQooxT_normal.jpg" TargetMode="External"/><Relationship Id="rId1949" Type="http://schemas.openxmlformats.org/officeDocument/2006/relationships/hyperlink" Target="https://twitter.com/" TargetMode="External"/><Relationship Id="rId292" Type="http://schemas.openxmlformats.org/officeDocument/2006/relationships/hyperlink" Target="https://twitter.com/" TargetMode="External"/><Relationship Id="rId1809" Type="http://schemas.openxmlformats.org/officeDocument/2006/relationships/hyperlink" Target="http://pbs.twimg.com/profile_images/840387361875865600/hgmnHHM3_normal.jpg" TargetMode="External"/><Relationship Id="rId597" Type="http://schemas.openxmlformats.org/officeDocument/2006/relationships/hyperlink" Target="https://shop.vodafone.in/shop/Offers/super-hour-internet-voice-offers.jsp" TargetMode="External"/><Relationship Id="rId2180" Type="http://schemas.openxmlformats.org/officeDocument/2006/relationships/hyperlink" Target="https://twitter.com/" TargetMode="External"/><Relationship Id="rId2278" Type="http://schemas.openxmlformats.org/officeDocument/2006/relationships/hyperlink" Target="https://twitter.com/" TargetMode="External"/><Relationship Id="rId2485" Type="http://schemas.openxmlformats.org/officeDocument/2006/relationships/hyperlink" Target="https://twitter.com/" TargetMode="External"/><Relationship Id="rId152" Type="http://schemas.openxmlformats.org/officeDocument/2006/relationships/hyperlink" Target="http://pbs.twimg.com/profile_images/853208791843823617/zjyHPM4J_normal.jpg" TargetMode="External"/><Relationship Id="rId457" Type="http://schemas.openxmlformats.org/officeDocument/2006/relationships/hyperlink" Target="https://shop.vodafone.in/shop/Offers/super-hour-internet-voice-offers.jsp" TargetMode="External"/><Relationship Id="rId1087" Type="http://schemas.openxmlformats.org/officeDocument/2006/relationships/hyperlink" Target="http://pbs.twimg.com/profile_images/846270562389442560/CeqpWZXA_normal.jpg" TargetMode="External"/><Relationship Id="rId1294" Type="http://schemas.openxmlformats.org/officeDocument/2006/relationships/hyperlink" Target="http://pbs.twimg.com/profile_images/842406597603266561/PDOD0dpE_normal.jpg" TargetMode="External"/><Relationship Id="rId2040" Type="http://schemas.openxmlformats.org/officeDocument/2006/relationships/hyperlink" Target="https://twitter.com/" TargetMode="External"/><Relationship Id="rId2138" Type="http://schemas.openxmlformats.org/officeDocument/2006/relationships/hyperlink" Target="https://twitter.com/" TargetMode="External"/><Relationship Id="rId664" Type="http://schemas.openxmlformats.org/officeDocument/2006/relationships/hyperlink" Target="https://shop.vodafone.in/shop/Offers/super-hour-internet-voice-offers.jsp" TargetMode="External"/><Relationship Id="rId871" Type="http://schemas.openxmlformats.org/officeDocument/2006/relationships/hyperlink" Target="https://shop.vodafone.in/shop/Offers/super-hour-internet-voice-offers.jsp" TargetMode="External"/><Relationship Id="rId969" Type="http://schemas.openxmlformats.org/officeDocument/2006/relationships/hyperlink" Target="https://shop.vodafone.in/shop/Offers/super-hour-internet-voice-offers.jsp" TargetMode="External"/><Relationship Id="rId1599" Type="http://schemas.openxmlformats.org/officeDocument/2006/relationships/hyperlink" Target="http://pbs.twimg.com/profile_images/779876553610059776/2Ep-6guw_normal.jpg" TargetMode="External"/><Relationship Id="rId2345" Type="http://schemas.openxmlformats.org/officeDocument/2006/relationships/hyperlink" Target="https://twitter.com/" TargetMode="External"/><Relationship Id="rId2552" Type="http://schemas.openxmlformats.org/officeDocument/2006/relationships/hyperlink" Target="https://twitter.com/" TargetMode="External"/><Relationship Id="rId317" Type="http://schemas.openxmlformats.org/officeDocument/2006/relationships/hyperlink" Target="https://twitter.com/" TargetMode="External"/><Relationship Id="rId524" Type="http://schemas.openxmlformats.org/officeDocument/2006/relationships/hyperlink" Target="https://shop.vodafone.in/shop/Offers/super-hour-internet-voice-offers.jsp" TargetMode="External"/><Relationship Id="rId731" Type="http://schemas.openxmlformats.org/officeDocument/2006/relationships/hyperlink" Target="https://shop.vodafone.in/shop/Offers/super-hour-internet-voice-offers.jsp" TargetMode="External"/><Relationship Id="rId1154" Type="http://schemas.openxmlformats.org/officeDocument/2006/relationships/hyperlink" Target="http://pbs.twimg.com/profile_images/619598916078579712/uz9dghRM_normal.jpg" TargetMode="External"/><Relationship Id="rId1361" Type="http://schemas.openxmlformats.org/officeDocument/2006/relationships/hyperlink" Target="http://abs.twimg.com/sticky/default_profile_images/default_profile_normal.png" TargetMode="External"/><Relationship Id="rId1459" Type="http://schemas.openxmlformats.org/officeDocument/2006/relationships/hyperlink" Target="http://pbs.twimg.com/profile_images/850001654585765889/Qc8YRI0P_normal.jpg" TargetMode="External"/><Relationship Id="rId2205" Type="http://schemas.openxmlformats.org/officeDocument/2006/relationships/hyperlink" Target="https://twitter.com/" TargetMode="External"/><Relationship Id="rId2412" Type="http://schemas.openxmlformats.org/officeDocument/2006/relationships/hyperlink" Target="https://twitter.com/" TargetMode="External"/><Relationship Id="rId98" Type="http://schemas.openxmlformats.org/officeDocument/2006/relationships/hyperlink" Target="http://pbs.twimg.com/profile_images/849140997288116225/rrsWppJj_normal.jpg" TargetMode="External"/><Relationship Id="rId829" Type="http://schemas.openxmlformats.org/officeDocument/2006/relationships/hyperlink" Target="https://shop.vodafone.in/shop/Offers/super-hour-internet-voice-offers.jsp" TargetMode="External"/><Relationship Id="rId1014" Type="http://schemas.openxmlformats.org/officeDocument/2006/relationships/hyperlink" Target="https://pbs.twimg.com/media/C9_p8zGVoAATcqV.jpg" TargetMode="External"/><Relationship Id="rId1221" Type="http://schemas.openxmlformats.org/officeDocument/2006/relationships/hyperlink" Target="http://pbs.twimg.com/profile_images/853267799/Image0397_normal.jpg" TargetMode="External"/><Relationship Id="rId1666" Type="http://schemas.openxmlformats.org/officeDocument/2006/relationships/hyperlink" Target="http://pbs.twimg.com/profile_images/857611777269420037/52Qr3Hr2_normal.jpg" TargetMode="External"/><Relationship Id="rId1873" Type="http://schemas.openxmlformats.org/officeDocument/2006/relationships/hyperlink" Target="https://twitter.com/" TargetMode="External"/><Relationship Id="rId1319" Type="http://schemas.openxmlformats.org/officeDocument/2006/relationships/hyperlink" Target="http://abs.twimg.com/sticky/default_profile_images/default_profile_normal.png" TargetMode="External"/><Relationship Id="rId1526" Type="http://schemas.openxmlformats.org/officeDocument/2006/relationships/hyperlink" Target="http://pbs.twimg.com/profile_images/814328619329880064/BHz_C0cZ_normal.jpg" TargetMode="External"/><Relationship Id="rId1733" Type="http://schemas.openxmlformats.org/officeDocument/2006/relationships/hyperlink" Target="http://abs.twimg.com/sticky/default_profile_images/default_profile_normal.png" TargetMode="External"/><Relationship Id="rId1940" Type="http://schemas.openxmlformats.org/officeDocument/2006/relationships/hyperlink" Target="https://twitter.com/" TargetMode="External"/><Relationship Id="rId25" Type="http://schemas.openxmlformats.org/officeDocument/2006/relationships/hyperlink" Target="http://pbs.twimg.com/profile_images/756979430342483968/nUtEgZFN_normal.jpg" TargetMode="External"/><Relationship Id="rId1800" Type="http://schemas.openxmlformats.org/officeDocument/2006/relationships/hyperlink" Target="http://pbs.twimg.com/profile_images/857983931144179713/VDXpl0fJ_normal.jpg" TargetMode="External"/><Relationship Id="rId174" Type="http://schemas.openxmlformats.org/officeDocument/2006/relationships/hyperlink" Target="http://pbs.twimg.com/profile_images/799959885039316992/QUxySMBo_normal.jpg" TargetMode="External"/><Relationship Id="rId381" Type="http://schemas.openxmlformats.org/officeDocument/2006/relationships/hyperlink" Target="https://twitter.com/" TargetMode="External"/><Relationship Id="rId2062" Type="http://schemas.openxmlformats.org/officeDocument/2006/relationships/hyperlink" Target="https://twitter.com/" TargetMode="External"/><Relationship Id="rId241" Type="http://schemas.openxmlformats.org/officeDocument/2006/relationships/hyperlink" Target="https://twitter.com/" TargetMode="External"/><Relationship Id="rId479" Type="http://schemas.openxmlformats.org/officeDocument/2006/relationships/hyperlink" Target="https://shop.vodafone.in/shop/Offers/super-hour-internet-voice-offers.jsp" TargetMode="External"/><Relationship Id="rId686" Type="http://schemas.openxmlformats.org/officeDocument/2006/relationships/hyperlink" Target="https://shop.vodafone.in/shop/Offers/super-hour-internet-voice-offers.jsp" TargetMode="External"/><Relationship Id="rId893" Type="http://schemas.openxmlformats.org/officeDocument/2006/relationships/hyperlink" Target="https://shop.vodafone.in/shop/Offers/super-hour-internet-voice-offers.jsp" TargetMode="External"/><Relationship Id="rId2367" Type="http://schemas.openxmlformats.org/officeDocument/2006/relationships/hyperlink" Target="https://twitter.com/" TargetMode="External"/><Relationship Id="rId2574" Type="http://schemas.openxmlformats.org/officeDocument/2006/relationships/hyperlink" Target="https://twitter.com/" TargetMode="External"/><Relationship Id="rId339" Type="http://schemas.openxmlformats.org/officeDocument/2006/relationships/hyperlink" Target="https://twitter.com/" TargetMode="External"/><Relationship Id="rId546" Type="http://schemas.openxmlformats.org/officeDocument/2006/relationships/hyperlink" Target="https://shop.vodafone.in/shop/Offers/super-hour-internet-voice-offers.jsp" TargetMode="External"/><Relationship Id="rId753" Type="http://schemas.openxmlformats.org/officeDocument/2006/relationships/hyperlink" Target="https://shop.vodafone.in/shop/Offers/super-hour-internet-voice-offers.jsp" TargetMode="External"/><Relationship Id="rId1176" Type="http://schemas.openxmlformats.org/officeDocument/2006/relationships/hyperlink" Target="http://pbs.twimg.com/profile_images/793630477026365440/5dU59qpE_normal.jpg" TargetMode="External"/><Relationship Id="rId1383" Type="http://schemas.openxmlformats.org/officeDocument/2006/relationships/hyperlink" Target="http://pbs.twimg.com/profile_images/856100923856240640/uiG4GThs_normal.jpg" TargetMode="External"/><Relationship Id="rId2227" Type="http://schemas.openxmlformats.org/officeDocument/2006/relationships/hyperlink" Target="https://twitter.com/" TargetMode="External"/><Relationship Id="rId2434" Type="http://schemas.openxmlformats.org/officeDocument/2006/relationships/hyperlink" Target="https://twitter.com/" TargetMode="External"/><Relationship Id="rId101" Type="http://schemas.openxmlformats.org/officeDocument/2006/relationships/hyperlink" Target="http://pbs.twimg.com/profile_images/744518449972412416/XeGeDCYF_normal.jpg" TargetMode="External"/><Relationship Id="rId406" Type="http://schemas.openxmlformats.org/officeDocument/2006/relationships/hyperlink" Target="https://shop.vodafone.in/shop/Offers/super-hour-internet-voice-offers.jsp" TargetMode="External"/><Relationship Id="rId960" Type="http://schemas.openxmlformats.org/officeDocument/2006/relationships/hyperlink" Target="https://shop.vodafone.in/shop/Offers/super-hour-internet-voice-offers.jsp" TargetMode="External"/><Relationship Id="rId1036" Type="http://schemas.openxmlformats.org/officeDocument/2006/relationships/hyperlink" Target="https://pbs.twimg.com/media/C-BoLxBXkAApC5X.jpg" TargetMode="External"/><Relationship Id="rId1243" Type="http://schemas.openxmlformats.org/officeDocument/2006/relationships/hyperlink" Target="http://pbs.twimg.com/profile_images/857957864404643840/MO1JBn9n_normal.jpg" TargetMode="External"/><Relationship Id="rId1590" Type="http://schemas.openxmlformats.org/officeDocument/2006/relationships/hyperlink" Target="http://pbs.twimg.com/profile_images/820312805664587776/g_0CttGr_normal.jpg" TargetMode="External"/><Relationship Id="rId1688" Type="http://schemas.openxmlformats.org/officeDocument/2006/relationships/hyperlink" Target="http://pbs.twimg.com/profile_images/664735439903809537/wedTw0hU_normal.jpg" TargetMode="External"/><Relationship Id="rId1895" Type="http://schemas.openxmlformats.org/officeDocument/2006/relationships/hyperlink" Target="https://twitter.com/" TargetMode="External"/><Relationship Id="rId613" Type="http://schemas.openxmlformats.org/officeDocument/2006/relationships/hyperlink" Target="https://shop.vodafone.in/shop/Offers/super-hour-internet-voice-offers.jsp" TargetMode="External"/><Relationship Id="rId820" Type="http://schemas.openxmlformats.org/officeDocument/2006/relationships/hyperlink" Target="https://shop.vodafone.in/shop/Offers/super-hour-internet-voice-offers.jsp" TargetMode="External"/><Relationship Id="rId918" Type="http://schemas.openxmlformats.org/officeDocument/2006/relationships/hyperlink" Target="https://shop.vodafone.in/shop/Offers/super-hour-internet-voice-offers.jsp" TargetMode="External"/><Relationship Id="rId1450" Type="http://schemas.openxmlformats.org/officeDocument/2006/relationships/hyperlink" Target="http://abs.twimg.com/sticky/default_profile_images/default_profile_normal.png" TargetMode="External"/><Relationship Id="rId1548" Type="http://schemas.openxmlformats.org/officeDocument/2006/relationships/hyperlink" Target="http://pbs.twimg.com/profile_images/850881045033607168/sZ5qG7SE_normal.jpg" TargetMode="External"/><Relationship Id="rId1755" Type="http://schemas.openxmlformats.org/officeDocument/2006/relationships/hyperlink" Target="http://pbs.twimg.com/profile_images/831120353946697728/g7f1G0S9_normal.jpg" TargetMode="External"/><Relationship Id="rId2501" Type="http://schemas.openxmlformats.org/officeDocument/2006/relationships/hyperlink" Target="https://twitter.com/" TargetMode="External"/><Relationship Id="rId1103" Type="http://schemas.openxmlformats.org/officeDocument/2006/relationships/hyperlink" Target="https://pbs.twimg.com/media/C-BoLxBXkAApC5X.jpg" TargetMode="External"/><Relationship Id="rId1310" Type="http://schemas.openxmlformats.org/officeDocument/2006/relationships/hyperlink" Target="http://pbs.twimg.com/profile_images/827590792130732032/6eQx5YmB_normal.jpg" TargetMode="External"/><Relationship Id="rId1408" Type="http://schemas.openxmlformats.org/officeDocument/2006/relationships/hyperlink" Target="http://pbs.twimg.com/profile_images/787565795714867200/1n2zSY1Q_normal.jpg" TargetMode="External"/><Relationship Id="rId1962" Type="http://schemas.openxmlformats.org/officeDocument/2006/relationships/hyperlink" Target="https://twitter.com/" TargetMode="External"/><Relationship Id="rId47" Type="http://schemas.openxmlformats.org/officeDocument/2006/relationships/hyperlink" Target="http://pbs.twimg.com/profile_images/856928734871515136/OCayYGE0_normal.jpg" TargetMode="External"/><Relationship Id="rId1615" Type="http://schemas.openxmlformats.org/officeDocument/2006/relationships/hyperlink" Target="http://pbs.twimg.com/profile_images/847349581008429056/ohmliqZ4_normal.jpg" TargetMode="External"/><Relationship Id="rId1822" Type="http://schemas.openxmlformats.org/officeDocument/2006/relationships/hyperlink" Target="https://twitter.com/" TargetMode="External"/><Relationship Id="rId196" Type="http://schemas.openxmlformats.org/officeDocument/2006/relationships/hyperlink" Target="http://pbs.twimg.com/profile_images/848961216005292036/R5wOuiJy_normal.jpg" TargetMode="External"/><Relationship Id="rId2084" Type="http://schemas.openxmlformats.org/officeDocument/2006/relationships/hyperlink" Target="https://twitter.com/" TargetMode="External"/><Relationship Id="rId2291" Type="http://schemas.openxmlformats.org/officeDocument/2006/relationships/hyperlink" Target="https://twitter.com/" TargetMode="External"/><Relationship Id="rId263" Type="http://schemas.openxmlformats.org/officeDocument/2006/relationships/hyperlink" Target="https://twitter.com/" TargetMode="External"/><Relationship Id="rId470" Type="http://schemas.openxmlformats.org/officeDocument/2006/relationships/hyperlink" Target="https://shop.vodafone.in/shop/Offers/super-hour-internet-voice-offers.jsp" TargetMode="External"/><Relationship Id="rId2151" Type="http://schemas.openxmlformats.org/officeDocument/2006/relationships/hyperlink" Target="https://twitter.com/" TargetMode="External"/><Relationship Id="rId2389" Type="http://schemas.openxmlformats.org/officeDocument/2006/relationships/hyperlink" Target="https://twitter.com/" TargetMode="External"/><Relationship Id="rId2596" Type="http://schemas.openxmlformats.org/officeDocument/2006/relationships/printerSettings" Target="../printerSettings/printerSettings1.bin"/><Relationship Id="rId123" Type="http://schemas.openxmlformats.org/officeDocument/2006/relationships/hyperlink" Target="http://pbs.twimg.com/profile_images/857158106161315845/Q-dGYwli_normal.jpg" TargetMode="External"/><Relationship Id="rId330" Type="http://schemas.openxmlformats.org/officeDocument/2006/relationships/hyperlink" Target="https://twitter.com/" TargetMode="External"/><Relationship Id="rId568" Type="http://schemas.openxmlformats.org/officeDocument/2006/relationships/hyperlink" Target="https://shop.vodafone.in/shop/Offers/super-hour-internet-voice-offers.jsp" TargetMode="External"/><Relationship Id="rId775" Type="http://schemas.openxmlformats.org/officeDocument/2006/relationships/hyperlink" Target="https://shop.vodafone.in/shop/Offers/super-hour-internet-voice-offers.jsp" TargetMode="External"/><Relationship Id="rId982" Type="http://schemas.openxmlformats.org/officeDocument/2006/relationships/hyperlink" Target="https://shop.vodafone.in/shop/Offers/super-hour-internet-voice-offers.jsp" TargetMode="External"/><Relationship Id="rId1198" Type="http://schemas.openxmlformats.org/officeDocument/2006/relationships/hyperlink" Target="http://pbs.twimg.com/profile_images/857511724311773184/m8xyd_WD_normal.jpg" TargetMode="External"/><Relationship Id="rId2011" Type="http://schemas.openxmlformats.org/officeDocument/2006/relationships/hyperlink" Target="https://twitter.com/" TargetMode="External"/><Relationship Id="rId2249" Type="http://schemas.openxmlformats.org/officeDocument/2006/relationships/hyperlink" Target="https://twitter.com/" TargetMode="External"/><Relationship Id="rId2456" Type="http://schemas.openxmlformats.org/officeDocument/2006/relationships/hyperlink" Target="https://twitter.com/" TargetMode="External"/><Relationship Id="rId428" Type="http://schemas.openxmlformats.org/officeDocument/2006/relationships/hyperlink" Target="https://shop.vodafone.in/shop/Offers/super-hour-internet-voice-offers.jsp" TargetMode="External"/><Relationship Id="rId635" Type="http://schemas.openxmlformats.org/officeDocument/2006/relationships/hyperlink" Target="https://shop.vodafone.in/shop/Offers/super-hour-internet-voice-offers.jsp" TargetMode="External"/><Relationship Id="rId842" Type="http://schemas.openxmlformats.org/officeDocument/2006/relationships/hyperlink" Target="https://shop.vodafone.in/shop/Offers/super-hour-internet-voice-offers.jsp" TargetMode="External"/><Relationship Id="rId1058" Type="http://schemas.openxmlformats.org/officeDocument/2006/relationships/hyperlink" Target="http://pbs.twimg.com/profile_images/639891300125409280/6R5fO37y_normal.jpg" TargetMode="External"/><Relationship Id="rId1265" Type="http://schemas.openxmlformats.org/officeDocument/2006/relationships/hyperlink" Target="http://pbs.twimg.com/profile_images/851007073177354240/Zv4-zUhR_normal.jpg" TargetMode="External"/><Relationship Id="rId1472" Type="http://schemas.openxmlformats.org/officeDocument/2006/relationships/hyperlink" Target="http://pbs.twimg.com/profile_images/653933304891072512/QJgYrjCr_normal.jpg" TargetMode="External"/><Relationship Id="rId2109" Type="http://schemas.openxmlformats.org/officeDocument/2006/relationships/hyperlink" Target="https://twitter.com/" TargetMode="External"/><Relationship Id="rId2316" Type="http://schemas.openxmlformats.org/officeDocument/2006/relationships/hyperlink" Target="https://twitter.com/" TargetMode="External"/><Relationship Id="rId2523" Type="http://schemas.openxmlformats.org/officeDocument/2006/relationships/hyperlink" Target="https://twitter.com/" TargetMode="External"/><Relationship Id="rId702" Type="http://schemas.openxmlformats.org/officeDocument/2006/relationships/hyperlink" Target="https://shop.vodafone.in/shop/Offers/super-hour-internet-voice-offers.jsp" TargetMode="External"/><Relationship Id="rId1125" Type="http://schemas.openxmlformats.org/officeDocument/2006/relationships/hyperlink" Target="http://pbs.twimg.com/profile_images/846380736613617665/_ZIHIMNk_normal.jpg" TargetMode="External"/><Relationship Id="rId1332" Type="http://schemas.openxmlformats.org/officeDocument/2006/relationships/hyperlink" Target="http://pbs.twimg.com/profile_images/857718209885200384/LJDpxqGX_normal.jpg" TargetMode="External"/><Relationship Id="rId1777" Type="http://schemas.openxmlformats.org/officeDocument/2006/relationships/hyperlink" Target="http://pbs.twimg.com/profile_images/741290531553087488/n2B7L3hS_normal.jpg" TargetMode="External"/><Relationship Id="rId1984" Type="http://schemas.openxmlformats.org/officeDocument/2006/relationships/hyperlink" Target="https://twitter.com/" TargetMode="External"/><Relationship Id="rId69" Type="http://schemas.openxmlformats.org/officeDocument/2006/relationships/hyperlink" Target="http://pbs.twimg.com/profile_images/853234716048318464/y8jtvD5D_normal.jpg" TargetMode="External"/><Relationship Id="rId1637" Type="http://schemas.openxmlformats.org/officeDocument/2006/relationships/hyperlink" Target="http://pbs.twimg.com/profile_images/829228676646596608/fva_qElX_normal.jpg" TargetMode="External"/><Relationship Id="rId1844" Type="http://schemas.openxmlformats.org/officeDocument/2006/relationships/hyperlink" Target="https://twitter.com/" TargetMode="External"/><Relationship Id="rId1704" Type="http://schemas.openxmlformats.org/officeDocument/2006/relationships/hyperlink" Target="http://pbs.twimg.com/profile_images/471733753014800384/BTanDQfQ_normal.jpeg" TargetMode="External"/><Relationship Id="rId285" Type="http://schemas.openxmlformats.org/officeDocument/2006/relationships/hyperlink" Target="https://twitter.com/" TargetMode="External"/><Relationship Id="rId1911" Type="http://schemas.openxmlformats.org/officeDocument/2006/relationships/hyperlink" Target="https://twitter.com/" TargetMode="External"/><Relationship Id="rId492" Type="http://schemas.openxmlformats.org/officeDocument/2006/relationships/hyperlink" Target="https://shop.vodafone.in/shop/Offers/super-hour-internet-voice-offers.jsp" TargetMode="External"/><Relationship Id="rId797" Type="http://schemas.openxmlformats.org/officeDocument/2006/relationships/hyperlink" Target="https://shop.vodafone.in/shop/Offers/super-hour-internet-voice-offers.jsp" TargetMode="External"/><Relationship Id="rId2173" Type="http://schemas.openxmlformats.org/officeDocument/2006/relationships/hyperlink" Target="https://twitter.com/" TargetMode="External"/><Relationship Id="rId2380" Type="http://schemas.openxmlformats.org/officeDocument/2006/relationships/hyperlink" Target="https://twitter.com/" TargetMode="External"/><Relationship Id="rId2478" Type="http://schemas.openxmlformats.org/officeDocument/2006/relationships/hyperlink" Target="https://twitter.com/" TargetMode="External"/><Relationship Id="rId145" Type="http://schemas.openxmlformats.org/officeDocument/2006/relationships/hyperlink" Target="http://pbs.twimg.com/profile_images/840104498462830592/hHanHUsf_normal.jpg" TargetMode="External"/><Relationship Id="rId352" Type="http://schemas.openxmlformats.org/officeDocument/2006/relationships/hyperlink" Target="https://twitter.com/" TargetMode="External"/><Relationship Id="rId1287" Type="http://schemas.openxmlformats.org/officeDocument/2006/relationships/hyperlink" Target="http://pbs.twimg.com/profile_images/856530750715305984/bJAnAati_normal.jpg" TargetMode="External"/><Relationship Id="rId2033" Type="http://schemas.openxmlformats.org/officeDocument/2006/relationships/hyperlink" Target="https://twitter.com/" TargetMode="External"/><Relationship Id="rId2240" Type="http://schemas.openxmlformats.org/officeDocument/2006/relationships/hyperlink" Target="https://twitter.com/" TargetMode="External"/><Relationship Id="rId212" Type="http://schemas.openxmlformats.org/officeDocument/2006/relationships/hyperlink" Target="https://twitter.com/" TargetMode="External"/><Relationship Id="rId657" Type="http://schemas.openxmlformats.org/officeDocument/2006/relationships/hyperlink" Target="https://shop.vodafone.in/shop/Offers/super-hour-internet-voice-offers.jsp" TargetMode="External"/><Relationship Id="rId864" Type="http://schemas.openxmlformats.org/officeDocument/2006/relationships/hyperlink" Target="https://shop.vodafone.in/shop/Offers/super-hour-internet-voice-offers.jsp" TargetMode="External"/><Relationship Id="rId1494" Type="http://schemas.openxmlformats.org/officeDocument/2006/relationships/hyperlink" Target="http://pbs.twimg.com/profile_images/848584030283079680/LzKmDFAG_normal.jpg" TargetMode="External"/><Relationship Id="rId1799" Type="http://schemas.openxmlformats.org/officeDocument/2006/relationships/hyperlink" Target="http://pbs.twimg.com/profile_images/857983931144179713/VDXpl0fJ_normal.jpg" TargetMode="External"/><Relationship Id="rId2100" Type="http://schemas.openxmlformats.org/officeDocument/2006/relationships/hyperlink" Target="https://twitter.com/" TargetMode="External"/><Relationship Id="rId2338" Type="http://schemas.openxmlformats.org/officeDocument/2006/relationships/hyperlink" Target="https://twitter.com/" TargetMode="External"/><Relationship Id="rId2545" Type="http://schemas.openxmlformats.org/officeDocument/2006/relationships/hyperlink" Target="https://twitter.com/" TargetMode="External"/><Relationship Id="rId517" Type="http://schemas.openxmlformats.org/officeDocument/2006/relationships/hyperlink" Target="https://shop.vodafone.in/shop/Offers/super-hour-internet-voice-offers.jsp" TargetMode="External"/><Relationship Id="rId724" Type="http://schemas.openxmlformats.org/officeDocument/2006/relationships/hyperlink" Target="https://shop.vodafone.in/shop/Offers/super-hour-internet-voice-offers.jsp" TargetMode="External"/><Relationship Id="rId931" Type="http://schemas.openxmlformats.org/officeDocument/2006/relationships/hyperlink" Target="https://shop.vodafone.in/shop/Offers/super-hour-internet-voice-offers.jsp" TargetMode="External"/><Relationship Id="rId1147" Type="http://schemas.openxmlformats.org/officeDocument/2006/relationships/hyperlink" Target="http://pbs.twimg.com/profile_images/812292344284332032/-AU-yCqa_normal.jpg" TargetMode="External"/><Relationship Id="rId1354" Type="http://schemas.openxmlformats.org/officeDocument/2006/relationships/hyperlink" Target="http://pbs.twimg.com/profile_images/857614982783148033/uzav1s23_normal.jpg" TargetMode="External"/><Relationship Id="rId1561" Type="http://schemas.openxmlformats.org/officeDocument/2006/relationships/hyperlink" Target="http://pbs.twimg.com/profile_images/780996395310407680/qw4Up9Je_normal.jpg" TargetMode="External"/><Relationship Id="rId2405" Type="http://schemas.openxmlformats.org/officeDocument/2006/relationships/hyperlink" Target="https://twitter.com/" TargetMode="External"/><Relationship Id="rId60" Type="http://schemas.openxmlformats.org/officeDocument/2006/relationships/hyperlink" Target="http://pbs.twimg.com/profile_images/831449883823505408/Tb_212J1_normal.jpg" TargetMode="External"/><Relationship Id="rId1007" Type="http://schemas.openxmlformats.org/officeDocument/2006/relationships/hyperlink" Target="https://shop.vodafone.in/shop/Offers/super-hour-internet-voice-offers.jsp" TargetMode="External"/><Relationship Id="rId1214" Type="http://schemas.openxmlformats.org/officeDocument/2006/relationships/hyperlink" Target="http://pbs.twimg.com/profile_images/854632838490193921/jYkRQhha_normal.jpg" TargetMode="External"/><Relationship Id="rId1421" Type="http://schemas.openxmlformats.org/officeDocument/2006/relationships/hyperlink" Target="http://pbs.twimg.com/profile_images/802580234092552194/0rf-oX36_normal.jpg" TargetMode="External"/><Relationship Id="rId1659" Type="http://schemas.openxmlformats.org/officeDocument/2006/relationships/hyperlink" Target="http://pbs.twimg.com/profile_images/823832930648735744/emB4PK-6_normal.jpg" TargetMode="External"/><Relationship Id="rId1866" Type="http://schemas.openxmlformats.org/officeDocument/2006/relationships/hyperlink" Target="https://twitter.com/" TargetMode="External"/><Relationship Id="rId1519" Type="http://schemas.openxmlformats.org/officeDocument/2006/relationships/hyperlink" Target="http://pbs.twimg.com/profile_images/836078834667532288/JWXFV94h_normal.jpg" TargetMode="External"/><Relationship Id="rId1726" Type="http://schemas.openxmlformats.org/officeDocument/2006/relationships/hyperlink" Target="http://pbs.twimg.com/profile_images/693154186486108160/A5HI5Onn_normal.jpg" TargetMode="External"/><Relationship Id="rId1933" Type="http://schemas.openxmlformats.org/officeDocument/2006/relationships/hyperlink" Target="https://twitter.com/" TargetMode="External"/><Relationship Id="rId18" Type="http://schemas.openxmlformats.org/officeDocument/2006/relationships/hyperlink" Target="http://pbs.twimg.com/profile_images/851841171479461892/G3nbmIQB_normal.jpg" TargetMode="External"/><Relationship Id="rId2195" Type="http://schemas.openxmlformats.org/officeDocument/2006/relationships/hyperlink" Target="https://twitter.com/" TargetMode="External"/><Relationship Id="rId167" Type="http://schemas.openxmlformats.org/officeDocument/2006/relationships/hyperlink" Target="https://pbs.twimg.com/media/C-EJG_pXcAAkLX6.jpg" TargetMode="External"/><Relationship Id="rId374" Type="http://schemas.openxmlformats.org/officeDocument/2006/relationships/hyperlink" Target="https://twitter.com/" TargetMode="External"/><Relationship Id="rId581" Type="http://schemas.openxmlformats.org/officeDocument/2006/relationships/hyperlink" Target="https://shop.vodafone.in/shop/Offers/super-hour-internet-voice-offers.jsp" TargetMode="External"/><Relationship Id="rId2055" Type="http://schemas.openxmlformats.org/officeDocument/2006/relationships/hyperlink" Target="https://twitter.com/" TargetMode="External"/><Relationship Id="rId2262" Type="http://schemas.openxmlformats.org/officeDocument/2006/relationships/hyperlink" Target="https://twitter.com/" TargetMode="External"/><Relationship Id="rId234" Type="http://schemas.openxmlformats.org/officeDocument/2006/relationships/hyperlink" Target="https://twitter.com/" TargetMode="External"/><Relationship Id="rId679" Type="http://schemas.openxmlformats.org/officeDocument/2006/relationships/hyperlink" Target="https://shop.vodafone.in/shop/Offers/super-hour-internet-voice-offers.jsp" TargetMode="External"/><Relationship Id="rId886" Type="http://schemas.openxmlformats.org/officeDocument/2006/relationships/hyperlink" Target="https://shop.vodafone.in/shop/Offers/super-hour-internet-voice-offers.jsp" TargetMode="External"/><Relationship Id="rId2567" Type="http://schemas.openxmlformats.org/officeDocument/2006/relationships/hyperlink" Target="https://twitter.com/" TargetMode="External"/><Relationship Id="rId2" Type="http://schemas.openxmlformats.org/officeDocument/2006/relationships/hyperlink" Target="http://www.contestnews.in/vodafone-superfan-2017-contest-chance-win-pbl-match-tickets/" TargetMode="External"/><Relationship Id="rId441" Type="http://schemas.openxmlformats.org/officeDocument/2006/relationships/hyperlink" Target="https://shop.vodafone.in/shop/Offers/super-hour-internet-voice-offers.jsp" TargetMode="External"/><Relationship Id="rId539" Type="http://schemas.openxmlformats.org/officeDocument/2006/relationships/hyperlink" Target="https://shop.vodafone.in/shop/Offers/super-hour-internet-voice-offers.jsp" TargetMode="External"/><Relationship Id="rId746" Type="http://schemas.openxmlformats.org/officeDocument/2006/relationships/hyperlink" Target="https://shop.vodafone.in/shop/Offers/super-hour-internet-voice-offers.jsp" TargetMode="External"/><Relationship Id="rId1071" Type="http://schemas.openxmlformats.org/officeDocument/2006/relationships/hyperlink" Target="http://pbs.twimg.com/profile_images/857691812605067264/NhPY4_jH_normal.jpg" TargetMode="External"/><Relationship Id="rId1169" Type="http://schemas.openxmlformats.org/officeDocument/2006/relationships/hyperlink" Target="http://pbs.twimg.com/profile_images/856440210086739968/RI8ZhB6p_normal.jpg" TargetMode="External"/><Relationship Id="rId1376" Type="http://schemas.openxmlformats.org/officeDocument/2006/relationships/hyperlink" Target="http://pbs.twimg.com/profile_images/829657123927760896/RJ6CHAKw_normal.jpg" TargetMode="External"/><Relationship Id="rId1583" Type="http://schemas.openxmlformats.org/officeDocument/2006/relationships/hyperlink" Target="http://pbs.twimg.com/profile_images/858634781327855616/4UNPNPux_normal.jpg" TargetMode="External"/><Relationship Id="rId2122" Type="http://schemas.openxmlformats.org/officeDocument/2006/relationships/hyperlink" Target="https://twitter.com/" TargetMode="External"/><Relationship Id="rId2427" Type="http://schemas.openxmlformats.org/officeDocument/2006/relationships/hyperlink" Target="https://twitter.com/" TargetMode="External"/><Relationship Id="rId301" Type="http://schemas.openxmlformats.org/officeDocument/2006/relationships/hyperlink" Target="https://twitter.com/" TargetMode="External"/><Relationship Id="rId953" Type="http://schemas.openxmlformats.org/officeDocument/2006/relationships/hyperlink" Target="https://shop.vodafone.in/shop/Offers/super-hour-internet-voice-offers.jsp" TargetMode="External"/><Relationship Id="rId1029" Type="http://schemas.openxmlformats.org/officeDocument/2006/relationships/hyperlink" Target="https://pbs.twimg.com/media/C-BoLxBXkAApC5X.jpg" TargetMode="External"/><Relationship Id="rId1236" Type="http://schemas.openxmlformats.org/officeDocument/2006/relationships/hyperlink" Target="http://pbs.twimg.com/profile_images/682069542713999361/JXyU4R-V_normal.jpg" TargetMode="External"/><Relationship Id="rId1790" Type="http://schemas.openxmlformats.org/officeDocument/2006/relationships/hyperlink" Target="http://pbs.twimg.com/profile_images/849222519341154305/EroeYmQN_normal.jpg" TargetMode="External"/><Relationship Id="rId1888" Type="http://schemas.openxmlformats.org/officeDocument/2006/relationships/hyperlink" Target="https://twitter.com/" TargetMode="External"/><Relationship Id="rId82" Type="http://schemas.openxmlformats.org/officeDocument/2006/relationships/hyperlink" Target="http://abs.twimg.com/sticky/default_profile_images/default_profile_normal.png" TargetMode="External"/><Relationship Id="rId606" Type="http://schemas.openxmlformats.org/officeDocument/2006/relationships/hyperlink" Target="https://shop.vodafone.in/shop/Offers/super-hour-internet-voice-offers.jsp" TargetMode="External"/><Relationship Id="rId813" Type="http://schemas.openxmlformats.org/officeDocument/2006/relationships/hyperlink" Target="https://shop.vodafone.in/shop/Offers/super-hour-internet-voice-offers.jsp" TargetMode="External"/><Relationship Id="rId1443" Type="http://schemas.openxmlformats.org/officeDocument/2006/relationships/hyperlink" Target="http://pbs.twimg.com/profile_images/677857276540006401/sFh_C1TP_normal.jpg" TargetMode="External"/><Relationship Id="rId1650" Type="http://schemas.openxmlformats.org/officeDocument/2006/relationships/hyperlink" Target="http://pbs.twimg.com/profile_images/844569499634405376/6kBKlqwZ_normal.jpg" TargetMode="External"/><Relationship Id="rId1748" Type="http://schemas.openxmlformats.org/officeDocument/2006/relationships/hyperlink" Target="http://pbs.twimg.com/profile_images/858017321738219526/t_hRF9z6_normal.jpg" TargetMode="External"/><Relationship Id="rId1303" Type="http://schemas.openxmlformats.org/officeDocument/2006/relationships/hyperlink" Target="http://pbs.twimg.com/profile_images/732829302778105856/bUXeL2Kx_normal.jpg" TargetMode="External"/><Relationship Id="rId1510" Type="http://schemas.openxmlformats.org/officeDocument/2006/relationships/hyperlink" Target="http://pbs.twimg.com/profile_images/851853352493338624/AIM_Sxlw_normal.jpg" TargetMode="External"/><Relationship Id="rId1955" Type="http://schemas.openxmlformats.org/officeDocument/2006/relationships/hyperlink" Target="https://twitter.com/" TargetMode="External"/><Relationship Id="rId1608" Type="http://schemas.openxmlformats.org/officeDocument/2006/relationships/hyperlink" Target="http://pbs.twimg.com/profile_images/856142762260955137/w7uRVYoV_normal.jpg" TargetMode="External"/><Relationship Id="rId1815" Type="http://schemas.openxmlformats.org/officeDocument/2006/relationships/hyperlink" Target="http://pbs.twimg.com/profile_images/828813255401492480/ZeAHp0EY_normal.jpg" TargetMode="External"/><Relationship Id="rId189" Type="http://schemas.openxmlformats.org/officeDocument/2006/relationships/hyperlink" Target="http://pbs.twimg.com/profile_images/857798321380876293/NWIYaVXY_normal.jpg" TargetMode="External"/><Relationship Id="rId396" Type="http://schemas.openxmlformats.org/officeDocument/2006/relationships/hyperlink" Target="https://www.youtube.com/watch?v=5iDUujDLKsM&amp;feature=youtu.be&amp;a" TargetMode="External"/><Relationship Id="rId2077" Type="http://schemas.openxmlformats.org/officeDocument/2006/relationships/hyperlink" Target="https://twitter.com/" TargetMode="External"/><Relationship Id="rId2284" Type="http://schemas.openxmlformats.org/officeDocument/2006/relationships/hyperlink" Target="https://twitter.com/" TargetMode="External"/><Relationship Id="rId2491" Type="http://schemas.openxmlformats.org/officeDocument/2006/relationships/hyperlink" Target="https://twitter.com/" TargetMode="External"/><Relationship Id="rId256" Type="http://schemas.openxmlformats.org/officeDocument/2006/relationships/hyperlink" Target="https://twitter.com/" TargetMode="External"/><Relationship Id="rId463" Type="http://schemas.openxmlformats.org/officeDocument/2006/relationships/hyperlink" Target="https://shop.vodafone.in/shop/Offers/super-hour-internet-voice-offers.jsp" TargetMode="External"/><Relationship Id="rId670" Type="http://schemas.openxmlformats.org/officeDocument/2006/relationships/hyperlink" Target="https://shop.vodafone.in/shop/Offers/super-hour-internet-voice-offers.jsp" TargetMode="External"/><Relationship Id="rId1093" Type="http://schemas.openxmlformats.org/officeDocument/2006/relationships/hyperlink" Target="http://pbs.twimg.com/profile_images/843285785101049856/SenZ-EtL_normal.jpg" TargetMode="External"/><Relationship Id="rId2144" Type="http://schemas.openxmlformats.org/officeDocument/2006/relationships/hyperlink" Target="https://twitter.com/" TargetMode="External"/><Relationship Id="rId2351" Type="http://schemas.openxmlformats.org/officeDocument/2006/relationships/hyperlink" Target="https://twitter.com/" TargetMode="External"/><Relationship Id="rId2589" Type="http://schemas.openxmlformats.org/officeDocument/2006/relationships/hyperlink" Target="https://twitter.com/" TargetMode="External"/><Relationship Id="rId116" Type="http://schemas.openxmlformats.org/officeDocument/2006/relationships/hyperlink" Target="http://pbs.twimg.com/profile_images/856414887756562434/9I4MAmjo_normal.jpg" TargetMode="External"/><Relationship Id="rId323" Type="http://schemas.openxmlformats.org/officeDocument/2006/relationships/hyperlink" Target="https://twitter.com/" TargetMode="External"/><Relationship Id="rId530" Type="http://schemas.openxmlformats.org/officeDocument/2006/relationships/hyperlink" Target="https://shop.vodafone.in/shop/Offers/super-hour-internet-voice-offers.jsp" TargetMode="External"/><Relationship Id="rId768" Type="http://schemas.openxmlformats.org/officeDocument/2006/relationships/hyperlink" Target="https://shop.vodafone.in/shop/Offers/super-hour-internet-voice-offers.jsp" TargetMode="External"/><Relationship Id="rId975" Type="http://schemas.openxmlformats.org/officeDocument/2006/relationships/hyperlink" Target="https://shop.vodafone.in/shop/Offers/super-hour-internet-voice-offers.jsp" TargetMode="External"/><Relationship Id="rId1160" Type="http://schemas.openxmlformats.org/officeDocument/2006/relationships/hyperlink" Target="http://pbs.twimg.com/profile_images/425944385860009985/qv-PBTei_normal.jpeg" TargetMode="External"/><Relationship Id="rId1398" Type="http://schemas.openxmlformats.org/officeDocument/2006/relationships/hyperlink" Target="http://pbs.twimg.com/profile_images/856861580792913922/frRr13NL_normal.jpg" TargetMode="External"/><Relationship Id="rId2004" Type="http://schemas.openxmlformats.org/officeDocument/2006/relationships/hyperlink" Target="https://twitter.com/" TargetMode="External"/><Relationship Id="rId2211" Type="http://schemas.openxmlformats.org/officeDocument/2006/relationships/hyperlink" Target="https://twitter.com/" TargetMode="External"/><Relationship Id="rId2449" Type="http://schemas.openxmlformats.org/officeDocument/2006/relationships/hyperlink" Target="https://twitter.com/" TargetMode="External"/><Relationship Id="rId628" Type="http://schemas.openxmlformats.org/officeDocument/2006/relationships/hyperlink" Target="https://shop.vodafone.in/shop/Offers/super-hour-internet-voice-offers.jsp" TargetMode="External"/><Relationship Id="rId835" Type="http://schemas.openxmlformats.org/officeDocument/2006/relationships/hyperlink" Target="https://shop.vodafone.in/shop/Offers/super-hour-internet-voice-offers.jsp" TargetMode="External"/><Relationship Id="rId1258" Type="http://schemas.openxmlformats.org/officeDocument/2006/relationships/hyperlink" Target="http://pbs.twimg.com/profile_images/743495490239602688/hJG-TejV_normal.jpg" TargetMode="External"/><Relationship Id="rId1465" Type="http://schemas.openxmlformats.org/officeDocument/2006/relationships/hyperlink" Target="http://pbs.twimg.com/profile_images/843755073029136385/UVrITDBZ_normal.jpg" TargetMode="External"/><Relationship Id="rId1672" Type="http://schemas.openxmlformats.org/officeDocument/2006/relationships/hyperlink" Target="http://pbs.twimg.com/profile_images/856722434149556224/ROglm2Tl_normal.jpg" TargetMode="External"/><Relationship Id="rId2309" Type="http://schemas.openxmlformats.org/officeDocument/2006/relationships/hyperlink" Target="https://twitter.com/" TargetMode="External"/><Relationship Id="rId2516" Type="http://schemas.openxmlformats.org/officeDocument/2006/relationships/hyperlink" Target="https://twitter.com/" TargetMode="External"/><Relationship Id="rId1020" Type="http://schemas.openxmlformats.org/officeDocument/2006/relationships/hyperlink" Target="https://pbs.twimg.com/media/C-BoLxBXkAApC5X.jpg" TargetMode="External"/><Relationship Id="rId1118" Type="http://schemas.openxmlformats.org/officeDocument/2006/relationships/hyperlink" Target="https://pbs.twimg.com/media/C-BoLxBXkAApC5X.jpg" TargetMode="External"/><Relationship Id="rId1325" Type="http://schemas.openxmlformats.org/officeDocument/2006/relationships/hyperlink" Target="http://pbs.twimg.com/profile_images/810089421726826497/2qBaaiyH_normal.jpg" TargetMode="External"/><Relationship Id="rId1532" Type="http://schemas.openxmlformats.org/officeDocument/2006/relationships/hyperlink" Target="http://pbs.twimg.com/profile_images/514447523293851649/jj4S3FS7_normal.jpeg" TargetMode="External"/><Relationship Id="rId1977" Type="http://schemas.openxmlformats.org/officeDocument/2006/relationships/hyperlink" Target="https://twitter.com/" TargetMode="External"/><Relationship Id="rId902" Type="http://schemas.openxmlformats.org/officeDocument/2006/relationships/hyperlink" Target="https://shop.vodafone.in/shop/Offers/super-hour-internet-voice-offers.jsp" TargetMode="External"/><Relationship Id="rId1837" Type="http://schemas.openxmlformats.org/officeDocument/2006/relationships/hyperlink" Target="https://twitter.com/" TargetMode="External"/><Relationship Id="rId31" Type="http://schemas.openxmlformats.org/officeDocument/2006/relationships/hyperlink" Target="http://pbs.twimg.com/profile_images/844490478019997696/y51G5fE3_normal.jpg" TargetMode="External"/><Relationship Id="rId2099" Type="http://schemas.openxmlformats.org/officeDocument/2006/relationships/hyperlink" Target="https://twitter.com/" TargetMode="External"/><Relationship Id="rId180" Type="http://schemas.openxmlformats.org/officeDocument/2006/relationships/hyperlink" Target="http://pbs.twimg.com/profile_images/849241814938902529/v2fe9hHh_normal.jpg" TargetMode="External"/><Relationship Id="rId278" Type="http://schemas.openxmlformats.org/officeDocument/2006/relationships/hyperlink" Target="https://twitter.com/" TargetMode="External"/><Relationship Id="rId1904" Type="http://schemas.openxmlformats.org/officeDocument/2006/relationships/hyperlink" Target="https://twitter.com/" TargetMode="External"/><Relationship Id="rId485" Type="http://schemas.openxmlformats.org/officeDocument/2006/relationships/hyperlink" Target="https://shop.vodafone.in/shop/Offers/super-hour-internet-voice-offers.jsp" TargetMode="External"/><Relationship Id="rId692" Type="http://schemas.openxmlformats.org/officeDocument/2006/relationships/hyperlink" Target="https://shop.vodafone.in/shop/Offers/super-hour-internet-voice-offers.jsp" TargetMode="External"/><Relationship Id="rId2166" Type="http://schemas.openxmlformats.org/officeDocument/2006/relationships/hyperlink" Target="https://twitter.com/" TargetMode="External"/><Relationship Id="rId2373" Type="http://schemas.openxmlformats.org/officeDocument/2006/relationships/hyperlink" Target="https://twitter.com/" TargetMode="External"/><Relationship Id="rId2580" Type="http://schemas.openxmlformats.org/officeDocument/2006/relationships/hyperlink" Target="https://twitter.com/" TargetMode="External"/><Relationship Id="rId138" Type="http://schemas.openxmlformats.org/officeDocument/2006/relationships/hyperlink" Target="http://pbs.twimg.com/profile_images/844920638213054464/hpgeBQY1_normal.jpg" TargetMode="External"/><Relationship Id="rId345" Type="http://schemas.openxmlformats.org/officeDocument/2006/relationships/hyperlink" Target="https://twitter.com/" TargetMode="External"/><Relationship Id="rId552" Type="http://schemas.openxmlformats.org/officeDocument/2006/relationships/hyperlink" Target="https://shop.vodafone.in/shop/Offers/super-hour-internet-voice-offers.jsp" TargetMode="External"/><Relationship Id="rId997" Type="http://schemas.openxmlformats.org/officeDocument/2006/relationships/hyperlink" Target="https://shop.vodafone.in/shop/Offers/super-hour-internet-voice-offers.jsp" TargetMode="External"/><Relationship Id="rId1182" Type="http://schemas.openxmlformats.org/officeDocument/2006/relationships/hyperlink" Target="http://pbs.twimg.com/profile_images/858703942120636421/I-McOJH4_normal.jpg" TargetMode="External"/><Relationship Id="rId2026" Type="http://schemas.openxmlformats.org/officeDocument/2006/relationships/hyperlink" Target="https://twitter.com/" TargetMode="External"/><Relationship Id="rId2233" Type="http://schemas.openxmlformats.org/officeDocument/2006/relationships/hyperlink" Target="https://twitter.com/" TargetMode="External"/><Relationship Id="rId2440" Type="http://schemas.openxmlformats.org/officeDocument/2006/relationships/hyperlink" Target="https://twitter.com/" TargetMode="External"/><Relationship Id="rId205" Type="http://schemas.openxmlformats.org/officeDocument/2006/relationships/hyperlink" Target="https://twitter.com/" TargetMode="External"/><Relationship Id="rId412" Type="http://schemas.openxmlformats.org/officeDocument/2006/relationships/hyperlink" Target="https://shop.vodafone.in/shop/Offers/super-hour-internet-voice-offers.jsp" TargetMode="External"/><Relationship Id="rId857" Type="http://schemas.openxmlformats.org/officeDocument/2006/relationships/hyperlink" Target="https://twitter.com/i/web/status/858386122069561344" TargetMode="External"/><Relationship Id="rId1042" Type="http://schemas.openxmlformats.org/officeDocument/2006/relationships/hyperlink" Target="https://pbs.twimg.com/media/C-VjoaNUMAEaRuz.jpg" TargetMode="External"/><Relationship Id="rId1487" Type="http://schemas.openxmlformats.org/officeDocument/2006/relationships/hyperlink" Target="http://pbs.twimg.com/profile_images/857083580056571905/Cx-VeQ5C_normal.jpg" TargetMode="External"/><Relationship Id="rId1694" Type="http://schemas.openxmlformats.org/officeDocument/2006/relationships/hyperlink" Target="http://pbs.twimg.com/profile_images/771747078120824832/ygsgAkhn_normal.jpg" TargetMode="External"/><Relationship Id="rId2300" Type="http://schemas.openxmlformats.org/officeDocument/2006/relationships/hyperlink" Target="https://twitter.com/" TargetMode="External"/><Relationship Id="rId2538" Type="http://schemas.openxmlformats.org/officeDocument/2006/relationships/hyperlink" Target="https://twitter.com/" TargetMode="External"/><Relationship Id="rId717" Type="http://schemas.openxmlformats.org/officeDocument/2006/relationships/hyperlink" Target="https://shop.vodafone.in/shop/Offers/super-hour-internet-voice-offers.jsp" TargetMode="External"/><Relationship Id="rId924" Type="http://schemas.openxmlformats.org/officeDocument/2006/relationships/hyperlink" Target="https://shop.vodafone.in/shop/Offers/super-hour-internet-voice-offers.jsp" TargetMode="External"/><Relationship Id="rId1347" Type="http://schemas.openxmlformats.org/officeDocument/2006/relationships/hyperlink" Target="http://pbs.twimg.com/profile_images/815108691129024512/8ISZwZgi_normal.jpg" TargetMode="External"/><Relationship Id="rId1554" Type="http://schemas.openxmlformats.org/officeDocument/2006/relationships/hyperlink" Target="http://pbs.twimg.com/profile_images/769416115017519104/kA6cRSp1_normal.jpg" TargetMode="External"/><Relationship Id="rId1761" Type="http://schemas.openxmlformats.org/officeDocument/2006/relationships/hyperlink" Target="http://pbs.twimg.com/profile_images/854162849769418752/DfmdeHRe_normal.jpg" TargetMode="External"/><Relationship Id="rId1999" Type="http://schemas.openxmlformats.org/officeDocument/2006/relationships/hyperlink" Target="https://twitter.com/" TargetMode="External"/><Relationship Id="rId53" Type="http://schemas.openxmlformats.org/officeDocument/2006/relationships/hyperlink" Target="http://pbs.twimg.com/profile_images/849667458457681920/SZFnACyw_normal.jpg" TargetMode="External"/><Relationship Id="rId1207" Type="http://schemas.openxmlformats.org/officeDocument/2006/relationships/hyperlink" Target="http://pbs.twimg.com/profile_images/840588212691226630/2mPTxqQu_normal.jpg" TargetMode="External"/><Relationship Id="rId1414" Type="http://schemas.openxmlformats.org/officeDocument/2006/relationships/hyperlink" Target="http://pbs.twimg.com/profile_images/855625538244755456/dCxRPaCi_normal.jpg" TargetMode="External"/><Relationship Id="rId1621" Type="http://schemas.openxmlformats.org/officeDocument/2006/relationships/hyperlink" Target="http://pbs.twimg.com/profile_images/844419414007185408/H7Fy3ThV_normal.jpg" TargetMode="External"/><Relationship Id="rId1859" Type="http://schemas.openxmlformats.org/officeDocument/2006/relationships/hyperlink" Target="https://twitter.com/" TargetMode="External"/><Relationship Id="rId1719" Type="http://schemas.openxmlformats.org/officeDocument/2006/relationships/hyperlink" Target="http://pbs.twimg.com/profile_images/858636900323799041/11aSj1GO_normal.jpg" TargetMode="External"/><Relationship Id="rId1926" Type="http://schemas.openxmlformats.org/officeDocument/2006/relationships/hyperlink" Target="https://twitter.com/" TargetMode="External"/><Relationship Id="rId2090" Type="http://schemas.openxmlformats.org/officeDocument/2006/relationships/hyperlink" Target="https://twitter.com/" TargetMode="External"/><Relationship Id="rId2188" Type="http://schemas.openxmlformats.org/officeDocument/2006/relationships/hyperlink" Target="https://twitter.com/" TargetMode="External"/><Relationship Id="rId2395" Type="http://schemas.openxmlformats.org/officeDocument/2006/relationships/hyperlink" Target="https://twitter.com/" TargetMode="External"/><Relationship Id="rId367" Type="http://schemas.openxmlformats.org/officeDocument/2006/relationships/hyperlink" Target="https://twitter.com/" TargetMode="External"/><Relationship Id="rId574" Type="http://schemas.openxmlformats.org/officeDocument/2006/relationships/hyperlink" Target="https://shop.vodafone.in/shop/Offers/super-hour-internet-voice-offers.jsp" TargetMode="External"/><Relationship Id="rId2048" Type="http://schemas.openxmlformats.org/officeDocument/2006/relationships/hyperlink" Target="https://twitter.com/" TargetMode="External"/><Relationship Id="rId2255" Type="http://schemas.openxmlformats.org/officeDocument/2006/relationships/hyperlink" Target="https://twitter.com/" TargetMode="External"/><Relationship Id="rId227" Type="http://schemas.openxmlformats.org/officeDocument/2006/relationships/hyperlink" Target="https://twitter.com/" TargetMode="External"/><Relationship Id="rId781" Type="http://schemas.openxmlformats.org/officeDocument/2006/relationships/hyperlink" Target="https://shop.vodafone.in/shop/Offers/super-hour-internet-voice-offers.jsp" TargetMode="External"/><Relationship Id="rId879" Type="http://schemas.openxmlformats.org/officeDocument/2006/relationships/hyperlink" Target="https://shop.vodafone.in/shop/Offers/super-hour-internet-voice-offers.jsp" TargetMode="External"/><Relationship Id="rId2462" Type="http://schemas.openxmlformats.org/officeDocument/2006/relationships/hyperlink" Target="https://twitter.com/" TargetMode="External"/><Relationship Id="rId434" Type="http://schemas.openxmlformats.org/officeDocument/2006/relationships/hyperlink" Target="https://shop.vodafone.in/shop/Offers/super-hour-internet-voice-offers.jsp" TargetMode="External"/><Relationship Id="rId641" Type="http://schemas.openxmlformats.org/officeDocument/2006/relationships/hyperlink" Target="https://shop.vodafone.in/shop/Offers/super-hour-internet-voice-offers.jsp" TargetMode="External"/><Relationship Id="rId739" Type="http://schemas.openxmlformats.org/officeDocument/2006/relationships/hyperlink" Target="https://shop.vodafone.in/shop/Offers/super-hour-internet-voice-offers.jsp" TargetMode="External"/><Relationship Id="rId1064" Type="http://schemas.openxmlformats.org/officeDocument/2006/relationships/hyperlink" Target="http://abs.twimg.com/sticky/default_profile_images/default_profile_normal.png" TargetMode="External"/><Relationship Id="rId1271" Type="http://schemas.openxmlformats.org/officeDocument/2006/relationships/hyperlink" Target="http://pbs.twimg.com/profile_images/836431244112117761/dpVS8DVM_normal.jpg" TargetMode="External"/><Relationship Id="rId1369" Type="http://schemas.openxmlformats.org/officeDocument/2006/relationships/hyperlink" Target="http://pbs.twimg.com/profile_images/857881246562529280/1yd6eHpZ_normal.jpg" TargetMode="External"/><Relationship Id="rId1576" Type="http://schemas.openxmlformats.org/officeDocument/2006/relationships/hyperlink" Target="http://pbs.twimg.com/profile_images/853810005304266752/_XuyskAy_normal.jpg" TargetMode="External"/><Relationship Id="rId2115" Type="http://schemas.openxmlformats.org/officeDocument/2006/relationships/hyperlink" Target="https://twitter.com/" TargetMode="External"/><Relationship Id="rId2322" Type="http://schemas.openxmlformats.org/officeDocument/2006/relationships/hyperlink" Target="https://twitter.com/" TargetMode="External"/><Relationship Id="rId501" Type="http://schemas.openxmlformats.org/officeDocument/2006/relationships/hyperlink" Target="https://shop.vodafone.in/shop/Offers/super-hour-internet-voice-offers.jsp" TargetMode="External"/><Relationship Id="rId946" Type="http://schemas.openxmlformats.org/officeDocument/2006/relationships/hyperlink" Target="https://shop.vodafone.in/shop/Offers/super-hour-internet-voice-offers.jsp" TargetMode="External"/><Relationship Id="rId1131" Type="http://schemas.openxmlformats.org/officeDocument/2006/relationships/hyperlink" Target="http://pbs.twimg.com/profile_images/827760146256388097/Sv451wOp_normal.jpg" TargetMode="External"/><Relationship Id="rId1229" Type="http://schemas.openxmlformats.org/officeDocument/2006/relationships/hyperlink" Target="http://pbs.twimg.com/profile_images/597059122786271232/g9JERnDP_normal.jpg" TargetMode="External"/><Relationship Id="rId1783" Type="http://schemas.openxmlformats.org/officeDocument/2006/relationships/hyperlink" Target="http://pbs.twimg.com/profile_images/848428451476504576/CLJwzm9i_normal.jpg" TargetMode="External"/><Relationship Id="rId1990" Type="http://schemas.openxmlformats.org/officeDocument/2006/relationships/hyperlink" Target="https://twitter.com/" TargetMode="External"/><Relationship Id="rId75" Type="http://schemas.openxmlformats.org/officeDocument/2006/relationships/hyperlink" Target="http://pbs.twimg.com/profile_images/848719889871380482/E6verNr2_normal.jpg" TargetMode="External"/><Relationship Id="rId806" Type="http://schemas.openxmlformats.org/officeDocument/2006/relationships/hyperlink" Target="https://shop.vodafone.in/shop/Offers/super-hour-internet-voice-offers.jsp" TargetMode="External"/><Relationship Id="rId1436" Type="http://schemas.openxmlformats.org/officeDocument/2006/relationships/hyperlink" Target="http://pbs.twimg.com/profile_images/730643197605597184/bx9nvxOv_normal.jpg" TargetMode="External"/><Relationship Id="rId1643" Type="http://schemas.openxmlformats.org/officeDocument/2006/relationships/hyperlink" Target="http://pbs.twimg.com/profile_images/813429876287901697/jzY8X5ik_normal.jpg" TargetMode="External"/><Relationship Id="rId1850" Type="http://schemas.openxmlformats.org/officeDocument/2006/relationships/hyperlink" Target="https://twitter.com/" TargetMode="External"/><Relationship Id="rId1503" Type="http://schemas.openxmlformats.org/officeDocument/2006/relationships/hyperlink" Target="http://pbs.twimg.com/profile_images/792070071044550656/CD5WZTtP_normal.jpg" TargetMode="External"/><Relationship Id="rId1710" Type="http://schemas.openxmlformats.org/officeDocument/2006/relationships/hyperlink" Target="http://pbs.twimg.com/profile_images/602361564189044736/8EHQooxT_normal.jpg" TargetMode="External"/><Relationship Id="rId1948" Type="http://schemas.openxmlformats.org/officeDocument/2006/relationships/hyperlink" Target="https://twitter.com/" TargetMode="External"/><Relationship Id="rId291" Type="http://schemas.openxmlformats.org/officeDocument/2006/relationships/hyperlink" Target="https://twitter.com/" TargetMode="External"/><Relationship Id="rId1808" Type="http://schemas.openxmlformats.org/officeDocument/2006/relationships/hyperlink" Target="http://pbs.twimg.com/profile_images/674032086529867776/n_ZXd-ab_normal.jpg" TargetMode="External"/><Relationship Id="rId151" Type="http://schemas.openxmlformats.org/officeDocument/2006/relationships/hyperlink" Target="http://pbs.twimg.com/profile_images/853208791843823617/zjyHPM4J_normal.jpg" TargetMode="External"/><Relationship Id="rId389" Type="http://schemas.openxmlformats.org/officeDocument/2006/relationships/hyperlink" Target="https://api.twitter.com/1.1/geo/id/4d51b7ea67b6f64b.json" TargetMode="External"/><Relationship Id="rId596" Type="http://schemas.openxmlformats.org/officeDocument/2006/relationships/hyperlink" Target="https://shop.vodafone.in/shop/Offers/super-hour-internet-voice-offers.jsp" TargetMode="External"/><Relationship Id="rId2277" Type="http://schemas.openxmlformats.org/officeDocument/2006/relationships/hyperlink" Target="https://twitter.com/" TargetMode="External"/><Relationship Id="rId2484" Type="http://schemas.openxmlformats.org/officeDocument/2006/relationships/hyperlink" Target="https://twitter.com/" TargetMode="External"/><Relationship Id="rId249" Type="http://schemas.openxmlformats.org/officeDocument/2006/relationships/hyperlink" Target="https://twitter.com/" TargetMode="External"/><Relationship Id="rId456" Type="http://schemas.openxmlformats.org/officeDocument/2006/relationships/hyperlink" Target="https://shop.vodafone.in/shop/Offers/super-hour-internet-voice-offers.jsp" TargetMode="External"/><Relationship Id="rId663" Type="http://schemas.openxmlformats.org/officeDocument/2006/relationships/hyperlink" Target="https://shop.vodafone.in/shop/Offers/super-hour-internet-voice-offers.jsp" TargetMode="External"/><Relationship Id="rId870" Type="http://schemas.openxmlformats.org/officeDocument/2006/relationships/hyperlink" Target="https://shop.vodafone.in/shop/Offers/super-hour-internet-voice-offers.jsp" TargetMode="External"/><Relationship Id="rId1086" Type="http://schemas.openxmlformats.org/officeDocument/2006/relationships/hyperlink" Target="http://pbs.twimg.com/profile_images/658148773974020096/ETuDhdoC_normal.jpg" TargetMode="External"/><Relationship Id="rId1293" Type="http://schemas.openxmlformats.org/officeDocument/2006/relationships/hyperlink" Target="http://pbs.twimg.com/profile_images/828233623899893761/JOtfTlY6_normal.jpg" TargetMode="External"/><Relationship Id="rId2137" Type="http://schemas.openxmlformats.org/officeDocument/2006/relationships/hyperlink" Target="https://twitter.com/" TargetMode="External"/><Relationship Id="rId2344" Type="http://schemas.openxmlformats.org/officeDocument/2006/relationships/hyperlink" Target="https://twitter.com/" TargetMode="External"/><Relationship Id="rId2551" Type="http://schemas.openxmlformats.org/officeDocument/2006/relationships/hyperlink" Target="https://twitter.com/" TargetMode="External"/><Relationship Id="rId109" Type="http://schemas.openxmlformats.org/officeDocument/2006/relationships/hyperlink" Target="http://pbs.twimg.com/profile_images/782973564278284289/Rw3tovz0_normal.jpg" TargetMode="External"/><Relationship Id="rId316" Type="http://schemas.openxmlformats.org/officeDocument/2006/relationships/hyperlink" Target="https://twitter.com/" TargetMode="External"/><Relationship Id="rId523" Type="http://schemas.openxmlformats.org/officeDocument/2006/relationships/hyperlink" Target="https://shop.vodafone.in/shop/Offers/super-hour-internet-voice-offers.jsp" TargetMode="External"/><Relationship Id="rId968" Type="http://schemas.openxmlformats.org/officeDocument/2006/relationships/hyperlink" Target="https://shop.vodafone.in/shop/Offers/super-hour-internet-voice-offers.jsp" TargetMode="External"/><Relationship Id="rId1153" Type="http://schemas.openxmlformats.org/officeDocument/2006/relationships/hyperlink" Target="http://pbs.twimg.com/profile_images/619598916078579712/uz9dghRM_normal.jpg" TargetMode="External"/><Relationship Id="rId1598" Type="http://schemas.openxmlformats.org/officeDocument/2006/relationships/hyperlink" Target="http://pbs.twimg.com/profile_images/856124131678367744/Dh3FRiVv_normal.jpg" TargetMode="External"/><Relationship Id="rId2204" Type="http://schemas.openxmlformats.org/officeDocument/2006/relationships/hyperlink" Target="https://twitter.com/" TargetMode="External"/><Relationship Id="rId97" Type="http://schemas.openxmlformats.org/officeDocument/2006/relationships/hyperlink" Target="http://pbs.twimg.com/profile_images/844378358037135361/56PSWZG5_normal.jpg" TargetMode="External"/><Relationship Id="rId730" Type="http://schemas.openxmlformats.org/officeDocument/2006/relationships/hyperlink" Target="https://shop.vodafone.in/shop/Offers/super-hour-internet-voice-offers.jsp" TargetMode="External"/><Relationship Id="rId828" Type="http://schemas.openxmlformats.org/officeDocument/2006/relationships/hyperlink" Target="https://shop.vodafone.in/shop/Offers/super-hour-internet-voice-offers.jsp" TargetMode="External"/><Relationship Id="rId1013" Type="http://schemas.openxmlformats.org/officeDocument/2006/relationships/hyperlink" Target="https://pbs.twimg.com/ext_tw_video_thumb/849588998339276800/pu/img/gK3pZmQPJF003i26.jpg" TargetMode="External"/><Relationship Id="rId1360" Type="http://schemas.openxmlformats.org/officeDocument/2006/relationships/hyperlink" Target="http://abs.twimg.com/sticky/default_profile_images/default_profile_normal.png" TargetMode="External"/><Relationship Id="rId1458" Type="http://schemas.openxmlformats.org/officeDocument/2006/relationships/hyperlink" Target="http://pbs.twimg.com/profile_images/843973397918892032/DHpJTKnM_normal.jpg" TargetMode="External"/><Relationship Id="rId1665" Type="http://schemas.openxmlformats.org/officeDocument/2006/relationships/hyperlink" Target="http://pbs.twimg.com/profile_images/857611777269420037/52Qr3Hr2_normal.jpg" TargetMode="External"/><Relationship Id="rId1872" Type="http://schemas.openxmlformats.org/officeDocument/2006/relationships/hyperlink" Target="https://twitter.com/" TargetMode="External"/><Relationship Id="rId2411" Type="http://schemas.openxmlformats.org/officeDocument/2006/relationships/hyperlink" Target="https://twitter.com/" TargetMode="External"/><Relationship Id="rId2509" Type="http://schemas.openxmlformats.org/officeDocument/2006/relationships/hyperlink" Target="https://twitter.com/" TargetMode="External"/><Relationship Id="rId1220" Type="http://schemas.openxmlformats.org/officeDocument/2006/relationships/hyperlink" Target="http://pbs.twimg.com/profile_images/853267799/Image0397_normal.jpg" TargetMode="External"/><Relationship Id="rId1318" Type="http://schemas.openxmlformats.org/officeDocument/2006/relationships/hyperlink" Target="http://abs.twimg.com/sticky/default_profile_images/default_profile_normal.png" TargetMode="External"/><Relationship Id="rId1525" Type="http://schemas.openxmlformats.org/officeDocument/2006/relationships/hyperlink" Target="http://abs.twimg.com/sticky/default_profile_images/default_profile_normal.png" TargetMode="External"/><Relationship Id="rId1732" Type="http://schemas.openxmlformats.org/officeDocument/2006/relationships/hyperlink" Target="http://abs.twimg.com/sticky/default_profile_images/default_profile_normal.png" TargetMode="External"/><Relationship Id="rId24" Type="http://schemas.openxmlformats.org/officeDocument/2006/relationships/hyperlink" Target="http://pbs.twimg.com/profile_images/850655219293794305/skdo_JsT_normal.jpg" TargetMode="External"/><Relationship Id="rId2299" Type="http://schemas.openxmlformats.org/officeDocument/2006/relationships/hyperlink" Target="https://twitter.com/" TargetMode="External"/><Relationship Id="rId173" Type="http://schemas.openxmlformats.org/officeDocument/2006/relationships/hyperlink" Target="http://pbs.twimg.com/profile_images/441047195685380096/IkksiS2O_normal.jpeg" TargetMode="External"/><Relationship Id="rId380" Type="http://schemas.openxmlformats.org/officeDocument/2006/relationships/hyperlink" Target="https://twitter.com/" TargetMode="External"/><Relationship Id="rId2061" Type="http://schemas.openxmlformats.org/officeDocument/2006/relationships/hyperlink" Target="https://twitter.com/" TargetMode="External"/><Relationship Id="rId240" Type="http://schemas.openxmlformats.org/officeDocument/2006/relationships/hyperlink" Target="https://twitter.com/" TargetMode="External"/><Relationship Id="rId478" Type="http://schemas.openxmlformats.org/officeDocument/2006/relationships/hyperlink" Target="https://shop.vodafone.in/shop/Offers/super-hour-internet-voice-offers.jsp" TargetMode="External"/><Relationship Id="rId685" Type="http://schemas.openxmlformats.org/officeDocument/2006/relationships/hyperlink" Target="https://shop.vodafone.in/shop/Offers/super-hour-internet-voice-offers.jsp" TargetMode="External"/><Relationship Id="rId892" Type="http://schemas.openxmlformats.org/officeDocument/2006/relationships/hyperlink" Target="https://shop.vodafone.in/shop/Offers/super-hour-internet-voice-offers.jsp" TargetMode="External"/><Relationship Id="rId2159" Type="http://schemas.openxmlformats.org/officeDocument/2006/relationships/hyperlink" Target="https://twitter.com/" TargetMode="External"/><Relationship Id="rId2366" Type="http://schemas.openxmlformats.org/officeDocument/2006/relationships/hyperlink" Target="https://twitter.com/" TargetMode="External"/><Relationship Id="rId2573" Type="http://schemas.openxmlformats.org/officeDocument/2006/relationships/hyperlink" Target="https://twitter.com/" TargetMode="External"/><Relationship Id="rId100" Type="http://schemas.openxmlformats.org/officeDocument/2006/relationships/hyperlink" Target="http://pbs.twimg.com/profile_images/697732441901928448/yV6pECMU_normal.png" TargetMode="External"/><Relationship Id="rId338" Type="http://schemas.openxmlformats.org/officeDocument/2006/relationships/hyperlink" Target="https://twitter.com/" TargetMode="External"/><Relationship Id="rId545" Type="http://schemas.openxmlformats.org/officeDocument/2006/relationships/hyperlink" Target="https://shop.vodafone.in/shop/Offers/super-hour-internet-voice-offers.jsp" TargetMode="External"/><Relationship Id="rId752" Type="http://schemas.openxmlformats.org/officeDocument/2006/relationships/hyperlink" Target="https://shop.vodafone.in/shop/Offers/super-hour-internet-voice-offers.jsp" TargetMode="External"/><Relationship Id="rId1175" Type="http://schemas.openxmlformats.org/officeDocument/2006/relationships/hyperlink" Target="http://pbs.twimg.com/profile_images/858405344262979585/gYWZVY-5_normal.jpg" TargetMode="External"/><Relationship Id="rId1382" Type="http://schemas.openxmlformats.org/officeDocument/2006/relationships/hyperlink" Target="http://pbs.twimg.com/profile_images/856100923856240640/uiG4GThs_normal.jpg" TargetMode="External"/><Relationship Id="rId2019" Type="http://schemas.openxmlformats.org/officeDocument/2006/relationships/hyperlink" Target="https://twitter.com/" TargetMode="External"/><Relationship Id="rId2226" Type="http://schemas.openxmlformats.org/officeDocument/2006/relationships/hyperlink" Target="https://twitter.com/" TargetMode="External"/><Relationship Id="rId2433" Type="http://schemas.openxmlformats.org/officeDocument/2006/relationships/hyperlink" Target="https://twitter.com/" TargetMode="External"/><Relationship Id="rId405" Type="http://schemas.openxmlformats.org/officeDocument/2006/relationships/hyperlink" Target="https://shop.vodafone.in/shop/Offers/super-hour-internet-voice-offers.jsp" TargetMode="External"/><Relationship Id="rId612" Type="http://schemas.openxmlformats.org/officeDocument/2006/relationships/hyperlink" Target="https://shop.vodafone.in/shop/Offers/super-hour-internet-voice-offers.jsp" TargetMode="External"/><Relationship Id="rId1035" Type="http://schemas.openxmlformats.org/officeDocument/2006/relationships/hyperlink" Target="https://pbs.twimg.com/media/C-BoLxBXkAApC5X.jpg" TargetMode="External"/><Relationship Id="rId1242" Type="http://schemas.openxmlformats.org/officeDocument/2006/relationships/hyperlink" Target="http://pbs.twimg.com/profile_images/857957864404643840/MO1JBn9n_normal.jpg" TargetMode="External"/><Relationship Id="rId1687" Type="http://schemas.openxmlformats.org/officeDocument/2006/relationships/hyperlink" Target="http://pbs.twimg.com/profile_images/664735439903809537/wedTw0hU_normal.jpg" TargetMode="External"/><Relationship Id="rId1894" Type="http://schemas.openxmlformats.org/officeDocument/2006/relationships/hyperlink" Target="https://twitter.com/" TargetMode="External"/><Relationship Id="rId2500" Type="http://schemas.openxmlformats.org/officeDocument/2006/relationships/hyperlink" Target="https://twitter.com/" TargetMode="External"/><Relationship Id="rId917" Type="http://schemas.openxmlformats.org/officeDocument/2006/relationships/hyperlink" Target="https://shop.vodafone.in/shop/Offers/super-hour-internet-voice-offers.jsp" TargetMode="External"/><Relationship Id="rId1102" Type="http://schemas.openxmlformats.org/officeDocument/2006/relationships/hyperlink" Target="https://pbs.twimg.com/media/C-BoLxBXkAApC5X.jpg" TargetMode="External"/><Relationship Id="rId1547" Type="http://schemas.openxmlformats.org/officeDocument/2006/relationships/hyperlink" Target="http://pbs.twimg.com/profile_images/850881045033607168/sZ5qG7SE_normal.jpg" TargetMode="External"/><Relationship Id="rId1754" Type="http://schemas.openxmlformats.org/officeDocument/2006/relationships/hyperlink" Target="http://pbs.twimg.com/profile_images/831120353946697728/g7f1G0S9_normal.jpg" TargetMode="External"/><Relationship Id="rId1961" Type="http://schemas.openxmlformats.org/officeDocument/2006/relationships/hyperlink" Target="https://twitter.com/" TargetMode="External"/><Relationship Id="rId46" Type="http://schemas.openxmlformats.org/officeDocument/2006/relationships/hyperlink" Target="http://pbs.twimg.com/profile_images/856928734871515136/OCayYGE0_normal.jpg" TargetMode="External"/><Relationship Id="rId1407" Type="http://schemas.openxmlformats.org/officeDocument/2006/relationships/hyperlink" Target="http://pbs.twimg.com/profile_images/806200737852030976/EFdyQEgO_normal.jpg" TargetMode="External"/><Relationship Id="rId1614" Type="http://schemas.openxmlformats.org/officeDocument/2006/relationships/hyperlink" Target="http://pbs.twimg.com/profile_images/847349581008429056/ohmliqZ4_normal.jpg" TargetMode="External"/><Relationship Id="rId1821" Type="http://schemas.openxmlformats.org/officeDocument/2006/relationships/hyperlink" Target="https://twitter.com/" TargetMode="External"/><Relationship Id="rId195" Type="http://schemas.openxmlformats.org/officeDocument/2006/relationships/hyperlink" Target="http://pbs.twimg.com/profile_images/687143380258705408/RU41lmft_normal.png" TargetMode="External"/><Relationship Id="rId1919" Type="http://schemas.openxmlformats.org/officeDocument/2006/relationships/hyperlink" Target="https://twitter.com/" TargetMode="External"/><Relationship Id="rId2083" Type="http://schemas.openxmlformats.org/officeDocument/2006/relationships/hyperlink" Target="https://twitter.com/" TargetMode="External"/><Relationship Id="rId2290" Type="http://schemas.openxmlformats.org/officeDocument/2006/relationships/hyperlink" Target="https://twitter.com/" TargetMode="External"/><Relationship Id="rId2388" Type="http://schemas.openxmlformats.org/officeDocument/2006/relationships/hyperlink" Target="https://twitter.com/" TargetMode="External"/><Relationship Id="rId2595" Type="http://schemas.openxmlformats.org/officeDocument/2006/relationships/hyperlink" Target="https://api.twitter.com/1.1/geo/id/1b8680cd52a711cb.json" TargetMode="External"/><Relationship Id="rId262" Type="http://schemas.openxmlformats.org/officeDocument/2006/relationships/hyperlink" Target="https://twitter.com/" TargetMode="External"/><Relationship Id="rId567" Type="http://schemas.openxmlformats.org/officeDocument/2006/relationships/hyperlink" Target="https://shop.vodafone.in/shop/Offers/super-hour-internet-voice-offers.jsp" TargetMode="External"/><Relationship Id="rId1197" Type="http://schemas.openxmlformats.org/officeDocument/2006/relationships/hyperlink" Target="http://pbs.twimg.com/profile_images/856825663751413762/TLDCMvgI_normal.jpg" TargetMode="External"/><Relationship Id="rId2150" Type="http://schemas.openxmlformats.org/officeDocument/2006/relationships/hyperlink" Target="https://twitter.com/" TargetMode="External"/><Relationship Id="rId2248" Type="http://schemas.openxmlformats.org/officeDocument/2006/relationships/hyperlink" Target="https://twitter.com/" TargetMode="External"/><Relationship Id="rId122" Type="http://schemas.openxmlformats.org/officeDocument/2006/relationships/hyperlink" Target="http://pbs.twimg.com/profile_images/789680426398789632/-BGfIF5b_normal.jpg" TargetMode="External"/><Relationship Id="rId774" Type="http://schemas.openxmlformats.org/officeDocument/2006/relationships/hyperlink" Target="https://shop.vodafone.in/shop/Offers/super-hour-internet-voice-offers.jsp" TargetMode="External"/><Relationship Id="rId981" Type="http://schemas.openxmlformats.org/officeDocument/2006/relationships/hyperlink" Target="https://shop.vodafone.in/shop/Offers/super-hour-internet-voice-offers.jsp" TargetMode="External"/><Relationship Id="rId1057" Type="http://schemas.openxmlformats.org/officeDocument/2006/relationships/hyperlink" Target="http://abs.twimg.com/sticky/default_profile_images/default_profile_normal.png" TargetMode="External"/><Relationship Id="rId2010" Type="http://schemas.openxmlformats.org/officeDocument/2006/relationships/hyperlink" Target="https://twitter.com/" TargetMode="External"/><Relationship Id="rId2455" Type="http://schemas.openxmlformats.org/officeDocument/2006/relationships/hyperlink" Target="https://twitter.com/" TargetMode="External"/><Relationship Id="rId427" Type="http://schemas.openxmlformats.org/officeDocument/2006/relationships/hyperlink" Target="https://shop.vodafone.in/shop/Offers/super-hour-internet-voice-offers.jsp" TargetMode="External"/><Relationship Id="rId634" Type="http://schemas.openxmlformats.org/officeDocument/2006/relationships/hyperlink" Target="https://shop.vodafone.in/shop/Offers/super-hour-internet-voice-offers.jsp" TargetMode="External"/><Relationship Id="rId841" Type="http://schemas.openxmlformats.org/officeDocument/2006/relationships/hyperlink" Target="https://shop.vodafone.in/shop/Offers/super-hour-internet-voice-offers.jsp" TargetMode="External"/><Relationship Id="rId1264" Type="http://schemas.openxmlformats.org/officeDocument/2006/relationships/hyperlink" Target="http://pbs.twimg.com/profile_images/851007073177354240/Zv4-zUhR_normal.jpg" TargetMode="External"/><Relationship Id="rId1471" Type="http://schemas.openxmlformats.org/officeDocument/2006/relationships/hyperlink" Target="http://pbs.twimg.com/profile_images/858239064214056960/0M1bwc8k_normal.jpg" TargetMode="External"/><Relationship Id="rId1569" Type="http://schemas.openxmlformats.org/officeDocument/2006/relationships/hyperlink" Target="http://pbs.twimg.com/profile_images/458998273882079232/f5uq_Zok_normal.jpeg" TargetMode="External"/><Relationship Id="rId2108" Type="http://schemas.openxmlformats.org/officeDocument/2006/relationships/hyperlink" Target="https://twitter.com/" TargetMode="External"/><Relationship Id="rId2315" Type="http://schemas.openxmlformats.org/officeDocument/2006/relationships/hyperlink" Target="https://twitter.com/" TargetMode="External"/><Relationship Id="rId2522" Type="http://schemas.openxmlformats.org/officeDocument/2006/relationships/hyperlink" Target="https://twitter.com/" TargetMode="External"/><Relationship Id="rId701" Type="http://schemas.openxmlformats.org/officeDocument/2006/relationships/hyperlink" Target="https://shop.vodafone.in/shop/Offers/super-hour-internet-voice-offers.jsp" TargetMode="External"/><Relationship Id="rId939" Type="http://schemas.openxmlformats.org/officeDocument/2006/relationships/hyperlink" Target="https://twitter.com/i/web/status/858695389318336512" TargetMode="External"/><Relationship Id="rId1124" Type="http://schemas.openxmlformats.org/officeDocument/2006/relationships/hyperlink" Target="http://pbs.twimg.com/profile_images/846380736613617665/_ZIHIMNk_normal.jpg" TargetMode="External"/><Relationship Id="rId1331" Type="http://schemas.openxmlformats.org/officeDocument/2006/relationships/hyperlink" Target="http://pbs.twimg.com/profile_images/758749258619064322/qyP2hjR7_normal.jpg" TargetMode="External"/><Relationship Id="rId1776" Type="http://schemas.openxmlformats.org/officeDocument/2006/relationships/hyperlink" Target="http://pbs.twimg.com/profile_images/855046106597789696/9TCcZoSF_normal.jpg" TargetMode="External"/><Relationship Id="rId1983" Type="http://schemas.openxmlformats.org/officeDocument/2006/relationships/hyperlink" Target="https://twitter.com/" TargetMode="External"/><Relationship Id="rId68" Type="http://schemas.openxmlformats.org/officeDocument/2006/relationships/hyperlink" Target="http://pbs.twimg.com/profile_images/739516645979230209/RNiFY-kj_normal.jpg" TargetMode="External"/><Relationship Id="rId1429" Type="http://schemas.openxmlformats.org/officeDocument/2006/relationships/hyperlink" Target="http://pbs.twimg.com/profile_images/854951068714901504/uuMUr1K9_normal.jpg" TargetMode="External"/><Relationship Id="rId1636" Type="http://schemas.openxmlformats.org/officeDocument/2006/relationships/hyperlink" Target="http://pbs.twimg.com/profile_images/829228676646596608/fva_qElX_normal.jpg" TargetMode="External"/><Relationship Id="rId1843" Type="http://schemas.openxmlformats.org/officeDocument/2006/relationships/hyperlink" Target="https://twitter.com/" TargetMode="External"/><Relationship Id="rId1703" Type="http://schemas.openxmlformats.org/officeDocument/2006/relationships/hyperlink" Target="http://pbs.twimg.com/profile_images/844208607814205441/OGqjQiOg_normal.jpg" TargetMode="External"/><Relationship Id="rId1910" Type="http://schemas.openxmlformats.org/officeDocument/2006/relationships/hyperlink" Target="https://twitter.com/" TargetMode="External"/><Relationship Id="rId284" Type="http://schemas.openxmlformats.org/officeDocument/2006/relationships/hyperlink" Target="https://twitter.com/" TargetMode="External"/><Relationship Id="rId491" Type="http://schemas.openxmlformats.org/officeDocument/2006/relationships/hyperlink" Target="https://shop.vodafone.in/shop/Offers/super-hour-internet-voice-offers.jsp" TargetMode="External"/><Relationship Id="rId2172" Type="http://schemas.openxmlformats.org/officeDocument/2006/relationships/hyperlink" Target="https://twitter.com/" TargetMode="External"/><Relationship Id="rId144" Type="http://schemas.openxmlformats.org/officeDocument/2006/relationships/hyperlink" Target="http://pbs.twimg.com/profile_images/840103627201040384/WPm1plEy_normal.jpg" TargetMode="External"/><Relationship Id="rId589" Type="http://schemas.openxmlformats.org/officeDocument/2006/relationships/hyperlink" Target="https://shop.vodafone.in/shop/Offers/super-hour-internet-voice-offers.jsp" TargetMode="External"/><Relationship Id="rId796" Type="http://schemas.openxmlformats.org/officeDocument/2006/relationships/hyperlink" Target="https://shop.vodafone.in/shop/Offers/super-hour-internet-voice-offers.jsp" TargetMode="External"/><Relationship Id="rId2477" Type="http://schemas.openxmlformats.org/officeDocument/2006/relationships/hyperlink" Target="https://twitter.com/" TargetMode="External"/><Relationship Id="rId351" Type="http://schemas.openxmlformats.org/officeDocument/2006/relationships/hyperlink" Target="https://twitter.com/" TargetMode="External"/><Relationship Id="rId449" Type="http://schemas.openxmlformats.org/officeDocument/2006/relationships/hyperlink" Target="https://shop.vodafone.in/shop/Offers/super-hour-internet-voice-offers.jsp" TargetMode="External"/><Relationship Id="rId656" Type="http://schemas.openxmlformats.org/officeDocument/2006/relationships/hyperlink" Target="https://shop.vodafone.in/shop/Offers/super-hour-internet-voice-offers.jsp" TargetMode="External"/><Relationship Id="rId863" Type="http://schemas.openxmlformats.org/officeDocument/2006/relationships/hyperlink" Target="https://shop.vodafone.in/shop/Offers/super-hour-internet-voice-offers.jsp" TargetMode="External"/><Relationship Id="rId1079" Type="http://schemas.openxmlformats.org/officeDocument/2006/relationships/hyperlink" Target="http://pbs.twimg.com/profile_images/856104414204932097/qNmyo5nG_normal.jpg" TargetMode="External"/><Relationship Id="rId1286" Type="http://schemas.openxmlformats.org/officeDocument/2006/relationships/hyperlink" Target="http://pbs.twimg.com/profile_images/856530750715305984/bJAnAati_normal.jpg" TargetMode="External"/><Relationship Id="rId1493" Type="http://schemas.openxmlformats.org/officeDocument/2006/relationships/hyperlink" Target="http://pbs.twimg.com/profile_images/378800000394259328/4131d2db848ad49c241d2f243d35756b_normal.jpeg" TargetMode="External"/><Relationship Id="rId2032" Type="http://schemas.openxmlformats.org/officeDocument/2006/relationships/hyperlink" Target="https://twitter.com/" TargetMode="External"/><Relationship Id="rId2337" Type="http://schemas.openxmlformats.org/officeDocument/2006/relationships/hyperlink" Target="https://twitter.com/" TargetMode="External"/><Relationship Id="rId2544" Type="http://schemas.openxmlformats.org/officeDocument/2006/relationships/hyperlink" Target="https://twitter.com/" TargetMode="External"/><Relationship Id="rId211" Type="http://schemas.openxmlformats.org/officeDocument/2006/relationships/hyperlink" Target="https://twitter.com/" TargetMode="External"/><Relationship Id="rId309" Type="http://schemas.openxmlformats.org/officeDocument/2006/relationships/hyperlink" Target="https://twitter.com/" TargetMode="External"/><Relationship Id="rId516" Type="http://schemas.openxmlformats.org/officeDocument/2006/relationships/hyperlink" Target="https://shop.vodafone.in/shop/Offers/super-hour-internet-voice-offers.jsp" TargetMode="External"/><Relationship Id="rId1146" Type="http://schemas.openxmlformats.org/officeDocument/2006/relationships/hyperlink" Target="http://pbs.twimg.com/profile_images/812292344284332032/-AU-yCqa_normal.jpg" TargetMode="External"/><Relationship Id="rId1798" Type="http://schemas.openxmlformats.org/officeDocument/2006/relationships/hyperlink" Target="http://pbs.twimg.com/profile_images/850017196512358400/_skXgO1E_normal.jpg" TargetMode="External"/><Relationship Id="rId723" Type="http://schemas.openxmlformats.org/officeDocument/2006/relationships/hyperlink" Target="https://shop.vodafone.in/shop/Offers/super-hour-internet-voice-offers.jsp" TargetMode="External"/><Relationship Id="rId930" Type="http://schemas.openxmlformats.org/officeDocument/2006/relationships/hyperlink" Target="https://shop.vodafone.in/shop/Offers/super-hour-internet-voice-offers.jsp" TargetMode="External"/><Relationship Id="rId1006" Type="http://schemas.openxmlformats.org/officeDocument/2006/relationships/hyperlink" Target="https://shop.vodafone.in/shop/Offers/super-hour-internet-voice-offers.jsp" TargetMode="External"/><Relationship Id="rId1353" Type="http://schemas.openxmlformats.org/officeDocument/2006/relationships/hyperlink" Target="http://pbs.twimg.com/profile_images/683324082377498624/ZDuBpgWe_normal.jpg" TargetMode="External"/><Relationship Id="rId1560" Type="http://schemas.openxmlformats.org/officeDocument/2006/relationships/hyperlink" Target="http://pbs.twimg.com/profile_images/843344173398986752/BPmDYfIX_normal.jpg" TargetMode="External"/><Relationship Id="rId1658" Type="http://schemas.openxmlformats.org/officeDocument/2006/relationships/hyperlink" Target="https://pbs.twimg.com/media/C-m4rXRXgAAdU1m.jpg" TargetMode="External"/><Relationship Id="rId1865" Type="http://schemas.openxmlformats.org/officeDocument/2006/relationships/hyperlink" Target="https://twitter.com/" TargetMode="External"/><Relationship Id="rId2404" Type="http://schemas.openxmlformats.org/officeDocument/2006/relationships/hyperlink" Target="https://twitter.com/" TargetMode="External"/><Relationship Id="rId1213" Type="http://schemas.openxmlformats.org/officeDocument/2006/relationships/hyperlink" Target="http://pbs.twimg.com/profile_images/729904788364775424/pKheSV6B_normal.jpg" TargetMode="External"/><Relationship Id="rId1420" Type="http://schemas.openxmlformats.org/officeDocument/2006/relationships/hyperlink" Target="http://pbs.twimg.com/profile_images/857865191580676096/2cFfzSdI_normal.jpg" TargetMode="External"/><Relationship Id="rId1518" Type="http://schemas.openxmlformats.org/officeDocument/2006/relationships/hyperlink" Target="http://pbs.twimg.com/profile_images/836078834667532288/JWXFV94h_normal.jpg" TargetMode="External"/><Relationship Id="rId1725" Type="http://schemas.openxmlformats.org/officeDocument/2006/relationships/hyperlink" Target="http://pbs.twimg.com/profile_images/693154186486108160/A5HI5Onn_normal.jpg" TargetMode="External"/><Relationship Id="rId1932" Type="http://schemas.openxmlformats.org/officeDocument/2006/relationships/hyperlink" Target="https://twitter.com/" TargetMode="External"/><Relationship Id="rId17" Type="http://schemas.openxmlformats.org/officeDocument/2006/relationships/hyperlink" Target="http://pbs.twimg.com/profile_images/853301013738139648/bQQQ1ySS_normal.jpg" TargetMode="External"/><Relationship Id="rId2194" Type="http://schemas.openxmlformats.org/officeDocument/2006/relationships/hyperlink" Target="https://twitter.com/" TargetMode="External"/><Relationship Id="rId166" Type="http://schemas.openxmlformats.org/officeDocument/2006/relationships/hyperlink" Target="http://pbs.twimg.com/profile_images/843350182108545024/juYEHpdg_normal.jpg" TargetMode="External"/><Relationship Id="rId373" Type="http://schemas.openxmlformats.org/officeDocument/2006/relationships/hyperlink" Target="https://twitter.com/" TargetMode="External"/><Relationship Id="rId580" Type="http://schemas.openxmlformats.org/officeDocument/2006/relationships/hyperlink" Target="https://shop.vodafone.in/shop/Offers/super-hour-internet-voice-offers.jsp" TargetMode="External"/><Relationship Id="rId2054" Type="http://schemas.openxmlformats.org/officeDocument/2006/relationships/hyperlink" Target="https://twitter.com/" TargetMode="External"/><Relationship Id="rId2261" Type="http://schemas.openxmlformats.org/officeDocument/2006/relationships/hyperlink" Target="https://twitter.com/" TargetMode="External"/><Relationship Id="rId2499" Type="http://schemas.openxmlformats.org/officeDocument/2006/relationships/hyperlink" Target="https://twitter.com/" TargetMode="External"/><Relationship Id="rId1" Type="http://schemas.openxmlformats.org/officeDocument/2006/relationships/hyperlink" Target="http://www.contestnews.in/vodafone-superfan-2017-contest-chance-win-pbl-match-tickets/" TargetMode="External"/><Relationship Id="rId233" Type="http://schemas.openxmlformats.org/officeDocument/2006/relationships/hyperlink" Target="https://twitter.com/" TargetMode="External"/><Relationship Id="rId440" Type="http://schemas.openxmlformats.org/officeDocument/2006/relationships/hyperlink" Target="https://shop.vodafone.in/shop/Offers/super-hour-internet-voice-offers.jsp" TargetMode="External"/><Relationship Id="rId678" Type="http://schemas.openxmlformats.org/officeDocument/2006/relationships/hyperlink" Target="https://shop.vodafone.in/shop/Offers/super-hour-internet-voice-offers.jsp" TargetMode="External"/><Relationship Id="rId885" Type="http://schemas.openxmlformats.org/officeDocument/2006/relationships/hyperlink" Target="https://shop.vodafone.in/shop/Offers/super-hour-internet-voice-offers.jsp" TargetMode="External"/><Relationship Id="rId1070" Type="http://schemas.openxmlformats.org/officeDocument/2006/relationships/hyperlink" Target="http://pbs.twimg.com/profile_images/2367566649/kwfvn1fxck14kej81vkv_normal.jpeg" TargetMode="External"/><Relationship Id="rId2121" Type="http://schemas.openxmlformats.org/officeDocument/2006/relationships/hyperlink" Target="https://twitter.com/" TargetMode="External"/><Relationship Id="rId2359" Type="http://schemas.openxmlformats.org/officeDocument/2006/relationships/hyperlink" Target="https://twitter.com/" TargetMode="External"/><Relationship Id="rId2566" Type="http://schemas.openxmlformats.org/officeDocument/2006/relationships/hyperlink" Target="https://twitter.com/" TargetMode="External"/><Relationship Id="rId300" Type="http://schemas.openxmlformats.org/officeDocument/2006/relationships/hyperlink" Target="https://twitter.com/" TargetMode="External"/><Relationship Id="rId538" Type="http://schemas.openxmlformats.org/officeDocument/2006/relationships/hyperlink" Target="https://shop.vodafone.in/shop/Offers/super-hour-internet-voice-offers.jsp" TargetMode="External"/><Relationship Id="rId745" Type="http://schemas.openxmlformats.org/officeDocument/2006/relationships/hyperlink" Target="https://shop.vodafone.in/shop/Offers/super-hour-internet-voice-offers.jsp" TargetMode="External"/><Relationship Id="rId952" Type="http://schemas.openxmlformats.org/officeDocument/2006/relationships/hyperlink" Target="https://shop.vodafone.in/shop/Offers/super-hour-internet-voice-offers.jsp" TargetMode="External"/><Relationship Id="rId1168" Type="http://schemas.openxmlformats.org/officeDocument/2006/relationships/hyperlink" Target="http://pbs.twimg.com/profile_images/856440210086739968/RI8ZhB6p_normal.jpg" TargetMode="External"/><Relationship Id="rId1375" Type="http://schemas.openxmlformats.org/officeDocument/2006/relationships/hyperlink" Target="http://pbs.twimg.com/profile_images/690751952469131264/R0fZZbtl_normal.jpg" TargetMode="External"/><Relationship Id="rId1582" Type="http://schemas.openxmlformats.org/officeDocument/2006/relationships/hyperlink" Target="http://pbs.twimg.com/profile_images/782116342543495168/6e5wcqxG_normal.jpg" TargetMode="External"/><Relationship Id="rId2219" Type="http://schemas.openxmlformats.org/officeDocument/2006/relationships/hyperlink" Target="https://twitter.com/" TargetMode="External"/><Relationship Id="rId2426" Type="http://schemas.openxmlformats.org/officeDocument/2006/relationships/hyperlink" Target="https://twitter.com/" TargetMode="External"/><Relationship Id="rId81" Type="http://schemas.openxmlformats.org/officeDocument/2006/relationships/hyperlink" Target="http://pbs.twimg.com/profile_images/793367833484861440/-2Q6IIYf_normal.jpg" TargetMode="External"/><Relationship Id="rId605" Type="http://schemas.openxmlformats.org/officeDocument/2006/relationships/hyperlink" Target="https://shop.vodafone.in/shop/Offers/super-hour-internet-voice-offers.jsp" TargetMode="External"/><Relationship Id="rId812" Type="http://schemas.openxmlformats.org/officeDocument/2006/relationships/hyperlink" Target="https://shop.vodafone.in/shop/Offers/super-hour-internet-voice-offers.jsp" TargetMode="External"/><Relationship Id="rId1028" Type="http://schemas.openxmlformats.org/officeDocument/2006/relationships/hyperlink" Target="https://pbs.twimg.com/media/C-BoLxBXkAApC5X.jpg" TargetMode="External"/><Relationship Id="rId1235" Type="http://schemas.openxmlformats.org/officeDocument/2006/relationships/hyperlink" Target="http://pbs.twimg.com/profile_images/582909753048715264/lveJcRhg_normal.jpg" TargetMode="External"/><Relationship Id="rId1442" Type="http://schemas.openxmlformats.org/officeDocument/2006/relationships/hyperlink" Target="http://pbs.twimg.com/profile_images/856787577290076160/1D7G_TB3_normal.jpg" TargetMode="External"/><Relationship Id="rId1887" Type="http://schemas.openxmlformats.org/officeDocument/2006/relationships/hyperlink" Target="https://twitter.com/" TargetMode="External"/><Relationship Id="rId1302" Type="http://schemas.openxmlformats.org/officeDocument/2006/relationships/hyperlink" Target="http://pbs.twimg.com/profile_images/820489688351903744/3yYSpLyD_normal.jpg" TargetMode="External"/><Relationship Id="rId1747" Type="http://schemas.openxmlformats.org/officeDocument/2006/relationships/hyperlink" Target="http://pbs.twimg.com/profile_images/487061821908455424/kLWLYWM__normal.jpeg" TargetMode="External"/><Relationship Id="rId1954" Type="http://schemas.openxmlformats.org/officeDocument/2006/relationships/hyperlink" Target="https://twitter.com/" TargetMode="External"/><Relationship Id="rId39" Type="http://schemas.openxmlformats.org/officeDocument/2006/relationships/hyperlink" Target="http://pbs.twimg.com/profile_images/851750521509560320/rMieKXSo_normal.jpg" TargetMode="External"/><Relationship Id="rId1607" Type="http://schemas.openxmlformats.org/officeDocument/2006/relationships/hyperlink" Target="http://pbs.twimg.com/profile_images/1662480453/Picture_004_normal.jpg" TargetMode="External"/><Relationship Id="rId1814" Type="http://schemas.openxmlformats.org/officeDocument/2006/relationships/hyperlink" Target="http://pbs.twimg.com/profile_images/700736047810891776/oDdbVwww_normal.jpg" TargetMode="External"/><Relationship Id="rId188" Type="http://schemas.openxmlformats.org/officeDocument/2006/relationships/hyperlink" Target="http://pbs.twimg.com/profile_images/854995022097383425/6F5B9kVT_normal.jpg" TargetMode="External"/><Relationship Id="rId395" Type="http://schemas.openxmlformats.org/officeDocument/2006/relationships/hyperlink" Target="https://fb.me/2MLV1MYMs" TargetMode="External"/><Relationship Id="rId2076" Type="http://schemas.openxmlformats.org/officeDocument/2006/relationships/hyperlink" Target="https://twitter.com/" TargetMode="External"/><Relationship Id="rId2283" Type="http://schemas.openxmlformats.org/officeDocument/2006/relationships/hyperlink" Target="https://twitter.com/" TargetMode="External"/><Relationship Id="rId2490" Type="http://schemas.openxmlformats.org/officeDocument/2006/relationships/hyperlink" Target="https://twitter.com/" TargetMode="External"/><Relationship Id="rId2588" Type="http://schemas.openxmlformats.org/officeDocument/2006/relationships/hyperlink" Target="https://twitter.com/" TargetMode="External"/><Relationship Id="rId255" Type="http://schemas.openxmlformats.org/officeDocument/2006/relationships/hyperlink" Target="https://twitter.com/" TargetMode="External"/><Relationship Id="rId462" Type="http://schemas.openxmlformats.org/officeDocument/2006/relationships/hyperlink" Target="https://shop.vodafone.in/shop/Offers/super-hour-internet-voice-offers.jsp" TargetMode="External"/><Relationship Id="rId1092" Type="http://schemas.openxmlformats.org/officeDocument/2006/relationships/hyperlink" Target="http://pbs.twimg.com/profile_images/833580397082578944/3GkislKL_normal.jpg" TargetMode="External"/><Relationship Id="rId1397" Type="http://schemas.openxmlformats.org/officeDocument/2006/relationships/hyperlink" Target="http://pbs.twimg.com/profile_images/839733584743251968/DQRpUZnQ_normal.jpg" TargetMode="External"/><Relationship Id="rId2143" Type="http://schemas.openxmlformats.org/officeDocument/2006/relationships/hyperlink" Target="https://twitter.com/" TargetMode="External"/><Relationship Id="rId2350" Type="http://schemas.openxmlformats.org/officeDocument/2006/relationships/hyperlink" Target="https://twitter.com/" TargetMode="External"/><Relationship Id="rId115" Type="http://schemas.openxmlformats.org/officeDocument/2006/relationships/hyperlink" Target="http://pbs.twimg.com/profile_images/858649304721969153/U8B7uaKx_normal.jpg" TargetMode="External"/><Relationship Id="rId322" Type="http://schemas.openxmlformats.org/officeDocument/2006/relationships/hyperlink" Target="https://twitter.com/" TargetMode="External"/><Relationship Id="rId767" Type="http://schemas.openxmlformats.org/officeDocument/2006/relationships/hyperlink" Target="https://shop.vodafone.in/shop/Offers/super-hour-internet-voice-offers.jsp" TargetMode="External"/><Relationship Id="rId974" Type="http://schemas.openxmlformats.org/officeDocument/2006/relationships/hyperlink" Target="https://shop.vodafone.in/shop/Offers/super-hour-internet-voice-offers.jsp" TargetMode="External"/><Relationship Id="rId2003" Type="http://schemas.openxmlformats.org/officeDocument/2006/relationships/hyperlink" Target="https://twitter.com/" TargetMode="External"/><Relationship Id="rId2210" Type="http://schemas.openxmlformats.org/officeDocument/2006/relationships/hyperlink" Target="https://twitter.com/" TargetMode="External"/><Relationship Id="rId2448" Type="http://schemas.openxmlformats.org/officeDocument/2006/relationships/hyperlink" Target="https://twitter.com/" TargetMode="External"/><Relationship Id="rId627" Type="http://schemas.openxmlformats.org/officeDocument/2006/relationships/hyperlink" Target="https://shop.vodafone.in/shop/Offers/super-hour-internet-voice-offers.jsp" TargetMode="External"/><Relationship Id="rId834" Type="http://schemas.openxmlformats.org/officeDocument/2006/relationships/hyperlink" Target="https://shop.vodafone.in/shop/Offers/super-hour-internet-voice-offers.jsp" TargetMode="External"/><Relationship Id="rId1257" Type="http://schemas.openxmlformats.org/officeDocument/2006/relationships/hyperlink" Target="http://pbs.twimg.com/profile_images/812724468418277381/NKc588Hc_normal.jpg" TargetMode="External"/><Relationship Id="rId1464" Type="http://schemas.openxmlformats.org/officeDocument/2006/relationships/hyperlink" Target="http://pbs.twimg.com/profile_images/843755073029136385/UVrITDBZ_normal.jpg" TargetMode="External"/><Relationship Id="rId1671" Type="http://schemas.openxmlformats.org/officeDocument/2006/relationships/hyperlink" Target="http://pbs.twimg.com/profile_images/856722434149556224/ROglm2Tl_normal.jpg" TargetMode="External"/><Relationship Id="rId2308" Type="http://schemas.openxmlformats.org/officeDocument/2006/relationships/hyperlink" Target="https://twitter.com/" TargetMode="External"/><Relationship Id="rId2515" Type="http://schemas.openxmlformats.org/officeDocument/2006/relationships/hyperlink" Target="https://twitter.com/" TargetMode="External"/><Relationship Id="rId901" Type="http://schemas.openxmlformats.org/officeDocument/2006/relationships/hyperlink" Target="https://shop.vodafone.in/shop/Offers/super-hour-internet-voice-offers.jsp" TargetMode="External"/><Relationship Id="rId1117" Type="http://schemas.openxmlformats.org/officeDocument/2006/relationships/hyperlink" Target="https://pbs.twimg.com/media/C-BoLxBXkAApC5X.jpg" TargetMode="External"/><Relationship Id="rId1324" Type="http://schemas.openxmlformats.org/officeDocument/2006/relationships/hyperlink" Target="http://pbs.twimg.com/profile_images/810089421726826497/2qBaaiyH_normal.jpg" TargetMode="External"/><Relationship Id="rId1531" Type="http://schemas.openxmlformats.org/officeDocument/2006/relationships/hyperlink" Target="http://pbs.twimg.com/profile_images/378800000855172163/0d26f8c3a4122cd65a0a318fe4942a8c_normal.jpeg" TargetMode="External"/><Relationship Id="rId1769" Type="http://schemas.openxmlformats.org/officeDocument/2006/relationships/hyperlink" Target="http://pbs.twimg.com/profile_images/850787181132095490/5-Lw3GcE_normal.jpg" TargetMode="External"/><Relationship Id="rId1976" Type="http://schemas.openxmlformats.org/officeDocument/2006/relationships/hyperlink" Target="https://twitter.com/" TargetMode="External"/><Relationship Id="rId30" Type="http://schemas.openxmlformats.org/officeDocument/2006/relationships/hyperlink" Target="http://abs.twimg.com/sticky/default_profile_images/default_profile_normal.png" TargetMode="External"/><Relationship Id="rId1629" Type="http://schemas.openxmlformats.org/officeDocument/2006/relationships/hyperlink" Target="http://pbs.twimg.com/profile_images/856891692904992768/KhT52LG6_normal.jpg" TargetMode="External"/><Relationship Id="rId1836" Type="http://schemas.openxmlformats.org/officeDocument/2006/relationships/hyperlink" Target="https://twitter.com/" TargetMode="External"/><Relationship Id="rId1903" Type="http://schemas.openxmlformats.org/officeDocument/2006/relationships/hyperlink" Target="https://twitter.com/" TargetMode="External"/><Relationship Id="rId2098" Type="http://schemas.openxmlformats.org/officeDocument/2006/relationships/hyperlink" Target="https://twitter.com/" TargetMode="External"/><Relationship Id="rId277" Type="http://schemas.openxmlformats.org/officeDocument/2006/relationships/hyperlink" Target="https://twitter.com/" TargetMode="External"/><Relationship Id="rId484" Type="http://schemas.openxmlformats.org/officeDocument/2006/relationships/hyperlink" Target="https://shop.vodafone.in/shop/Offers/super-hour-internet-voice-offers.jsp" TargetMode="External"/><Relationship Id="rId2165" Type="http://schemas.openxmlformats.org/officeDocument/2006/relationships/hyperlink" Target="https://twitter.com/" TargetMode="External"/><Relationship Id="rId137" Type="http://schemas.openxmlformats.org/officeDocument/2006/relationships/hyperlink" Target="http://pbs.twimg.com/profile_images/845674941525614592/YJQMvTjp_normal.jpg" TargetMode="External"/><Relationship Id="rId344" Type="http://schemas.openxmlformats.org/officeDocument/2006/relationships/hyperlink" Target="https://twitter.com/" TargetMode="External"/><Relationship Id="rId691" Type="http://schemas.openxmlformats.org/officeDocument/2006/relationships/hyperlink" Target="https://shop.vodafone.in/shop/Offers/super-hour-internet-voice-offers.jsp" TargetMode="External"/><Relationship Id="rId789" Type="http://schemas.openxmlformats.org/officeDocument/2006/relationships/hyperlink" Target="https://shop.vodafone.in/shop/Offers/super-hour-internet-voice-offers.jsp" TargetMode="External"/><Relationship Id="rId996" Type="http://schemas.openxmlformats.org/officeDocument/2006/relationships/hyperlink" Target="https://shop.vodafone.in/shop/Offers/super-hour-internet-voice-offers.jsp" TargetMode="External"/><Relationship Id="rId2025" Type="http://schemas.openxmlformats.org/officeDocument/2006/relationships/hyperlink" Target="https://twitter.com/" TargetMode="External"/><Relationship Id="rId2372" Type="http://schemas.openxmlformats.org/officeDocument/2006/relationships/hyperlink" Target="https://twitter.com/" TargetMode="External"/><Relationship Id="rId551" Type="http://schemas.openxmlformats.org/officeDocument/2006/relationships/hyperlink" Target="https://shop.vodafone.in/shop/Offers/super-hour-internet-voice-offers.jsp" TargetMode="External"/><Relationship Id="rId649" Type="http://schemas.openxmlformats.org/officeDocument/2006/relationships/hyperlink" Target="https://shop.vodafone.in/shop/Offers/super-hour-internet-voice-offers.jsp" TargetMode="External"/><Relationship Id="rId856" Type="http://schemas.openxmlformats.org/officeDocument/2006/relationships/hyperlink" Target="https://shop.vodafone.in/shop/Offers/super-hour-internet-voice-offers.jsp" TargetMode="External"/><Relationship Id="rId1181" Type="http://schemas.openxmlformats.org/officeDocument/2006/relationships/hyperlink" Target="http://pbs.twimg.com/profile_images/842310006733078529/_SbeeG3d_normal.jpg" TargetMode="External"/><Relationship Id="rId1279" Type="http://schemas.openxmlformats.org/officeDocument/2006/relationships/hyperlink" Target="http://pbs.twimg.com/profile_images/777502130416521222/YpS1TVBk_normal.jpg" TargetMode="External"/><Relationship Id="rId1486" Type="http://schemas.openxmlformats.org/officeDocument/2006/relationships/hyperlink" Target="http://pbs.twimg.com/profile_images/857083580056571905/Cx-VeQ5C_normal.jpg" TargetMode="External"/><Relationship Id="rId2232" Type="http://schemas.openxmlformats.org/officeDocument/2006/relationships/hyperlink" Target="https://twitter.com/" TargetMode="External"/><Relationship Id="rId2537" Type="http://schemas.openxmlformats.org/officeDocument/2006/relationships/hyperlink" Target="https://twitter.com/" TargetMode="External"/><Relationship Id="rId204" Type="http://schemas.openxmlformats.org/officeDocument/2006/relationships/hyperlink" Target="https://twitter.com/" TargetMode="External"/><Relationship Id="rId411" Type="http://schemas.openxmlformats.org/officeDocument/2006/relationships/hyperlink" Target="https://shop.vodafone.in/shop/Offers/super-hour-internet-voice-offers.jsp" TargetMode="External"/><Relationship Id="rId509" Type="http://schemas.openxmlformats.org/officeDocument/2006/relationships/hyperlink" Target="https://shop.vodafone.in/shop/Offers/super-hour-internet-voice-offers.jsp" TargetMode="External"/><Relationship Id="rId1041" Type="http://schemas.openxmlformats.org/officeDocument/2006/relationships/hyperlink" Target="https://pbs.twimg.com/media/C-BoLxBXkAApC5X.jpg" TargetMode="External"/><Relationship Id="rId1139" Type="http://schemas.openxmlformats.org/officeDocument/2006/relationships/hyperlink" Target="http://pbs.twimg.com/profile_images/723456500438425600/Kt5f8G5r_normal.jpg" TargetMode="External"/><Relationship Id="rId1346" Type="http://schemas.openxmlformats.org/officeDocument/2006/relationships/hyperlink" Target="http://pbs.twimg.com/profile_images/815108691129024512/8ISZwZgi_normal.jpg" TargetMode="External"/><Relationship Id="rId1693" Type="http://schemas.openxmlformats.org/officeDocument/2006/relationships/hyperlink" Target="http://pbs.twimg.com/profile_images/771747078120824832/ygsgAkhn_normal.jpg" TargetMode="External"/><Relationship Id="rId1998" Type="http://schemas.openxmlformats.org/officeDocument/2006/relationships/hyperlink" Target="https://twitter.com/" TargetMode="External"/><Relationship Id="rId716" Type="http://schemas.openxmlformats.org/officeDocument/2006/relationships/hyperlink" Target="https://shop.vodafone.in/shop/Offers/super-hour-internet-voice-offers.jsp" TargetMode="External"/><Relationship Id="rId923" Type="http://schemas.openxmlformats.org/officeDocument/2006/relationships/hyperlink" Target="https://shop.vodafone.in/shop/Offers/super-hour-internet-voice-offers.jsp" TargetMode="External"/><Relationship Id="rId1553" Type="http://schemas.openxmlformats.org/officeDocument/2006/relationships/hyperlink" Target="http://pbs.twimg.com/profile_images/769416115017519104/kA6cRSp1_normal.jpg" TargetMode="External"/><Relationship Id="rId1760" Type="http://schemas.openxmlformats.org/officeDocument/2006/relationships/hyperlink" Target="http://pbs.twimg.com/profile_images/765261668070940672/DK29p53u_normal.jpg" TargetMode="External"/><Relationship Id="rId1858" Type="http://schemas.openxmlformats.org/officeDocument/2006/relationships/hyperlink" Target="https://twitter.com/" TargetMode="External"/><Relationship Id="rId52" Type="http://schemas.openxmlformats.org/officeDocument/2006/relationships/hyperlink" Target="http://pbs.twimg.com/profile_images/858327479416750084/oyyoOMGv_normal.jpg" TargetMode="External"/><Relationship Id="rId1206" Type="http://schemas.openxmlformats.org/officeDocument/2006/relationships/hyperlink" Target="http://pbs.twimg.com/profile_images/840588212691226630/2mPTxqQu_normal.jpg" TargetMode="External"/><Relationship Id="rId1413" Type="http://schemas.openxmlformats.org/officeDocument/2006/relationships/hyperlink" Target="http://pbs.twimg.com/profile_images/851410622071713792/qLXngZPG_normal.jpg" TargetMode="External"/><Relationship Id="rId1620" Type="http://schemas.openxmlformats.org/officeDocument/2006/relationships/hyperlink" Target="http://pbs.twimg.com/profile_images/844419414007185408/H7Fy3ThV_normal.jpg" TargetMode="External"/><Relationship Id="rId1718" Type="http://schemas.openxmlformats.org/officeDocument/2006/relationships/hyperlink" Target="http://pbs.twimg.com/profile_images/858636900323799041/11aSj1GO_normal.jpg" TargetMode="External"/><Relationship Id="rId1925" Type="http://schemas.openxmlformats.org/officeDocument/2006/relationships/hyperlink" Target="https://twitter.com/" TargetMode="External"/><Relationship Id="rId299" Type="http://schemas.openxmlformats.org/officeDocument/2006/relationships/hyperlink" Target="https://twitter.com/" TargetMode="External"/><Relationship Id="rId2187" Type="http://schemas.openxmlformats.org/officeDocument/2006/relationships/hyperlink" Target="https://twitter.com/" TargetMode="External"/><Relationship Id="rId2394" Type="http://schemas.openxmlformats.org/officeDocument/2006/relationships/hyperlink" Target="https://twitter.com/" TargetMode="External"/><Relationship Id="rId159" Type="http://schemas.openxmlformats.org/officeDocument/2006/relationships/hyperlink" Target="http://pbs.twimg.com/profile_images/855928501563772930/Zt3IxmPB_normal.jpg" TargetMode="External"/><Relationship Id="rId366" Type="http://schemas.openxmlformats.org/officeDocument/2006/relationships/hyperlink" Target="https://twitter.com/" TargetMode="External"/><Relationship Id="rId573" Type="http://schemas.openxmlformats.org/officeDocument/2006/relationships/hyperlink" Target="https://shop.vodafone.in/shop/Offers/super-hour-internet-voice-offers.jsp" TargetMode="External"/><Relationship Id="rId780" Type="http://schemas.openxmlformats.org/officeDocument/2006/relationships/hyperlink" Target="https://shop.vodafone.in/shop/Offers/super-hour-internet-voice-offers.jsp" TargetMode="External"/><Relationship Id="rId2047" Type="http://schemas.openxmlformats.org/officeDocument/2006/relationships/hyperlink" Target="https://twitter.com/" TargetMode="External"/><Relationship Id="rId2254" Type="http://schemas.openxmlformats.org/officeDocument/2006/relationships/hyperlink" Target="https://twitter.com/" TargetMode="External"/><Relationship Id="rId2461" Type="http://schemas.openxmlformats.org/officeDocument/2006/relationships/hyperlink" Target="https://twitter.com/" TargetMode="External"/><Relationship Id="rId226" Type="http://schemas.openxmlformats.org/officeDocument/2006/relationships/hyperlink" Target="https://twitter.com/" TargetMode="External"/><Relationship Id="rId433" Type="http://schemas.openxmlformats.org/officeDocument/2006/relationships/hyperlink" Target="https://shop.vodafone.in/shop/Offers/super-hour-internet-voice-offers.jsp" TargetMode="External"/><Relationship Id="rId878" Type="http://schemas.openxmlformats.org/officeDocument/2006/relationships/hyperlink" Target="https://shop.vodafone.in/shop/Offers/super-hour-internet-voice-offers.jsp" TargetMode="External"/><Relationship Id="rId1063" Type="http://schemas.openxmlformats.org/officeDocument/2006/relationships/hyperlink" Target="http://abs.twimg.com/sticky/default_profile_images/default_profile_normal.png" TargetMode="External"/><Relationship Id="rId1270" Type="http://schemas.openxmlformats.org/officeDocument/2006/relationships/hyperlink" Target="http://pbs.twimg.com/profile_images/836431244112117761/dpVS8DVM_normal.jpg" TargetMode="External"/><Relationship Id="rId2114" Type="http://schemas.openxmlformats.org/officeDocument/2006/relationships/hyperlink" Target="https://twitter.com/" TargetMode="External"/><Relationship Id="rId2559" Type="http://schemas.openxmlformats.org/officeDocument/2006/relationships/hyperlink" Target="https://twitter.com/" TargetMode="External"/><Relationship Id="rId640" Type="http://schemas.openxmlformats.org/officeDocument/2006/relationships/hyperlink" Target="https://shop.vodafone.in/shop/Offers/super-hour-internet-voice-offers.jsp" TargetMode="External"/><Relationship Id="rId738" Type="http://schemas.openxmlformats.org/officeDocument/2006/relationships/hyperlink" Target="https://shop.vodafone.in/shop/Offers/super-hour-internet-voice-offers.jsp" TargetMode="External"/><Relationship Id="rId945" Type="http://schemas.openxmlformats.org/officeDocument/2006/relationships/hyperlink" Target="https://shop.vodafone.in/shop/Offers/super-hour-internet-voice-offers.jsp" TargetMode="External"/><Relationship Id="rId1368" Type="http://schemas.openxmlformats.org/officeDocument/2006/relationships/hyperlink" Target="http://pbs.twimg.com/profile_images/857881246562529280/1yd6eHpZ_normal.jpg" TargetMode="External"/><Relationship Id="rId1575" Type="http://schemas.openxmlformats.org/officeDocument/2006/relationships/hyperlink" Target="http://pbs.twimg.com/profile_images/853810005304266752/_XuyskAy_normal.jpg" TargetMode="External"/><Relationship Id="rId1782" Type="http://schemas.openxmlformats.org/officeDocument/2006/relationships/hyperlink" Target="http://pbs.twimg.com/profile_images/816122741694857216/sdnZGQZN_normal.jpg" TargetMode="External"/><Relationship Id="rId2321" Type="http://schemas.openxmlformats.org/officeDocument/2006/relationships/hyperlink" Target="https://twitter.com/" TargetMode="External"/><Relationship Id="rId2419" Type="http://schemas.openxmlformats.org/officeDocument/2006/relationships/hyperlink" Target="https://twitter.com/" TargetMode="External"/><Relationship Id="rId74" Type="http://schemas.openxmlformats.org/officeDocument/2006/relationships/hyperlink" Target="http://pbs.twimg.com/profile_images/721683743489007616/4COhXlqb_normal.jpg" TargetMode="External"/><Relationship Id="rId500" Type="http://schemas.openxmlformats.org/officeDocument/2006/relationships/hyperlink" Target="https://shop.vodafone.in/shop/Offers/super-hour-internet-voice-offers.jsp" TargetMode="External"/><Relationship Id="rId805" Type="http://schemas.openxmlformats.org/officeDocument/2006/relationships/hyperlink" Target="https://shop.vodafone.in/shop/Offers/super-hour-internet-voice-offers.jsp" TargetMode="External"/><Relationship Id="rId1130" Type="http://schemas.openxmlformats.org/officeDocument/2006/relationships/hyperlink" Target="http://pbs.twimg.com/profile_images/827760146256388097/Sv451wOp_normal.jpg" TargetMode="External"/><Relationship Id="rId1228" Type="http://schemas.openxmlformats.org/officeDocument/2006/relationships/hyperlink" Target="http://pbs.twimg.com/profile_images/597059122786271232/g9JERnDP_normal.jpg" TargetMode="External"/><Relationship Id="rId1435" Type="http://schemas.openxmlformats.org/officeDocument/2006/relationships/hyperlink" Target="http://pbs.twimg.com/profile_images/730643197605597184/bx9nvxOv_normal.jpg" TargetMode="External"/><Relationship Id="rId1642" Type="http://schemas.openxmlformats.org/officeDocument/2006/relationships/hyperlink" Target="http://pbs.twimg.com/profile_images/846970567643291649/Ig4O_6pP_normal.jpg" TargetMode="External"/><Relationship Id="rId1947" Type="http://schemas.openxmlformats.org/officeDocument/2006/relationships/hyperlink" Target="https://twitter.com/" TargetMode="External"/><Relationship Id="rId1502" Type="http://schemas.openxmlformats.org/officeDocument/2006/relationships/hyperlink" Target="http://pbs.twimg.com/profile_images/792070071044550656/CD5WZTtP_normal.jpg" TargetMode="External"/><Relationship Id="rId1807" Type="http://schemas.openxmlformats.org/officeDocument/2006/relationships/hyperlink" Target="http://pbs.twimg.com/profile_images/674032086529867776/n_ZXd-ab_normal.jpg" TargetMode="External"/><Relationship Id="rId290" Type="http://schemas.openxmlformats.org/officeDocument/2006/relationships/hyperlink" Target="https://twitter.com/" TargetMode="External"/><Relationship Id="rId388" Type="http://schemas.openxmlformats.org/officeDocument/2006/relationships/hyperlink" Target="https://api.twitter.com/1.1/geo/id/0d96e4a283bb3f4f.json" TargetMode="External"/><Relationship Id="rId2069" Type="http://schemas.openxmlformats.org/officeDocument/2006/relationships/hyperlink" Target="https://twitter.com/" TargetMode="External"/><Relationship Id="rId150" Type="http://schemas.openxmlformats.org/officeDocument/2006/relationships/hyperlink" Target="http://pbs.twimg.com/profile_images/853208791843823617/zjyHPM4J_normal.jpg" TargetMode="External"/><Relationship Id="rId595" Type="http://schemas.openxmlformats.org/officeDocument/2006/relationships/hyperlink" Target="https://shop.vodafone.in/shop/Offers/super-hour-internet-voice-offers.jsp" TargetMode="External"/><Relationship Id="rId2276" Type="http://schemas.openxmlformats.org/officeDocument/2006/relationships/hyperlink" Target="https://twitter.com/" TargetMode="External"/><Relationship Id="rId2483" Type="http://schemas.openxmlformats.org/officeDocument/2006/relationships/hyperlink" Target="https://twitter.com/" TargetMode="External"/><Relationship Id="rId248" Type="http://schemas.openxmlformats.org/officeDocument/2006/relationships/hyperlink" Target="https://twitter.com/" TargetMode="External"/><Relationship Id="rId455" Type="http://schemas.openxmlformats.org/officeDocument/2006/relationships/hyperlink" Target="https://shop.vodafone.in/shop/Offers/super-hour-internet-voice-offers.jsp" TargetMode="External"/><Relationship Id="rId662" Type="http://schemas.openxmlformats.org/officeDocument/2006/relationships/hyperlink" Target="https://shop.vodafone.in/shop/Offers/super-hour-internet-voice-offers.jsp" TargetMode="External"/><Relationship Id="rId1085" Type="http://schemas.openxmlformats.org/officeDocument/2006/relationships/hyperlink" Target="http://pbs.twimg.com/profile_images/851024610292363264/_9KaU4-s_normal.jpg" TargetMode="External"/><Relationship Id="rId1292" Type="http://schemas.openxmlformats.org/officeDocument/2006/relationships/hyperlink" Target="http://pbs.twimg.com/profile_images/828233623899893761/JOtfTlY6_normal.jpg" TargetMode="External"/><Relationship Id="rId2136" Type="http://schemas.openxmlformats.org/officeDocument/2006/relationships/hyperlink" Target="https://twitter.com/" TargetMode="External"/><Relationship Id="rId2343" Type="http://schemas.openxmlformats.org/officeDocument/2006/relationships/hyperlink" Target="https://twitter.com/" TargetMode="External"/><Relationship Id="rId2550" Type="http://schemas.openxmlformats.org/officeDocument/2006/relationships/hyperlink" Target="https://twitter.com/" TargetMode="External"/><Relationship Id="rId108" Type="http://schemas.openxmlformats.org/officeDocument/2006/relationships/hyperlink" Target="http://pbs.twimg.com/profile_images/838276479024771072/rY_nMwJj_normal.jpg" TargetMode="External"/><Relationship Id="rId315" Type="http://schemas.openxmlformats.org/officeDocument/2006/relationships/hyperlink" Target="https://twitter.com/" TargetMode="External"/><Relationship Id="rId522" Type="http://schemas.openxmlformats.org/officeDocument/2006/relationships/hyperlink" Target="https://shop.vodafone.in/shop/Offers/super-hour-internet-voice-offers.jsp" TargetMode="External"/><Relationship Id="rId967" Type="http://schemas.openxmlformats.org/officeDocument/2006/relationships/hyperlink" Target="https://shop.vodafone.in/shop/Offers/super-hour-internet-voice-offers.jsp" TargetMode="External"/><Relationship Id="rId1152" Type="http://schemas.openxmlformats.org/officeDocument/2006/relationships/hyperlink" Target="http://pbs.twimg.com/profile_images/858626678024790018/0gTn1uPQ_normal.jpg" TargetMode="External"/><Relationship Id="rId1597" Type="http://schemas.openxmlformats.org/officeDocument/2006/relationships/hyperlink" Target="http://pbs.twimg.com/profile_images/856124131678367744/Dh3FRiVv_normal.jpg" TargetMode="External"/><Relationship Id="rId2203" Type="http://schemas.openxmlformats.org/officeDocument/2006/relationships/hyperlink" Target="https://twitter.com/" TargetMode="External"/><Relationship Id="rId2410" Type="http://schemas.openxmlformats.org/officeDocument/2006/relationships/hyperlink" Target="https://twitter.com/" TargetMode="External"/><Relationship Id="rId96" Type="http://schemas.openxmlformats.org/officeDocument/2006/relationships/hyperlink" Target="http://pbs.twimg.com/profile_images/844378358037135361/56PSWZG5_normal.jpg" TargetMode="External"/><Relationship Id="rId827" Type="http://schemas.openxmlformats.org/officeDocument/2006/relationships/hyperlink" Target="https://shop.vodafone.in/shop/Offers/super-hour-internet-voice-offers.jsp" TargetMode="External"/><Relationship Id="rId1012" Type="http://schemas.openxmlformats.org/officeDocument/2006/relationships/hyperlink" Target="https://shop.vodafone.in/shop/Offers/super-hour-internet-voice-offers.jsp" TargetMode="External"/><Relationship Id="rId1457" Type="http://schemas.openxmlformats.org/officeDocument/2006/relationships/hyperlink" Target="http://pbs.twimg.com/profile_images/843973397918892032/DHpJTKnM_normal.jpg" TargetMode="External"/><Relationship Id="rId1664" Type="http://schemas.openxmlformats.org/officeDocument/2006/relationships/hyperlink" Target="http://abs.twimg.com/sticky/default_profile_images/default_profile_normal.png" TargetMode="External"/><Relationship Id="rId1871" Type="http://schemas.openxmlformats.org/officeDocument/2006/relationships/hyperlink" Target="https://twitter.com/" TargetMode="External"/><Relationship Id="rId2508" Type="http://schemas.openxmlformats.org/officeDocument/2006/relationships/hyperlink" Target="https://twitter.com/" TargetMode="External"/><Relationship Id="rId1317" Type="http://schemas.openxmlformats.org/officeDocument/2006/relationships/hyperlink" Target="http://abs.twimg.com/sticky/default_profile_images/default_profile_normal.png" TargetMode="External"/><Relationship Id="rId1524" Type="http://schemas.openxmlformats.org/officeDocument/2006/relationships/hyperlink" Target="http://abs.twimg.com/sticky/default_profile_images/default_profile_normal.png" TargetMode="External"/><Relationship Id="rId1731" Type="http://schemas.openxmlformats.org/officeDocument/2006/relationships/hyperlink" Target="http://abs.twimg.com/sticky/default_profile_images/default_profile_normal.png" TargetMode="External"/><Relationship Id="rId1969" Type="http://schemas.openxmlformats.org/officeDocument/2006/relationships/hyperlink" Target="https://twitter.com/" TargetMode="External"/><Relationship Id="rId23" Type="http://schemas.openxmlformats.org/officeDocument/2006/relationships/hyperlink" Target="http://pbs.twimg.com/profile_images/727354516803342336/Qc_mqLC7_normal.jpg" TargetMode="External"/><Relationship Id="rId1829" Type="http://schemas.openxmlformats.org/officeDocument/2006/relationships/hyperlink" Target="https://twitter.com/" TargetMode="External"/><Relationship Id="rId2298" Type="http://schemas.openxmlformats.org/officeDocument/2006/relationships/hyperlink" Target="https://twitter.com/" TargetMode="External"/><Relationship Id="rId172" Type="http://schemas.openxmlformats.org/officeDocument/2006/relationships/hyperlink" Target="http://pbs.twimg.com/profile_images/857189036548661252/RIU_4LCI_normal.jpg" TargetMode="External"/><Relationship Id="rId477" Type="http://schemas.openxmlformats.org/officeDocument/2006/relationships/hyperlink" Target="https://shop.vodafone.in/shop/Offers/super-hour-internet-voice-offers.jsp" TargetMode="External"/><Relationship Id="rId684" Type="http://schemas.openxmlformats.org/officeDocument/2006/relationships/hyperlink" Target="https://shop.vodafone.in/shop/Offers/super-hour-internet-voice-offers.jsp" TargetMode="External"/><Relationship Id="rId2060" Type="http://schemas.openxmlformats.org/officeDocument/2006/relationships/hyperlink" Target="https://twitter.com/" TargetMode="External"/><Relationship Id="rId2158" Type="http://schemas.openxmlformats.org/officeDocument/2006/relationships/hyperlink" Target="https://twitter.com/" TargetMode="External"/><Relationship Id="rId2365" Type="http://schemas.openxmlformats.org/officeDocument/2006/relationships/hyperlink" Target="https://twitter.com/" TargetMode="External"/><Relationship Id="rId337" Type="http://schemas.openxmlformats.org/officeDocument/2006/relationships/hyperlink" Target="https://twitter.com/" TargetMode="External"/><Relationship Id="rId891" Type="http://schemas.openxmlformats.org/officeDocument/2006/relationships/hyperlink" Target="https://shop.vodafone.in/shop/Offers/super-hour-internet-voice-offers.jsp" TargetMode="External"/><Relationship Id="rId989" Type="http://schemas.openxmlformats.org/officeDocument/2006/relationships/hyperlink" Target="https://shop.vodafone.in/shop/Offers/super-hour-internet-voice-offers.jsp" TargetMode="External"/><Relationship Id="rId2018" Type="http://schemas.openxmlformats.org/officeDocument/2006/relationships/hyperlink" Target="https://twitter.com/" TargetMode="External"/><Relationship Id="rId2572" Type="http://schemas.openxmlformats.org/officeDocument/2006/relationships/hyperlink" Target="https://twitter.com/" TargetMode="External"/><Relationship Id="rId544" Type="http://schemas.openxmlformats.org/officeDocument/2006/relationships/hyperlink" Target="https://shop.vodafone.in/shop/Offers/super-hour-internet-voice-offers.jsp" TargetMode="External"/><Relationship Id="rId751" Type="http://schemas.openxmlformats.org/officeDocument/2006/relationships/hyperlink" Target="https://shop.vodafone.in/shop/Offers/super-hour-internet-voice-offers.jsp" TargetMode="External"/><Relationship Id="rId849" Type="http://schemas.openxmlformats.org/officeDocument/2006/relationships/hyperlink" Target="https://shop.vodafone.in/shop/Offers/super-hour-internet-voice-offers.jsp" TargetMode="External"/><Relationship Id="rId1174" Type="http://schemas.openxmlformats.org/officeDocument/2006/relationships/hyperlink" Target="http://pbs.twimg.com/profile_images/858405344262979585/gYWZVY-5_normal.jpg" TargetMode="External"/><Relationship Id="rId1381" Type="http://schemas.openxmlformats.org/officeDocument/2006/relationships/hyperlink" Target="http://pbs.twimg.com/profile_images/855723757674962944/7XspivIp_normal.jpg" TargetMode="External"/><Relationship Id="rId1479" Type="http://schemas.openxmlformats.org/officeDocument/2006/relationships/hyperlink" Target="http://abs.twimg.com/sticky/default_profile_images/default_profile_normal.png" TargetMode="External"/><Relationship Id="rId1686" Type="http://schemas.openxmlformats.org/officeDocument/2006/relationships/hyperlink" Target="http://pbs.twimg.com/profile_images/846504502379335680/rdltWh7s_normal.jpg" TargetMode="External"/><Relationship Id="rId2225" Type="http://schemas.openxmlformats.org/officeDocument/2006/relationships/hyperlink" Target="https://twitter.com/" TargetMode="External"/><Relationship Id="rId2432" Type="http://schemas.openxmlformats.org/officeDocument/2006/relationships/hyperlink" Target="https://twitter.com/" TargetMode="External"/><Relationship Id="rId404" Type="http://schemas.openxmlformats.org/officeDocument/2006/relationships/hyperlink" Target="https://shop.vodafone.in/shop/Offers/super-hour-internet-voice-offers.jsp" TargetMode="External"/><Relationship Id="rId611" Type="http://schemas.openxmlformats.org/officeDocument/2006/relationships/hyperlink" Target="https://shop.vodafone.in/shop/Offers/super-hour-internet-voice-offers.jsp" TargetMode="External"/><Relationship Id="rId1034" Type="http://schemas.openxmlformats.org/officeDocument/2006/relationships/hyperlink" Target="https://pbs.twimg.com/media/C-BoLxBXkAApC5X.jpg" TargetMode="External"/><Relationship Id="rId1241" Type="http://schemas.openxmlformats.org/officeDocument/2006/relationships/hyperlink" Target="http://pbs.twimg.com/profile_images/457573022749032448/Zy52tUi3_normal.png" TargetMode="External"/><Relationship Id="rId1339" Type="http://schemas.openxmlformats.org/officeDocument/2006/relationships/hyperlink" Target="http://pbs.twimg.com/profile_images/857544585622544385/_3biicrX_normal.jpg" TargetMode="External"/><Relationship Id="rId1893" Type="http://schemas.openxmlformats.org/officeDocument/2006/relationships/hyperlink" Target="https://twitter.com/" TargetMode="External"/><Relationship Id="rId709" Type="http://schemas.openxmlformats.org/officeDocument/2006/relationships/hyperlink" Target="https://shop.vodafone.in/shop/Offers/super-hour-internet-voice-offers.jsp" TargetMode="External"/><Relationship Id="rId916" Type="http://schemas.openxmlformats.org/officeDocument/2006/relationships/hyperlink" Target="https://shop.vodafone.in/shop/Offers/super-hour-internet-voice-offers.jsp" TargetMode="External"/><Relationship Id="rId1101" Type="http://schemas.openxmlformats.org/officeDocument/2006/relationships/hyperlink" Target="https://pbs.twimg.com/media/C-BoLxBXkAApC5X.jpg" TargetMode="External"/><Relationship Id="rId1546" Type="http://schemas.openxmlformats.org/officeDocument/2006/relationships/hyperlink" Target="http://pbs.twimg.com/profile_images/769942439465398272/VffsBjhU_normal.jpg" TargetMode="External"/><Relationship Id="rId1753" Type="http://schemas.openxmlformats.org/officeDocument/2006/relationships/hyperlink" Target="http://abs.twimg.com/sticky/default_profile_images/default_profile_normal.png" TargetMode="External"/><Relationship Id="rId1960" Type="http://schemas.openxmlformats.org/officeDocument/2006/relationships/hyperlink" Target="https://twitter.com/" TargetMode="External"/><Relationship Id="rId45" Type="http://schemas.openxmlformats.org/officeDocument/2006/relationships/hyperlink" Target="http://pbs.twimg.com/profile_images/855454756608897024/lPk_X3UH_normal.jpg" TargetMode="External"/><Relationship Id="rId1406" Type="http://schemas.openxmlformats.org/officeDocument/2006/relationships/hyperlink" Target="http://pbs.twimg.com/profile_images/806200737852030976/EFdyQEgO_normal.jpg" TargetMode="External"/><Relationship Id="rId1613" Type="http://schemas.openxmlformats.org/officeDocument/2006/relationships/hyperlink" Target="http://pbs.twimg.com/profile_images/378800000334191707/d92d6e37ea079901cdd24a741e8ccc33_normal.jpeg" TargetMode="External"/><Relationship Id="rId1820" Type="http://schemas.openxmlformats.org/officeDocument/2006/relationships/hyperlink" Target="https://twitter.com/" TargetMode="External"/><Relationship Id="rId194" Type="http://schemas.openxmlformats.org/officeDocument/2006/relationships/hyperlink" Target="http://pbs.twimg.com/profile_images/751047526472622081/bPbimPO__normal.jpg" TargetMode="External"/><Relationship Id="rId1918" Type="http://schemas.openxmlformats.org/officeDocument/2006/relationships/hyperlink" Target="https://twitter.com/" TargetMode="External"/><Relationship Id="rId2082" Type="http://schemas.openxmlformats.org/officeDocument/2006/relationships/hyperlink" Target="https://twitter.com/" TargetMode="External"/><Relationship Id="rId261" Type="http://schemas.openxmlformats.org/officeDocument/2006/relationships/hyperlink" Target="https://twitter.com/" TargetMode="External"/><Relationship Id="rId499" Type="http://schemas.openxmlformats.org/officeDocument/2006/relationships/hyperlink" Target="https://shop.vodafone.in/shop/Offers/super-hour-internet-voice-offers.jsp" TargetMode="External"/><Relationship Id="rId2387" Type="http://schemas.openxmlformats.org/officeDocument/2006/relationships/hyperlink" Target="https://twitter.com/" TargetMode="External"/><Relationship Id="rId2594" Type="http://schemas.openxmlformats.org/officeDocument/2006/relationships/hyperlink" Target="https://api.twitter.com/1.1/geo/id/b850c1bfd38f30e0.json" TargetMode="External"/><Relationship Id="rId359" Type="http://schemas.openxmlformats.org/officeDocument/2006/relationships/hyperlink" Target="https://twitter.com/" TargetMode="External"/><Relationship Id="rId566" Type="http://schemas.openxmlformats.org/officeDocument/2006/relationships/hyperlink" Target="https://shop.vodafone.in/shop/Offers/super-hour-internet-voice-offers.jsp" TargetMode="External"/><Relationship Id="rId773" Type="http://schemas.openxmlformats.org/officeDocument/2006/relationships/hyperlink" Target="https://shop.vodafone.in/shop/Offers/super-hour-internet-voice-offers.jsp" TargetMode="External"/><Relationship Id="rId1196" Type="http://schemas.openxmlformats.org/officeDocument/2006/relationships/hyperlink" Target="http://pbs.twimg.com/profile_images/856825663751413762/TLDCMvgI_normal.jpg" TargetMode="External"/><Relationship Id="rId2247" Type="http://schemas.openxmlformats.org/officeDocument/2006/relationships/hyperlink" Target="https://twitter.com/" TargetMode="External"/><Relationship Id="rId2454" Type="http://schemas.openxmlformats.org/officeDocument/2006/relationships/hyperlink" Target="https://twitter.com/" TargetMode="External"/><Relationship Id="rId121" Type="http://schemas.openxmlformats.org/officeDocument/2006/relationships/hyperlink" Target="http://pbs.twimg.com/profile_images/854287908328660992/0lUL6deu_normal.jpg" TargetMode="External"/><Relationship Id="rId219" Type="http://schemas.openxmlformats.org/officeDocument/2006/relationships/hyperlink" Target="https://twitter.com/" TargetMode="External"/><Relationship Id="rId426" Type="http://schemas.openxmlformats.org/officeDocument/2006/relationships/hyperlink" Target="https://shop.vodafone.in/shop/Offers/super-hour-internet-voice-offers.jsp" TargetMode="External"/><Relationship Id="rId633" Type="http://schemas.openxmlformats.org/officeDocument/2006/relationships/hyperlink" Target="https://shop.vodafone.in/shop/Offers/super-hour-internet-voice-offers.jsp" TargetMode="External"/><Relationship Id="rId980" Type="http://schemas.openxmlformats.org/officeDocument/2006/relationships/hyperlink" Target="https://shop.vodafone.in/shop/Offers/super-hour-internet-voice-offers.jsp" TargetMode="External"/><Relationship Id="rId1056" Type="http://schemas.openxmlformats.org/officeDocument/2006/relationships/hyperlink" Target="http://pbs.twimg.com/profile_images/855019243749818370/yTY1g9hW_normal.jpg" TargetMode="External"/><Relationship Id="rId1263" Type="http://schemas.openxmlformats.org/officeDocument/2006/relationships/hyperlink" Target="http://pbs.twimg.com/profile_images/855494138703343616/EEv8NKyV_normal.jpg" TargetMode="External"/><Relationship Id="rId2107" Type="http://schemas.openxmlformats.org/officeDocument/2006/relationships/hyperlink" Target="https://twitter.com/" TargetMode="External"/><Relationship Id="rId2314" Type="http://schemas.openxmlformats.org/officeDocument/2006/relationships/hyperlink" Target="https://twitter.com/" TargetMode="External"/><Relationship Id="rId840" Type="http://schemas.openxmlformats.org/officeDocument/2006/relationships/hyperlink" Target="https://shop.vodafone.in/shop/Offers/super-hour-internet-voice-offers.jsp" TargetMode="External"/><Relationship Id="rId938" Type="http://schemas.openxmlformats.org/officeDocument/2006/relationships/hyperlink" Target="https://twitter.com/i/web/status/858695389318336512" TargetMode="External"/><Relationship Id="rId1470" Type="http://schemas.openxmlformats.org/officeDocument/2006/relationships/hyperlink" Target="http://pbs.twimg.com/profile_images/858239064214056960/0M1bwc8k_normal.jpg" TargetMode="External"/><Relationship Id="rId1568" Type="http://schemas.openxmlformats.org/officeDocument/2006/relationships/hyperlink" Target="http://pbs.twimg.com/profile_images/714833748764803072/d3h08w0J_normal.jpg" TargetMode="External"/><Relationship Id="rId1775" Type="http://schemas.openxmlformats.org/officeDocument/2006/relationships/hyperlink" Target="http://pbs.twimg.com/profile_images/855046106597789696/9TCcZoSF_normal.jpg" TargetMode="External"/><Relationship Id="rId2521" Type="http://schemas.openxmlformats.org/officeDocument/2006/relationships/hyperlink" Target="https://twitter.com/" TargetMode="External"/><Relationship Id="rId67" Type="http://schemas.openxmlformats.org/officeDocument/2006/relationships/hyperlink" Target="http://pbs.twimg.com/profile_images/855338467382919168/7qVKuA3i_normal.jpg" TargetMode="External"/><Relationship Id="rId700" Type="http://schemas.openxmlformats.org/officeDocument/2006/relationships/hyperlink" Target="https://shop.vodafone.in/shop/Offers/super-hour-internet-voice-offers.jsp" TargetMode="External"/><Relationship Id="rId1123" Type="http://schemas.openxmlformats.org/officeDocument/2006/relationships/hyperlink" Target="http://pbs.twimg.com/profile_images/853088152101294080/Ufra2e7R_normal.jpg" TargetMode="External"/><Relationship Id="rId1330" Type="http://schemas.openxmlformats.org/officeDocument/2006/relationships/hyperlink" Target="http://pbs.twimg.com/profile_images/758749258619064322/qyP2hjR7_normal.jpg" TargetMode="External"/><Relationship Id="rId1428" Type="http://schemas.openxmlformats.org/officeDocument/2006/relationships/hyperlink" Target="http://pbs.twimg.com/profile_images/837529596111155201/WrlO7Y8-_normal.jpg" TargetMode="External"/><Relationship Id="rId1635" Type="http://schemas.openxmlformats.org/officeDocument/2006/relationships/hyperlink" Target="http://pbs.twimg.com/profile_images/540961137341112320/P2vmjV_e_normal.jpeg" TargetMode="External"/><Relationship Id="rId1982" Type="http://schemas.openxmlformats.org/officeDocument/2006/relationships/hyperlink" Target="https://twitter.com/" TargetMode="External"/><Relationship Id="rId1842" Type="http://schemas.openxmlformats.org/officeDocument/2006/relationships/hyperlink" Target="https://twitter.com/" TargetMode="External"/><Relationship Id="rId1702" Type="http://schemas.openxmlformats.org/officeDocument/2006/relationships/hyperlink" Target="http://pbs.twimg.com/profile_images/844208607814205441/OGqjQiOg_normal.jpg" TargetMode="External"/><Relationship Id="rId283" Type="http://schemas.openxmlformats.org/officeDocument/2006/relationships/hyperlink" Target="https://twitter.com/" TargetMode="External"/><Relationship Id="rId490" Type="http://schemas.openxmlformats.org/officeDocument/2006/relationships/hyperlink" Target="https://shop.vodafone.in/shop/Offers/super-hour-internet-voice-offers.jsp" TargetMode="External"/><Relationship Id="rId2171" Type="http://schemas.openxmlformats.org/officeDocument/2006/relationships/hyperlink" Target="https://twitter.com/" TargetMode="External"/><Relationship Id="rId143" Type="http://schemas.openxmlformats.org/officeDocument/2006/relationships/hyperlink" Target="http://abs.twimg.com/sticky/default_profile_images/default_profile_normal.png" TargetMode="External"/><Relationship Id="rId350" Type="http://schemas.openxmlformats.org/officeDocument/2006/relationships/hyperlink" Target="https://twitter.com/" TargetMode="External"/><Relationship Id="rId588" Type="http://schemas.openxmlformats.org/officeDocument/2006/relationships/hyperlink" Target="https://shop.vodafone.in/shop/Offers/super-hour-internet-voice-offers.jsp" TargetMode="External"/><Relationship Id="rId795" Type="http://schemas.openxmlformats.org/officeDocument/2006/relationships/hyperlink" Target="https://shop.vodafone.in/shop/Offers/super-hour-internet-voice-offers.jsp" TargetMode="External"/><Relationship Id="rId2031" Type="http://schemas.openxmlformats.org/officeDocument/2006/relationships/hyperlink" Target="https://twitter.com/" TargetMode="External"/><Relationship Id="rId2269" Type="http://schemas.openxmlformats.org/officeDocument/2006/relationships/hyperlink" Target="https://twitter.com/" TargetMode="External"/><Relationship Id="rId2476" Type="http://schemas.openxmlformats.org/officeDocument/2006/relationships/hyperlink" Target="https://twitter.com/" TargetMode="External"/><Relationship Id="rId9" Type="http://schemas.openxmlformats.org/officeDocument/2006/relationships/hyperlink" Target="http://promo.bigtop40.com/breakers/games/justin-bieber-superfan" TargetMode="External"/><Relationship Id="rId210" Type="http://schemas.openxmlformats.org/officeDocument/2006/relationships/hyperlink" Target="https://twitter.com/" TargetMode="External"/><Relationship Id="rId448" Type="http://schemas.openxmlformats.org/officeDocument/2006/relationships/hyperlink" Target="https://shop.vodafone.in/shop/Offers/super-hour-internet-voice-offers.jsp" TargetMode="External"/><Relationship Id="rId655" Type="http://schemas.openxmlformats.org/officeDocument/2006/relationships/hyperlink" Target="https://shop.vodafone.in/shop/Offers/super-hour-internet-voice-offers.jsp" TargetMode="External"/><Relationship Id="rId862" Type="http://schemas.openxmlformats.org/officeDocument/2006/relationships/hyperlink" Target="https://shop.vodafone.in/shop/Offers/super-hour-internet-voice-offers.jsp" TargetMode="External"/><Relationship Id="rId1078" Type="http://schemas.openxmlformats.org/officeDocument/2006/relationships/hyperlink" Target="https://pbs.twimg.com/media/C-G4P8NXoAAUxeR.jpg" TargetMode="External"/><Relationship Id="rId1285" Type="http://schemas.openxmlformats.org/officeDocument/2006/relationships/hyperlink" Target="http://pbs.twimg.com/profile_images/794139333938716677/MtUBnqnN_normal.jpg" TargetMode="External"/><Relationship Id="rId1492" Type="http://schemas.openxmlformats.org/officeDocument/2006/relationships/hyperlink" Target="http://pbs.twimg.com/profile_images/378800000394259328/4131d2db848ad49c241d2f243d35756b_normal.jpeg" TargetMode="External"/><Relationship Id="rId2129" Type="http://schemas.openxmlformats.org/officeDocument/2006/relationships/hyperlink" Target="https://twitter.com/" TargetMode="External"/><Relationship Id="rId2336" Type="http://schemas.openxmlformats.org/officeDocument/2006/relationships/hyperlink" Target="https://twitter.com/" TargetMode="External"/><Relationship Id="rId2543" Type="http://schemas.openxmlformats.org/officeDocument/2006/relationships/hyperlink" Target="https://twitter.com/" TargetMode="External"/><Relationship Id="rId308" Type="http://schemas.openxmlformats.org/officeDocument/2006/relationships/hyperlink" Target="https://twitter.com/" TargetMode="External"/><Relationship Id="rId515" Type="http://schemas.openxmlformats.org/officeDocument/2006/relationships/hyperlink" Target="https://shop.vodafone.in/shop/Offers/super-hour-internet-voice-offers.jsp" TargetMode="External"/><Relationship Id="rId722" Type="http://schemas.openxmlformats.org/officeDocument/2006/relationships/hyperlink" Target="https://shop.vodafone.in/shop/Offers/super-hour-internet-voice-offers.jsp" TargetMode="External"/><Relationship Id="rId1145" Type="http://schemas.openxmlformats.org/officeDocument/2006/relationships/hyperlink" Target="http://pbs.twimg.com/profile_images/791602056205180928/RIJDQPYD_normal.jpg" TargetMode="External"/><Relationship Id="rId1352" Type="http://schemas.openxmlformats.org/officeDocument/2006/relationships/hyperlink" Target="http://pbs.twimg.com/profile_images/683324082377498624/ZDuBpgWe_normal.jpg" TargetMode="External"/><Relationship Id="rId1797" Type="http://schemas.openxmlformats.org/officeDocument/2006/relationships/hyperlink" Target="http://pbs.twimg.com/profile_images/850017196512358400/_skXgO1E_normal.jpg" TargetMode="External"/><Relationship Id="rId2403" Type="http://schemas.openxmlformats.org/officeDocument/2006/relationships/hyperlink" Target="https://twitter.com/" TargetMode="External"/><Relationship Id="rId89" Type="http://schemas.openxmlformats.org/officeDocument/2006/relationships/hyperlink" Target="http://pbs.twimg.com/profile_images/830374765839917056/_mli8FqV_normal.jpg" TargetMode="External"/><Relationship Id="rId1005" Type="http://schemas.openxmlformats.org/officeDocument/2006/relationships/hyperlink" Target="https://shop.vodafone.in/shop/Offers/super-hour-internet-voice-offers.jsp" TargetMode="External"/><Relationship Id="rId1212" Type="http://schemas.openxmlformats.org/officeDocument/2006/relationships/hyperlink" Target="http://pbs.twimg.com/profile_images/729904788364775424/pKheSV6B_normal.jpg" TargetMode="External"/><Relationship Id="rId1657" Type="http://schemas.openxmlformats.org/officeDocument/2006/relationships/hyperlink" Target="http://pbs.twimg.com/profile_images/806447210258776064/0H1FSY_n_normal.jpg" TargetMode="External"/><Relationship Id="rId1864" Type="http://schemas.openxmlformats.org/officeDocument/2006/relationships/hyperlink" Target="https://twitter.com/" TargetMode="External"/><Relationship Id="rId1517" Type="http://schemas.openxmlformats.org/officeDocument/2006/relationships/hyperlink" Target="http://pbs.twimg.com/profile_images/848234205641404416/KbO3N4rA_normal.jpg" TargetMode="External"/><Relationship Id="rId1724" Type="http://schemas.openxmlformats.org/officeDocument/2006/relationships/hyperlink" Target="http://pbs.twimg.com/profile_images/858584400132526080/M_pop4rV_normal.jpg" TargetMode="External"/><Relationship Id="rId16" Type="http://schemas.openxmlformats.org/officeDocument/2006/relationships/hyperlink" Target="http://pbs.twimg.com/profile_images/853301013738139648/bQQQ1ySS_normal.jpg" TargetMode="External"/><Relationship Id="rId1931" Type="http://schemas.openxmlformats.org/officeDocument/2006/relationships/hyperlink" Target="https://twitter.com/" TargetMode="External"/><Relationship Id="rId2193" Type="http://schemas.openxmlformats.org/officeDocument/2006/relationships/hyperlink" Target="https://twitter.com/" TargetMode="External"/><Relationship Id="rId2498" Type="http://schemas.openxmlformats.org/officeDocument/2006/relationships/hyperlink" Target="https://twitter.com/" TargetMode="External"/><Relationship Id="rId165" Type="http://schemas.openxmlformats.org/officeDocument/2006/relationships/hyperlink" Target="http://pbs.twimg.com/profile_images/832813167528931329/G70NHbrh_normal.jpg" TargetMode="External"/><Relationship Id="rId372" Type="http://schemas.openxmlformats.org/officeDocument/2006/relationships/hyperlink" Target="https://twitter.com/" TargetMode="External"/><Relationship Id="rId677" Type="http://schemas.openxmlformats.org/officeDocument/2006/relationships/hyperlink" Target="https://shop.vodafone.in/shop/Offers/super-hour-internet-voice-offers.jsp" TargetMode="External"/><Relationship Id="rId2053" Type="http://schemas.openxmlformats.org/officeDocument/2006/relationships/hyperlink" Target="https://twitter.com/" TargetMode="External"/><Relationship Id="rId2260" Type="http://schemas.openxmlformats.org/officeDocument/2006/relationships/hyperlink" Target="https://twitter.com/" TargetMode="External"/><Relationship Id="rId2358" Type="http://schemas.openxmlformats.org/officeDocument/2006/relationships/hyperlink" Target="https://twitter.com/" TargetMode="External"/><Relationship Id="rId232" Type="http://schemas.openxmlformats.org/officeDocument/2006/relationships/hyperlink" Target="https://twitter.com/" TargetMode="External"/><Relationship Id="rId884" Type="http://schemas.openxmlformats.org/officeDocument/2006/relationships/hyperlink" Target="https://shop.vodafone.in/shop/Offers/super-hour-internet-voice-offers.jsp" TargetMode="External"/><Relationship Id="rId2120" Type="http://schemas.openxmlformats.org/officeDocument/2006/relationships/hyperlink" Target="https://twitter.com/" TargetMode="External"/><Relationship Id="rId2565" Type="http://schemas.openxmlformats.org/officeDocument/2006/relationships/hyperlink" Target="https://twitter.com/" TargetMode="External"/><Relationship Id="rId537" Type="http://schemas.openxmlformats.org/officeDocument/2006/relationships/hyperlink" Target="https://shop.vodafone.in/shop/Offers/super-hour-internet-voice-offers.jsp" TargetMode="External"/><Relationship Id="rId744" Type="http://schemas.openxmlformats.org/officeDocument/2006/relationships/hyperlink" Target="https://shop.vodafone.in/shop/Offers/super-hour-internet-voice-offers.jsp" TargetMode="External"/><Relationship Id="rId951" Type="http://schemas.openxmlformats.org/officeDocument/2006/relationships/hyperlink" Target="https://shop.vodafone.in/shop/Offers/super-hour-internet-voice-offers.jsp" TargetMode="External"/><Relationship Id="rId1167" Type="http://schemas.openxmlformats.org/officeDocument/2006/relationships/hyperlink" Target="http://pbs.twimg.com/profile_images/841938765312622597/nXsy67l-_normal.jpg" TargetMode="External"/><Relationship Id="rId1374" Type="http://schemas.openxmlformats.org/officeDocument/2006/relationships/hyperlink" Target="http://pbs.twimg.com/profile_images/690751952469131264/R0fZZbtl_normal.jpg" TargetMode="External"/><Relationship Id="rId1581" Type="http://schemas.openxmlformats.org/officeDocument/2006/relationships/hyperlink" Target="http://pbs.twimg.com/profile_images/782116342543495168/6e5wcqxG_normal.jpg" TargetMode="External"/><Relationship Id="rId1679" Type="http://schemas.openxmlformats.org/officeDocument/2006/relationships/hyperlink" Target="http://pbs.twimg.com/profile_images/684362055747436544/PW0FXa_e_normal.jpg" TargetMode="External"/><Relationship Id="rId2218" Type="http://schemas.openxmlformats.org/officeDocument/2006/relationships/hyperlink" Target="https://twitter.com/" TargetMode="External"/><Relationship Id="rId2425" Type="http://schemas.openxmlformats.org/officeDocument/2006/relationships/hyperlink" Target="https://twitter.com/" TargetMode="External"/><Relationship Id="rId80" Type="http://schemas.openxmlformats.org/officeDocument/2006/relationships/hyperlink" Target="http://pbs.twimg.com/profile_images/1838133487/408145_200544613375875_100002610147752_369208_1626355922_n_normal.jpg" TargetMode="External"/><Relationship Id="rId604" Type="http://schemas.openxmlformats.org/officeDocument/2006/relationships/hyperlink" Target="https://shop.vodafone.in/shop/Offers/super-hour-internet-voice-offers.jsp" TargetMode="External"/><Relationship Id="rId811" Type="http://schemas.openxmlformats.org/officeDocument/2006/relationships/hyperlink" Target="https://shop.vodafone.in/shop/Offers/super-hour-internet-voice-offers.jsp" TargetMode="External"/><Relationship Id="rId1027" Type="http://schemas.openxmlformats.org/officeDocument/2006/relationships/hyperlink" Target="https://pbs.twimg.com/media/C-BoLxBXkAApC5X.jpg" TargetMode="External"/><Relationship Id="rId1234" Type="http://schemas.openxmlformats.org/officeDocument/2006/relationships/hyperlink" Target="http://pbs.twimg.com/profile_images/582909753048715264/lveJcRhg_normal.jpg" TargetMode="External"/><Relationship Id="rId1441" Type="http://schemas.openxmlformats.org/officeDocument/2006/relationships/hyperlink" Target="http://pbs.twimg.com/profile_images/856787577290076160/1D7G_TB3_normal.jpg" TargetMode="External"/><Relationship Id="rId1886" Type="http://schemas.openxmlformats.org/officeDocument/2006/relationships/hyperlink" Target="https://twitter.com/" TargetMode="External"/><Relationship Id="rId909" Type="http://schemas.openxmlformats.org/officeDocument/2006/relationships/hyperlink" Target="https://shop.vodafone.in/shop/Offers/super-hour-internet-voice-offers.jsp" TargetMode="External"/><Relationship Id="rId1301" Type="http://schemas.openxmlformats.org/officeDocument/2006/relationships/hyperlink" Target="http://pbs.twimg.com/profile_images/820489688351903744/3yYSpLyD_normal.jpg" TargetMode="External"/><Relationship Id="rId1539" Type="http://schemas.openxmlformats.org/officeDocument/2006/relationships/hyperlink" Target="http://pbs.twimg.com/profile_images/765394715739037696/p-mipj71_normal.jpg" TargetMode="External"/><Relationship Id="rId1746" Type="http://schemas.openxmlformats.org/officeDocument/2006/relationships/hyperlink" Target="http://pbs.twimg.com/profile_images/487061821908455424/kLWLYWM__normal.jpeg" TargetMode="External"/><Relationship Id="rId1953" Type="http://schemas.openxmlformats.org/officeDocument/2006/relationships/hyperlink" Target="https://twitter.com/" TargetMode="External"/><Relationship Id="rId38" Type="http://schemas.openxmlformats.org/officeDocument/2006/relationships/hyperlink" Target="http://pbs.twimg.com/profile_images/856083978251534337/h1t_DlTf_normal.jpg" TargetMode="External"/><Relationship Id="rId1606" Type="http://schemas.openxmlformats.org/officeDocument/2006/relationships/hyperlink" Target="http://pbs.twimg.com/profile_images/1662480453/Picture_004_normal.jpg" TargetMode="External"/><Relationship Id="rId1813" Type="http://schemas.openxmlformats.org/officeDocument/2006/relationships/hyperlink" Target="http://pbs.twimg.com/profile_images/700736047810891776/oDdbVwww_normal.jpg" TargetMode="External"/><Relationship Id="rId187" Type="http://schemas.openxmlformats.org/officeDocument/2006/relationships/hyperlink" Target="http://pbs.twimg.com/profile_images/858725456509509632/uyfdonOY_normal.jpg" TargetMode="External"/><Relationship Id="rId394" Type="http://schemas.openxmlformats.org/officeDocument/2006/relationships/hyperlink" Target="https://www.youtube.com/watch?v=GfGBwmdrwbI&amp;feature=youtu.be&amp;a" TargetMode="External"/><Relationship Id="rId2075" Type="http://schemas.openxmlformats.org/officeDocument/2006/relationships/hyperlink" Target="https://twitter.com/" TargetMode="External"/><Relationship Id="rId2282" Type="http://schemas.openxmlformats.org/officeDocument/2006/relationships/hyperlink" Target="https://twitter.com/" TargetMode="External"/><Relationship Id="rId254" Type="http://schemas.openxmlformats.org/officeDocument/2006/relationships/hyperlink" Target="https://twitter.com/" TargetMode="External"/><Relationship Id="rId699" Type="http://schemas.openxmlformats.org/officeDocument/2006/relationships/hyperlink" Target="https://shop.vodafone.in/shop/Offers/super-hour-internet-voice-offers.jsp" TargetMode="External"/><Relationship Id="rId1091" Type="http://schemas.openxmlformats.org/officeDocument/2006/relationships/hyperlink" Target="http://pbs.twimg.com/profile_images/828868035570184192/S-FdoA_v_normal.jpg" TargetMode="External"/><Relationship Id="rId2587" Type="http://schemas.openxmlformats.org/officeDocument/2006/relationships/hyperlink" Target="https://twitter.com/" TargetMode="External"/><Relationship Id="rId114" Type="http://schemas.openxmlformats.org/officeDocument/2006/relationships/hyperlink" Target="http://pbs.twimg.com/profile_images/546356460557328384/qekZRnFM_normal.jpeg" TargetMode="External"/><Relationship Id="rId461" Type="http://schemas.openxmlformats.org/officeDocument/2006/relationships/hyperlink" Target="https://shop.vodafone.in/shop/Offers/super-hour-internet-voice-offers.jsp" TargetMode="External"/><Relationship Id="rId559" Type="http://schemas.openxmlformats.org/officeDocument/2006/relationships/hyperlink" Target="https://shop.vodafone.in/shop/Offers/super-hour-internet-voice-offers.jsp" TargetMode="External"/><Relationship Id="rId766" Type="http://schemas.openxmlformats.org/officeDocument/2006/relationships/hyperlink" Target="https://shop.vodafone.in/shop/Offers/super-hour-internet-voice-offers.jsp" TargetMode="External"/><Relationship Id="rId1189" Type="http://schemas.openxmlformats.org/officeDocument/2006/relationships/hyperlink" Target="http://pbs.twimg.com/profile_images/853427303618985984/jxYDggTh_normal.jpg" TargetMode="External"/><Relationship Id="rId1396" Type="http://schemas.openxmlformats.org/officeDocument/2006/relationships/hyperlink" Target="http://pbs.twimg.com/profile_images/839733584743251968/DQRpUZnQ_normal.jpg" TargetMode="External"/><Relationship Id="rId2142" Type="http://schemas.openxmlformats.org/officeDocument/2006/relationships/hyperlink" Target="https://twitter.com/" TargetMode="External"/><Relationship Id="rId2447" Type="http://schemas.openxmlformats.org/officeDocument/2006/relationships/hyperlink" Target="https://twitter.com/" TargetMode="External"/><Relationship Id="rId321" Type="http://schemas.openxmlformats.org/officeDocument/2006/relationships/hyperlink" Target="https://twitter.com/" TargetMode="External"/><Relationship Id="rId419" Type="http://schemas.openxmlformats.org/officeDocument/2006/relationships/hyperlink" Target="https://shop.vodafone.in/shop/Offers/super-hour-internet-voice-offers.jsp" TargetMode="External"/><Relationship Id="rId626" Type="http://schemas.openxmlformats.org/officeDocument/2006/relationships/hyperlink" Target="https://shop.vodafone.in/shop/Offers/super-hour-internet-voice-offers.jsp" TargetMode="External"/><Relationship Id="rId973" Type="http://schemas.openxmlformats.org/officeDocument/2006/relationships/hyperlink" Target="https://shop.vodafone.in/shop/Offers/super-hour-internet-voice-offers.jsp" TargetMode="External"/><Relationship Id="rId1049" Type="http://schemas.openxmlformats.org/officeDocument/2006/relationships/hyperlink" Target="http://pbs.twimg.com/profile_images/754884794434015232/rmdWLBn3_normal.jpg" TargetMode="External"/><Relationship Id="rId1256" Type="http://schemas.openxmlformats.org/officeDocument/2006/relationships/hyperlink" Target="http://pbs.twimg.com/profile_images/812724468418277381/NKc588Hc_normal.jpg" TargetMode="External"/><Relationship Id="rId2002" Type="http://schemas.openxmlformats.org/officeDocument/2006/relationships/hyperlink" Target="https://twitter.com/" TargetMode="External"/><Relationship Id="rId2307" Type="http://schemas.openxmlformats.org/officeDocument/2006/relationships/hyperlink" Target="https://twitter.com/" TargetMode="External"/><Relationship Id="rId833" Type="http://schemas.openxmlformats.org/officeDocument/2006/relationships/hyperlink" Target="https://shop.vodafone.in/shop/Offers/super-hour-internet-voice-offers.jsp" TargetMode="External"/><Relationship Id="rId1116" Type="http://schemas.openxmlformats.org/officeDocument/2006/relationships/hyperlink" Target="https://pbs.twimg.com/media/C-BoLxBXkAApC5X.jpg" TargetMode="External"/><Relationship Id="rId1463" Type="http://schemas.openxmlformats.org/officeDocument/2006/relationships/hyperlink" Target="http://pbs.twimg.com/profile_images/839992533912543232/gbjCu77i_normal.jpg" TargetMode="External"/><Relationship Id="rId1670" Type="http://schemas.openxmlformats.org/officeDocument/2006/relationships/hyperlink" Target="http://pbs.twimg.com/profile_images/854591578945486848/pN2-zjQu_normal.jpg" TargetMode="External"/><Relationship Id="rId1768" Type="http://schemas.openxmlformats.org/officeDocument/2006/relationships/hyperlink" Target="http://pbs.twimg.com/profile_images/850787181132095490/5-Lw3GcE_normal.jpg" TargetMode="External"/><Relationship Id="rId2514" Type="http://schemas.openxmlformats.org/officeDocument/2006/relationships/hyperlink" Target="https://twitter.com/" TargetMode="External"/><Relationship Id="rId900" Type="http://schemas.openxmlformats.org/officeDocument/2006/relationships/hyperlink" Target="https://shop.vodafone.in/shop/Offers/super-hour-internet-voice-offers.jsp" TargetMode="External"/><Relationship Id="rId1323" Type="http://schemas.openxmlformats.org/officeDocument/2006/relationships/hyperlink" Target="http://pbs.twimg.com/profile_images/858867950350204928/88ONlaRa_normal.jpg" TargetMode="External"/><Relationship Id="rId1530" Type="http://schemas.openxmlformats.org/officeDocument/2006/relationships/hyperlink" Target="http://pbs.twimg.com/profile_images/378800000855172163/0d26f8c3a4122cd65a0a318fe4942a8c_normal.jpeg" TargetMode="External"/><Relationship Id="rId1628" Type="http://schemas.openxmlformats.org/officeDocument/2006/relationships/hyperlink" Target="http://pbs.twimg.com/profile_images/828679236483424256/wre3KKWq_normal.jpg" TargetMode="External"/><Relationship Id="rId1975" Type="http://schemas.openxmlformats.org/officeDocument/2006/relationships/hyperlink" Target="https://twitter.com/" TargetMode="External"/><Relationship Id="rId1835" Type="http://schemas.openxmlformats.org/officeDocument/2006/relationships/hyperlink" Target="https://twitter.com/" TargetMode="External"/><Relationship Id="rId1902" Type="http://schemas.openxmlformats.org/officeDocument/2006/relationships/hyperlink" Target="https://twitter.com/" TargetMode="External"/><Relationship Id="rId2097" Type="http://schemas.openxmlformats.org/officeDocument/2006/relationships/hyperlink" Target="https://twitter.com/" TargetMode="External"/><Relationship Id="rId276" Type="http://schemas.openxmlformats.org/officeDocument/2006/relationships/hyperlink" Target="https://twitter.com/" TargetMode="External"/><Relationship Id="rId483" Type="http://schemas.openxmlformats.org/officeDocument/2006/relationships/hyperlink" Target="https://shop.vodafone.in/shop/Offers/super-hour-internet-voice-offers.jsp" TargetMode="External"/><Relationship Id="rId690" Type="http://schemas.openxmlformats.org/officeDocument/2006/relationships/hyperlink" Target="https://shop.vodafone.in/shop/Offers/super-hour-internet-voice-offers.jsp" TargetMode="External"/><Relationship Id="rId2164" Type="http://schemas.openxmlformats.org/officeDocument/2006/relationships/hyperlink" Target="https://twitter.com/" TargetMode="External"/><Relationship Id="rId2371" Type="http://schemas.openxmlformats.org/officeDocument/2006/relationships/hyperlink" Target="https://twitter.com/" TargetMode="External"/><Relationship Id="rId136" Type="http://schemas.openxmlformats.org/officeDocument/2006/relationships/hyperlink" Target="http://pbs.twimg.com/profile_images/839738363531964416/kLLSy_0A_normal.jpg" TargetMode="External"/><Relationship Id="rId343" Type="http://schemas.openxmlformats.org/officeDocument/2006/relationships/hyperlink" Target="https://twitter.com/" TargetMode="External"/><Relationship Id="rId550" Type="http://schemas.openxmlformats.org/officeDocument/2006/relationships/hyperlink" Target="https://shop.vodafone.in/shop/Offers/super-hour-internet-voice-offers.jsp" TargetMode="External"/><Relationship Id="rId788" Type="http://schemas.openxmlformats.org/officeDocument/2006/relationships/hyperlink" Target="https://shop.vodafone.in/shop/Offers/super-hour-internet-voice-offers.jsp" TargetMode="External"/><Relationship Id="rId995" Type="http://schemas.openxmlformats.org/officeDocument/2006/relationships/hyperlink" Target="https://shop.vodafone.in/shop/Offers/super-hour-internet-voice-offers.jsp" TargetMode="External"/><Relationship Id="rId1180" Type="http://schemas.openxmlformats.org/officeDocument/2006/relationships/hyperlink" Target="http://pbs.twimg.com/profile_images/842310006733078529/_SbeeG3d_normal.jpg" TargetMode="External"/><Relationship Id="rId2024" Type="http://schemas.openxmlformats.org/officeDocument/2006/relationships/hyperlink" Target="https://twitter.com/" TargetMode="External"/><Relationship Id="rId2231" Type="http://schemas.openxmlformats.org/officeDocument/2006/relationships/hyperlink" Target="https://twitter.com/" TargetMode="External"/><Relationship Id="rId2469" Type="http://schemas.openxmlformats.org/officeDocument/2006/relationships/hyperlink" Target="https://twitter.com/" TargetMode="External"/><Relationship Id="rId203" Type="http://schemas.openxmlformats.org/officeDocument/2006/relationships/hyperlink" Target="https://twitter.com/" TargetMode="External"/><Relationship Id="rId648" Type="http://schemas.openxmlformats.org/officeDocument/2006/relationships/hyperlink" Target="https://shop.vodafone.in/shop/Offers/super-hour-internet-voice-offers.jsp" TargetMode="External"/><Relationship Id="rId855" Type="http://schemas.openxmlformats.org/officeDocument/2006/relationships/hyperlink" Target="https://shop.vodafone.in/shop/Offers/super-hour-internet-voice-offers.jsp" TargetMode="External"/><Relationship Id="rId1040" Type="http://schemas.openxmlformats.org/officeDocument/2006/relationships/hyperlink" Target="https://pbs.twimg.com/media/C-BoLxBXkAApC5X.jpg" TargetMode="External"/><Relationship Id="rId1278" Type="http://schemas.openxmlformats.org/officeDocument/2006/relationships/hyperlink" Target="http://pbs.twimg.com/profile_images/777502130416521222/YpS1TVBk_normal.jpg" TargetMode="External"/><Relationship Id="rId1485" Type="http://schemas.openxmlformats.org/officeDocument/2006/relationships/hyperlink" Target="http://pbs.twimg.com/profile_images/792905412362309632/r8qy6_GJ_normal.jpg" TargetMode="External"/><Relationship Id="rId1692" Type="http://schemas.openxmlformats.org/officeDocument/2006/relationships/hyperlink" Target="http://pbs.twimg.com/profile_images/857838486249811969/zJ9v4Rau_normal.jpg" TargetMode="External"/><Relationship Id="rId2329" Type="http://schemas.openxmlformats.org/officeDocument/2006/relationships/hyperlink" Target="https://twitter.com/" TargetMode="External"/><Relationship Id="rId2536" Type="http://schemas.openxmlformats.org/officeDocument/2006/relationships/hyperlink" Target="https://twitter.com/" TargetMode="External"/><Relationship Id="rId410" Type="http://schemas.openxmlformats.org/officeDocument/2006/relationships/hyperlink" Target="https://shop.vodafone.in/shop/Offers/super-hour-internet-voice-offers.jsp" TargetMode="External"/><Relationship Id="rId508" Type="http://schemas.openxmlformats.org/officeDocument/2006/relationships/hyperlink" Target="https://shop.vodafone.in/shop/Offers/super-hour-internet-voice-offers.jsp" TargetMode="External"/><Relationship Id="rId715" Type="http://schemas.openxmlformats.org/officeDocument/2006/relationships/hyperlink" Target="https://shop.vodafone.in/shop/Offers/super-hour-internet-voice-offers.jsp" TargetMode="External"/><Relationship Id="rId922" Type="http://schemas.openxmlformats.org/officeDocument/2006/relationships/hyperlink" Target="https://shop.vodafone.in/shop/Offers/super-hour-internet-voice-offers.jsp" TargetMode="External"/><Relationship Id="rId1138" Type="http://schemas.openxmlformats.org/officeDocument/2006/relationships/hyperlink" Target="http://pbs.twimg.com/profile_images/723456500438425600/Kt5f8G5r_normal.jpg" TargetMode="External"/><Relationship Id="rId1345" Type="http://schemas.openxmlformats.org/officeDocument/2006/relationships/hyperlink" Target="http://pbs.twimg.com/profile_images/813361313825124352/rKRl1ZnX_normal.jpg" TargetMode="External"/><Relationship Id="rId1552" Type="http://schemas.openxmlformats.org/officeDocument/2006/relationships/hyperlink" Target="http://pbs.twimg.com/profile_images/728193358112407553/eoUwDUpB_normal.jpg" TargetMode="External"/><Relationship Id="rId1997" Type="http://schemas.openxmlformats.org/officeDocument/2006/relationships/hyperlink" Target="https://twitter.com/" TargetMode="External"/><Relationship Id="rId1205" Type="http://schemas.openxmlformats.org/officeDocument/2006/relationships/hyperlink" Target="http://pbs.twimg.com/profile_images/858746275369553929/EJkdF_FF_normal.jpg" TargetMode="External"/><Relationship Id="rId1857" Type="http://schemas.openxmlformats.org/officeDocument/2006/relationships/hyperlink" Target="https://twitter.com/" TargetMode="External"/><Relationship Id="rId51" Type="http://schemas.openxmlformats.org/officeDocument/2006/relationships/hyperlink" Target="http://pbs.twimg.com/profile_images/856368917098483712/XwAFhINN_normal.jpg" TargetMode="External"/><Relationship Id="rId1412" Type="http://schemas.openxmlformats.org/officeDocument/2006/relationships/hyperlink" Target="http://pbs.twimg.com/profile_images/851410622071713792/qLXngZPG_normal.jpg" TargetMode="External"/><Relationship Id="rId1717" Type="http://schemas.openxmlformats.org/officeDocument/2006/relationships/hyperlink" Target="http://pbs.twimg.com/profile_images/833966670226014209/vMYeW16n_normal.jpg" TargetMode="External"/><Relationship Id="rId1924" Type="http://schemas.openxmlformats.org/officeDocument/2006/relationships/hyperlink" Target="https://twitter.com/" TargetMode="External"/><Relationship Id="rId298" Type="http://schemas.openxmlformats.org/officeDocument/2006/relationships/hyperlink" Target="https://twitter.com/" TargetMode="External"/><Relationship Id="rId158" Type="http://schemas.openxmlformats.org/officeDocument/2006/relationships/hyperlink" Target="http://pbs.twimg.com/profile_images/834106331720204288/v-N45jJN_normal.jpg" TargetMode="External"/><Relationship Id="rId2186" Type="http://schemas.openxmlformats.org/officeDocument/2006/relationships/hyperlink" Target="https://twitter.com/" TargetMode="External"/><Relationship Id="rId2393" Type="http://schemas.openxmlformats.org/officeDocument/2006/relationships/hyperlink" Target="https://twitter.com/" TargetMode="External"/><Relationship Id="rId365" Type="http://schemas.openxmlformats.org/officeDocument/2006/relationships/hyperlink" Target="https://twitter.com/" TargetMode="External"/><Relationship Id="rId572" Type="http://schemas.openxmlformats.org/officeDocument/2006/relationships/hyperlink" Target="https://shop.vodafone.in/shop/Offers/super-hour-internet-voice-offers.jsp" TargetMode="External"/><Relationship Id="rId2046" Type="http://schemas.openxmlformats.org/officeDocument/2006/relationships/hyperlink" Target="https://twitter.com/" TargetMode="External"/><Relationship Id="rId2253" Type="http://schemas.openxmlformats.org/officeDocument/2006/relationships/hyperlink" Target="https://twitter.com/" TargetMode="External"/><Relationship Id="rId2460" Type="http://schemas.openxmlformats.org/officeDocument/2006/relationships/hyperlink" Target="https://twitter.com/" TargetMode="External"/><Relationship Id="rId225" Type="http://schemas.openxmlformats.org/officeDocument/2006/relationships/hyperlink" Target="https://twitter.com/" TargetMode="External"/><Relationship Id="rId432" Type="http://schemas.openxmlformats.org/officeDocument/2006/relationships/hyperlink" Target="https://shop.vodafone.in/shop/Offers/super-hour-internet-voice-offers.jsp" TargetMode="External"/><Relationship Id="rId877" Type="http://schemas.openxmlformats.org/officeDocument/2006/relationships/hyperlink" Target="https://shop.vodafone.in/shop/Offers/super-hour-internet-voice-offers.jsp" TargetMode="External"/><Relationship Id="rId1062" Type="http://schemas.openxmlformats.org/officeDocument/2006/relationships/hyperlink" Target="http://pbs.twimg.com/profile_images/792276820951392256/VFt1M2_p_normal.jpg" TargetMode="External"/><Relationship Id="rId2113" Type="http://schemas.openxmlformats.org/officeDocument/2006/relationships/hyperlink" Target="https://twitter.com/" TargetMode="External"/><Relationship Id="rId2320" Type="http://schemas.openxmlformats.org/officeDocument/2006/relationships/hyperlink" Target="https://twitter.com/" TargetMode="External"/><Relationship Id="rId2558" Type="http://schemas.openxmlformats.org/officeDocument/2006/relationships/hyperlink" Target="https://twitter.com/" TargetMode="External"/><Relationship Id="rId737" Type="http://schemas.openxmlformats.org/officeDocument/2006/relationships/hyperlink" Target="https://shop.vodafone.in/shop/Offers/super-hour-internet-voice-offers.jsp" TargetMode="External"/><Relationship Id="rId944" Type="http://schemas.openxmlformats.org/officeDocument/2006/relationships/hyperlink" Target="https://shop.vodafone.in/shop/Offers/super-hour-internet-voice-offers.jsp" TargetMode="External"/><Relationship Id="rId1367" Type="http://schemas.openxmlformats.org/officeDocument/2006/relationships/hyperlink" Target="http://pbs.twimg.com/profile_images/837600287317708801/3C-TTsrP_normal.jpg" TargetMode="External"/><Relationship Id="rId1574" Type="http://schemas.openxmlformats.org/officeDocument/2006/relationships/hyperlink" Target="http://pbs.twimg.com/profile_images/794815020995489792/tkj0ITLH_normal.jpg" TargetMode="External"/><Relationship Id="rId1781" Type="http://schemas.openxmlformats.org/officeDocument/2006/relationships/hyperlink" Target="http://pbs.twimg.com/profile_images/816122741694857216/sdnZGQZN_normal.jpg" TargetMode="External"/><Relationship Id="rId2418" Type="http://schemas.openxmlformats.org/officeDocument/2006/relationships/hyperlink" Target="https://twitter.com/" TargetMode="External"/><Relationship Id="rId73" Type="http://schemas.openxmlformats.org/officeDocument/2006/relationships/hyperlink" Target="http://pbs.twimg.com/profile_images/663246476139560960/20oYDukn_normal.jpg" TargetMode="External"/><Relationship Id="rId804" Type="http://schemas.openxmlformats.org/officeDocument/2006/relationships/hyperlink" Target="https://shop.vodafone.in/shop/Offers/super-hour-internet-voice-offers.jsp" TargetMode="External"/><Relationship Id="rId1227" Type="http://schemas.openxmlformats.org/officeDocument/2006/relationships/hyperlink" Target="http://pbs.twimg.com/profile_images/802960969420902400/rJfzTUb5_normal.jpg" TargetMode="External"/><Relationship Id="rId1434" Type="http://schemas.openxmlformats.org/officeDocument/2006/relationships/hyperlink" Target="http://abs.twimg.com/sticky/default_profile_images/default_profile_normal.png" TargetMode="External"/><Relationship Id="rId1641" Type="http://schemas.openxmlformats.org/officeDocument/2006/relationships/hyperlink" Target="http://pbs.twimg.com/profile_images/846970567643291649/Ig4O_6pP_normal.jpg" TargetMode="External"/><Relationship Id="rId1879" Type="http://schemas.openxmlformats.org/officeDocument/2006/relationships/hyperlink" Target="https://twitter.com/" TargetMode="External"/><Relationship Id="rId1501" Type="http://schemas.openxmlformats.org/officeDocument/2006/relationships/hyperlink" Target="http://pbs.twimg.com/profile_images/792070071044550656/CD5WZTtP_normal.jpg" TargetMode="External"/><Relationship Id="rId1739" Type="http://schemas.openxmlformats.org/officeDocument/2006/relationships/hyperlink" Target="http://pbs.twimg.com/profile_images/785491907824721920/_aOzwakR_normal.jpg" TargetMode="External"/><Relationship Id="rId1946" Type="http://schemas.openxmlformats.org/officeDocument/2006/relationships/hyperlink" Target="https://twitter.com/" TargetMode="External"/><Relationship Id="rId1806" Type="http://schemas.openxmlformats.org/officeDocument/2006/relationships/hyperlink" Target="http://pbs.twimg.com/profile_images/748407134694555648/2a75Mkfd_normal.jpg" TargetMode="External"/><Relationship Id="rId387" Type="http://schemas.openxmlformats.org/officeDocument/2006/relationships/hyperlink" Target="https://twitter.com/" TargetMode="External"/><Relationship Id="rId594" Type="http://schemas.openxmlformats.org/officeDocument/2006/relationships/hyperlink" Target="https://shop.vodafone.in/shop/Offers/super-hour-internet-voice-offers.jsp" TargetMode="External"/><Relationship Id="rId2068" Type="http://schemas.openxmlformats.org/officeDocument/2006/relationships/hyperlink" Target="https://twitter.com/" TargetMode="External"/><Relationship Id="rId2275" Type="http://schemas.openxmlformats.org/officeDocument/2006/relationships/hyperlink" Target="https://twitter.com/" TargetMode="External"/><Relationship Id="rId247" Type="http://schemas.openxmlformats.org/officeDocument/2006/relationships/hyperlink" Target="https://twitter.com/" TargetMode="External"/><Relationship Id="rId899" Type="http://schemas.openxmlformats.org/officeDocument/2006/relationships/hyperlink" Target="https://shop.vodafone.in/shop/Offers/super-hour-internet-voice-offers.jsp" TargetMode="External"/><Relationship Id="rId1084" Type="http://schemas.openxmlformats.org/officeDocument/2006/relationships/hyperlink" Target="http://pbs.twimg.com/profile_images/820531578564579328/kX4fatfs_normal.jpg" TargetMode="External"/><Relationship Id="rId2482" Type="http://schemas.openxmlformats.org/officeDocument/2006/relationships/hyperlink" Target="https://twitter.com/" TargetMode="External"/><Relationship Id="rId107" Type="http://schemas.openxmlformats.org/officeDocument/2006/relationships/hyperlink" Target="http://pbs.twimg.com/profile_images/640071938455375872/BIi6Hd7w_normal.jpg" TargetMode="External"/><Relationship Id="rId454" Type="http://schemas.openxmlformats.org/officeDocument/2006/relationships/hyperlink" Target="https://shop.vodafone.in/shop/Offers/super-hour-internet-voice-offers.jsp" TargetMode="External"/><Relationship Id="rId661" Type="http://schemas.openxmlformats.org/officeDocument/2006/relationships/hyperlink" Target="https://shop.vodafone.in/shop/Offers/super-hour-internet-voice-offers.jsp" TargetMode="External"/><Relationship Id="rId759" Type="http://schemas.openxmlformats.org/officeDocument/2006/relationships/hyperlink" Target="https://shop.vodafone.in/shop/Offers/super-hour-internet-voice-offers.jsp" TargetMode="External"/><Relationship Id="rId966" Type="http://schemas.openxmlformats.org/officeDocument/2006/relationships/hyperlink" Target="https://shop.vodafone.in/shop/Offers/super-hour-internet-voice-offers.jsp" TargetMode="External"/><Relationship Id="rId1291" Type="http://schemas.openxmlformats.org/officeDocument/2006/relationships/hyperlink" Target="http://pbs.twimg.com/profile_images/845689898015211520/P6KXALHR_normal.jpg" TargetMode="External"/><Relationship Id="rId1389" Type="http://schemas.openxmlformats.org/officeDocument/2006/relationships/hyperlink" Target="http://pbs.twimg.com/profile_images/850236655499788289/_Rv2cuFj_normal.jpg" TargetMode="External"/><Relationship Id="rId1596" Type="http://schemas.openxmlformats.org/officeDocument/2006/relationships/hyperlink" Target="http://pbs.twimg.com/profile_images/856857442508050434/ouIaHdcW_normal.jpg" TargetMode="External"/><Relationship Id="rId2135" Type="http://schemas.openxmlformats.org/officeDocument/2006/relationships/hyperlink" Target="https://twitter.com/" TargetMode="External"/><Relationship Id="rId2342" Type="http://schemas.openxmlformats.org/officeDocument/2006/relationships/hyperlink" Target="https://twitter.com/" TargetMode="External"/><Relationship Id="rId314" Type="http://schemas.openxmlformats.org/officeDocument/2006/relationships/hyperlink" Target="https://twitter.com/" TargetMode="External"/><Relationship Id="rId521" Type="http://schemas.openxmlformats.org/officeDocument/2006/relationships/hyperlink" Target="https://shop.vodafone.in/shop/Offers/super-hour-internet-voice-offers.jsp" TargetMode="External"/><Relationship Id="rId619" Type="http://schemas.openxmlformats.org/officeDocument/2006/relationships/hyperlink" Target="https://shop.vodafone.in/shop/Offers/super-hour-internet-voice-offers.jsp" TargetMode="External"/><Relationship Id="rId1151" Type="http://schemas.openxmlformats.org/officeDocument/2006/relationships/hyperlink" Target="http://pbs.twimg.com/profile_images/3131744184/33ab20fd82d1caac3afdd482677cd62e_normal.jpeg" TargetMode="External"/><Relationship Id="rId1249" Type="http://schemas.openxmlformats.org/officeDocument/2006/relationships/hyperlink" Target="http://pbs.twimg.com/profile_images/821376280025296897/Fd8Wzklt_normal.jpg" TargetMode="External"/><Relationship Id="rId2202" Type="http://schemas.openxmlformats.org/officeDocument/2006/relationships/hyperlink" Target="https://twitter.com/" TargetMode="External"/><Relationship Id="rId95" Type="http://schemas.openxmlformats.org/officeDocument/2006/relationships/hyperlink" Target="http://pbs.twimg.com/profile_images/491660147110858752/q7iuAonO_normal.jpeg" TargetMode="External"/><Relationship Id="rId826" Type="http://schemas.openxmlformats.org/officeDocument/2006/relationships/hyperlink" Target="https://shop.vodafone.in/shop/Offers/super-hour-internet-voice-offers.jsp" TargetMode="External"/><Relationship Id="rId1011" Type="http://schemas.openxmlformats.org/officeDocument/2006/relationships/hyperlink" Target="https://shop.vodafone.in/shop/Offers/super-hour-internet-voice-offers.jsp" TargetMode="External"/><Relationship Id="rId1109" Type="http://schemas.openxmlformats.org/officeDocument/2006/relationships/hyperlink" Target="https://pbs.twimg.com/media/C-BoLxBXkAApC5X.jpg" TargetMode="External"/><Relationship Id="rId1456" Type="http://schemas.openxmlformats.org/officeDocument/2006/relationships/hyperlink" Target="http://pbs.twimg.com/profile_images/856297650248859648/k6MdXFHz_normal.jpg" TargetMode="External"/><Relationship Id="rId1663" Type="http://schemas.openxmlformats.org/officeDocument/2006/relationships/hyperlink" Target="http://abs.twimg.com/sticky/default_profile_images/default_profile_normal.png" TargetMode="External"/><Relationship Id="rId1870" Type="http://schemas.openxmlformats.org/officeDocument/2006/relationships/hyperlink" Target="https://twitter.com/" TargetMode="External"/><Relationship Id="rId1968" Type="http://schemas.openxmlformats.org/officeDocument/2006/relationships/hyperlink" Target="https://twitter.com/" TargetMode="External"/><Relationship Id="rId2507" Type="http://schemas.openxmlformats.org/officeDocument/2006/relationships/hyperlink" Target="https://twitter.com/" TargetMode="External"/><Relationship Id="rId1316" Type="http://schemas.openxmlformats.org/officeDocument/2006/relationships/hyperlink" Target="http://abs.twimg.com/sticky/default_profile_images/default_profile_normal.png" TargetMode="External"/><Relationship Id="rId1523" Type="http://schemas.openxmlformats.org/officeDocument/2006/relationships/hyperlink" Target="http://pbs.twimg.com/profile_images/824970694417010688/xix-lWJ__normal.jpg" TargetMode="External"/><Relationship Id="rId1730" Type="http://schemas.openxmlformats.org/officeDocument/2006/relationships/hyperlink" Target="http://abs.twimg.com/sticky/default_profile_images/default_profile_normal.png" TargetMode="External"/><Relationship Id="rId22" Type="http://schemas.openxmlformats.org/officeDocument/2006/relationships/hyperlink" Target="http://pbs.twimg.com/profile_images/845679865986609153/GiRfS6SB_normal.jpg" TargetMode="External"/><Relationship Id="rId1828" Type="http://schemas.openxmlformats.org/officeDocument/2006/relationships/hyperlink" Target="https://twitter.com/" TargetMode="External"/><Relationship Id="rId171" Type="http://schemas.openxmlformats.org/officeDocument/2006/relationships/hyperlink" Target="http://pbs.twimg.com/profile_images/848526565751144449/DvuGq6l2_normal.jpg" TargetMode="External"/><Relationship Id="rId2297" Type="http://schemas.openxmlformats.org/officeDocument/2006/relationships/hyperlink" Target="https://twitter.com/" TargetMode="External"/><Relationship Id="rId269" Type="http://schemas.openxmlformats.org/officeDocument/2006/relationships/hyperlink" Target="https://twitter.com/" TargetMode="External"/><Relationship Id="rId476" Type="http://schemas.openxmlformats.org/officeDocument/2006/relationships/hyperlink" Target="https://shop.vodafone.in/shop/Offers/super-hour-internet-voice-offers.jsp" TargetMode="External"/><Relationship Id="rId683" Type="http://schemas.openxmlformats.org/officeDocument/2006/relationships/hyperlink" Target="https://shop.vodafone.in/shop/Offers/super-hour-internet-voice-offers.jsp" TargetMode="External"/><Relationship Id="rId890" Type="http://schemas.openxmlformats.org/officeDocument/2006/relationships/hyperlink" Target="https://shop.vodafone.in/shop/Offers/super-hour-internet-voice-offers.jsp" TargetMode="External"/><Relationship Id="rId2157" Type="http://schemas.openxmlformats.org/officeDocument/2006/relationships/hyperlink" Target="https://twitter.com/" TargetMode="External"/><Relationship Id="rId2364" Type="http://schemas.openxmlformats.org/officeDocument/2006/relationships/hyperlink" Target="https://twitter.com/" TargetMode="External"/><Relationship Id="rId2571" Type="http://schemas.openxmlformats.org/officeDocument/2006/relationships/hyperlink" Target="https://twitter.com/" TargetMode="External"/><Relationship Id="rId129" Type="http://schemas.openxmlformats.org/officeDocument/2006/relationships/hyperlink" Target="http://pbs.twimg.com/profile_images/853808310847275008/l6aLNjcE_normal.jpg" TargetMode="External"/><Relationship Id="rId336" Type="http://schemas.openxmlformats.org/officeDocument/2006/relationships/hyperlink" Target="https://twitter.com/" TargetMode="External"/><Relationship Id="rId543" Type="http://schemas.openxmlformats.org/officeDocument/2006/relationships/hyperlink" Target="https://shop.vodafone.in/shop/Offers/super-hour-internet-voice-offers.jsp" TargetMode="External"/><Relationship Id="rId988" Type="http://schemas.openxmlformats.org/officeDocument/2006/relationships/hyperlink" Target="https://shop.vodafone.in/shop/Offers/super-hour-internet-voice-offers.jsp" TargetMode="External"/><Relationship Id="rId1173" Type="http://schemas.openxmlformats.org/officeDocument/2006/relationships/hyperlink" Target="http://pbs.twimg.com/profile_images/856499864519274497/PoOBupZG_normal.jpg" TargetMode="External"/><Relationship Id="rId1380" Type="http://schemas.openxmlformats.org/officeDocument/2006/relationships/hyperlink" Target="http://pbs.twimg.com/profile_images/855723757674962944/7XspivIp_normal.jpg" TargetMode="External"/><Relationship Id="rId2017" Type="http://schemas.openxmlformats.org/officeDocument/2006/relationships/hyperlink" Target="https://twitter.com/" TargetMode="External"/><Relationship Id="rId2224" Type="http://schemas.openxmlformats.org/officeDocument/2006/relationships/hyperlink" Target="https://twitter.com/" TargetMode="External"/><Relationship Id="rId403" Type="http://schemas.openxmlformats.org/officeDocument/2006/relationships/hyperlink" Target="https://shop.vodafone.in/shop/Offers/super-hour-internet-voice-offers.jsp" TargetMode="External"/><Relationship Id="rId750" Type="http://schemas.openxmlformats.org/officeDocument/2006/relationships/hyperlink" Target="https://shop.vodafone.in/shop/Offers/super-hour-internet-voice-offers.jsp" TargetMode="External"/><Relationship Id="rId848" Type="http://schemas.openxmlformats.org/officeDocument/2006/relationships/hyperlink" Target="https://shop.vodafone.in/shop/Offers/super-hour-internet-voice-offers.jsp" TargetMode="External"/><Relationship Id="rId1033" Type="http://schemas.openxmlformats.org/officeDocument/2006/relationships/hyperlink" Target="https://pbs.twimg.com/media/C-BoLxBXkAApC5X.jpg" TargetMode="External"/><Relationship Id="rId1478" Type="http://schemas.openxmlformats.org/officeDocument/2006/relationships/hyperlink" Target="http://pbs.twimg.com/profile_images/854940138962436096/8jqN2bKs_normal.jpg" TargetMode="External"/><Relationship Id="rId1685" Type="http://schemas.openxmlformats.org/officeDocument/2006/relationships/hyperlink" Target="http://pbs.twimg.com/profile_images/846504502379335680/rdltWh7s_normal.jpg" TargetMode="External"/><Relationship Id="rId1892" Type="http://schemas.openxmlformats.org/officeDocument/2006/relationships/hyperlink" Target="https://twitter.com/" TargetMode="External"/><Relationship Id="rId2431" Type="http://schemas.openxmlformats.org/officeDocument/2006/relationships/hyperlink" Target="https://twitter.com/" TargetMode="External"/><Relationship Id="rId2529" Type="http://schemas.openxmlformats.org/officeDocument/2006/relationships/hyperlink" Target="https://twitter.com/" TargetMode="External"/><Relationship Id="rId610" Type="http://schemas.openxmlformats.org/officeDocument/2006/relationships/hyperlink" Target="https://shop.vodafone.in/shop/Offers/super-hour-internet-voice-offers.jsp" TargetMode="External"/><Relationship Id="rId708" Type="http://schemas.openxmlformats.org/officeDocument/2006/relationships/hyperlink" Target="https://shop.vodafone.in/shop/Offers/super-hour-internet-voice-offers.jsp" TargetMode="External"/><Relationship Id="rId915" Type="http://schemas.openxmlformats.org/officeDocument/2006/relationships/hyperlink" Target="https://shop.vodafone.in/shop/Offers/super-hour-internet-voice-offers.jsp" TargetMode="External"/><Relationship Id="rId1240" Type="http://schemas.openxmlformats.org/officeDocument/2006/relationships/hyperlink" Target="http://pbs.twimg.com/profile_images/457573022749032448/Zy52tUi3_normal.png" TargetMode="External"/><Relationship Id="rId1338" Type="http://schemas.openxmlformats.org/officeDocument/2006/relationships/hyperlink" Target="http://pbs.twimg.com/profile_images/857544585622544385/_3biicrX_normal.jpg" TargetMode="External"/><Relationship Id="rId1545" Type="http://schemas.openxmlformats.org/officeDocument/2006/relationships/hyperlink" Target="http://pbs.twimg.com/profile_images/828909792123113472/2y_b0qVy_normal.jpg" TargetMode="External"/><Relationship Id="rId1100" Type="http://schemas.openxmlformats.org/officeDocument/2006/relationships/hyperlink" Target="http://pbs.twimg.com/profile_images/856721944036741120/c8rN0_Ql_normal.jpg" TargetMode="External"/><Relationship Id="rId1405" Type="http://schemas.openxmlformats.org/officeDocument/2006/relationships/hyperlink" Target="http://abs.twimg.com/sticky/default_profile_images/default_profile_normal.png" TargetMode="External"/><Relationship Id="rId1752" Type="http://schemas.openxmlformats.org/officeDocument/2006/relationships/hyperlink" Target="http://abs.twimg.com/sticky/default_profile_images/default_profile_normal.png" TargetMode="External"/><Relationship Id="rId44" Type="http://schemas.openxmlformats.org/officeDocument/2006/relationships/hyperlink" Target="http://pbs.twimg.com/profile_images/858690339128791040/00M10i-w_normal.jpg" TargetMode="External"/><Relationship Id="rId1612" Type="http://schemas.openxmlformats.org/officeDocument/2006/relationships/hyperlink" Target="http://pbs.twimg.com/profile_images/378800000334191707/d92d6e37ea079901cdd24a741e8ccc33_normal.jpeg" TargetMode="External"/><Relationship Id="rId1917" Type="http://schemas.openxmlformats.org/officeDocument/2006/relationships/hyperlink" Target="https://twitter.com/" TargetMode="External"/><Relationship Id="rId193" Type="http://schemas.openxmlformats.org/officeDocument/2006/relationships/hyperlink" Target="http://pbs.twimg.com/profile_images/509140808071512064/wBhW-xo1_normal.png" TargetMode="External"/><Relationship Id="rId498" Type="http://schemas.openxmlformats.org/officeDocument/2006/relationships/hyperlink" Target="https://shop.vodafone.in/shop/Offers/super-hour-internet-voice-offers.jsp" TargetMode="External"/><Relationship Id="rId2081" Type="http://schemas.openxmlformats.org/officeDocument/2006/relationships/hyperlink" Target="https://twitter.com/" TargetMode="External"/><Relationship Id="rId2179" Type="http://schemas.openxmlformats.org/officeDocument/2006/relationships/hyperlink" Target="https://twitter.com/" TargetMode="External"/><Relationship Id="rId260" Type="http://schemas.openxmlformats.org/officeDocument/2006/relationships/hyperlink" Target="https://twitter.com/" TargetMode="External"/><Relationship Id="rId2386" Type="http://schemas.openxmlformats.org/officeDocument/2006/relationships/hyperlink" Target="https://twitter.com/" TargetMode="External"/><Relationship Id="rId2593" Type="http://schemas.openxmlformats.org/officeDocument/2006/relationships/hyperlink" Target="https://api.twitter.com/1.1/geo/id/5f55bb82cf16ac81.json" TargetMode="External"/><Relationship Id="rId120" Type="http://schemas.openxmlformats.org/officeDocument/2006/relationships/hyperlink" Target="http://pbs.twimg.com/profile_images/857570926128504832/a5TePV4M_normal.jpg" TargetMode="External"/><Relationship Id="rId358" Type="http://schemas.openxmlformats.org/officeDocument/2006/relationships/hyperlink" Target="https://twitter.com/" TargetMode="External"/><Relationship Id="rId565" Type="http://schemas.openxmlformats.org/officeDocument/2006/relationships/hyperlink" Target="https://shop.vodafone.in/shop/Offers/super-hour-internet-voice-offers.jsp" TargetMode="External"/><Relationship Id="rId772" Type="http://schemas.openxmlformats.org/officeDocument/2006/relationships/hyperlink" Target="https://shop.vodafone.in/shop/Offers/super-hour-internet-voice-offers.jsp" TargetMode="External"/><Relationship Id="rId1195" Type="http://schemas.openxmlformats.org/officeDocument/2006/relationships/hyperlink" Target="http://pbs.twimg.com/profile_images/794367411117957120/-6X3T6FR_normal.jpg" TargetMode="External"/><Relationship Id="rId2039" Type="http://schemas.openxmlformats.org/officeDocument/2006/relationships/hyperlink" Target="https://twitter.com/" TargetMode="External"/><Relationship Id="rId2246" Type="http://schemas.openxmlformats.org/officeDocument/2006/relationships/hyperlink" Target="https://twitter.com/" TargetMode="External"/><Relationship Id="rId2453" Type="http://schemas.openxmlformats.org/officeDocument/2006/relationships/hyperlink" Target="https://twitter.com/" TargetMode="External"/><Relationship Id="rId218" Type="http://schemas.openxmlformats.org/officeDocument/2006/relationships/hyperlink" Target="https://twitter.com/" TargetMode="External"/><Relationship Id="rId425" Type="http://schemas.openxmlformats.org/officeDocument/2006/relationships/hyperlink" Target="https://shop.vodafone.in/shop/Offers/super-hour-internet-voice-offers.jsp" TargetMode="External"/><Relationship Id="rId632" Type="http://schemas.openxmlformats.org/officeDocument/2006/relationships/hyperlink" Target="https://shop.vodafone.in/shop/Offers/super-hour-internet-voice-offers.jsp" TargetMode="External"/><Relationship Id="rId1055" Type="http://schemas.openxmlformats.org/officeDocument/2006/relationships/hyperlink" Target="http://pbs.twimg.com/profile_images/855019243749818370/yTY1g9hW_normal.jpg" TargetMode="External"/><Relationship Id="rId1262" Type="http://schemas.openxmlformats.org/officeDocument/2006/relationships/hyperlink" Target="http://pbs.twimg.com/profile_images/855494138703343616/EEv8NKyV_normal.jpg" TargetMode="External"/><Relationship Id="rId2106" Type="http://schemas.openxmlformats.org/officeDocument/2006/relationships/hyperlink" Target="https://twitter.com/" TargetMode="External"/><Relationship Id="rId2313" Type="http://schemas.openxmlformats.org/officeDocument/2006/relationships/hyperlink" Target="https://twitter.com/" TargetMode="External"/><Relationship Id="rId2520" Type="http://schemas.openxmlformats.org/officeDocument/2006/relationships/hyperlink" Target="https://twitter.com/" TargetMode="External"/><Relationship Id="rId937" Type="http://schemas.openxmlformats.org/officeDocument/2006/relationships/hyperlink" Target="https://twitter.com/i/web/status/858695389318336512" TargetMode="External"/><Relationship Id="rId1122" Type="http://schemas.openxmlformats.org/officeDocument/2006/relationships/hyperlink" Target="https://pbs.twimg.com/media/C-BoLxBXkAApC5X.jpg" TargetMode="External"/><Relationship Id="rId1567" Type="http://schemas.openxmlformats.org/officeDocument/2006/relationships/hyperlink" Target="http://pbs.twimg.com/profile_images/714833748764803072/d3h08w0J_normal.jpg" TargetMode="External"/><Relationship Id="rId1774" Type="http://schemas.openxmlformats.org/officeDocument/2006/relationships/hyperlink" Target="http://abs.twimg.com/sticky/default_profile_images/default_profile_normal.png" TargetMode="External"/><Relationship Id="rId1981" Type="http://schemas.openxmlformats.org/officeDocument/2006/relationships/hyperlink" Target="https://twitter.com/" TargetMode="External"/><Relationship Id="rId66" Type="http://schemas.openxmlformats.org/officeDocument/2006/relationships/hyperlink" Target="http://pbs.twimg.com/profile_images/822898297732005889/gCmXQcpG_normal.jpg" TargetMode="External"/><Relationship Id="rId1427" Type="http://schemas.openxmlformats.org/officeDocument/2006/relationships/hyperlink" Target="http://pbs.twimg.com/profile_images/837529596111155201/WrlO7Y8-_normal.jpg" TargetMode="External"/><Relationship Id="rId1634" Type="http://schemas.openxmlformats.org/officeDocument/2006/relationships/hyperlink" Target="http://pbs.twimg.com/profile_images/854006017285292033/r033B_bV_normal.jpg" TargetMode="External"/><Relationship Id="rId1841" Type="http://schemas.openxmlformats.org/officeDocument/2006/relationships/hyperlink" Target="https://twitter.com/" TargetMode="External"/><Relationship Id="rId1939" Type="http://schemas.openxmlformats.org/officeDocument/2006/relationships/hyperlink" Target="https://twitter.com/" TargetMode="External"/><Relationship Id="rId1701" Type="http://schemas.openxmlformats.org/officeDocument/2006/relationships/hyperlink" Target="http://pbs.twimg.com/profile_images/858321478328098816/YAjupKKk_normal.jpg" TargetMode="External"/><Relationship Id="rId282" Type="http://schemas.openxmlformats.org/officeDocument/2006/relationships/hyperlink" Target="https://twitter.com/" TargetMode="External"/><Relationship Id="rId587" Type="http://schemas.openxmlformats.org/officeDocument/2006/relationships/hyperlink" Target="https://shop.vodafone.in/shop/Offers/super-hour-internet-voice-offers.jsp" TargetMode="External"/><Relationship Id="rId2170" Type="http://schemas.openxmlformats.org/officeDocument/2006/relationships/hyperlink" Target="https://twitter.com/" TargetMode="External"/><Relationship Id="rId2268" Type="http://schemas.openxmlformats.org/officeDocument/2006/relationships/hyperlink" Target="https://twitter.com/" TargetMode="External"/><Relationship Id="rId8" Type="http://schemas.openxmlformats.org/officeDocument/2006/relationships/hyperlink" Target="https://twitter.com/i/web/status/854316072027041792" TargetMode="External"/><Relationship Id="rId142" Type="http://schemas.openxmlformats.org/officeDocument/2006/relationships/hyperlink" Target="http://pbs.twimg.com/profile_images/856455602956120066/XXSJHQSB_normal.jpg" TargetMode="External"/><Relationship Id="rId447" Type="http://schemas.openxmlformats.org/officeDocument/2006/relationships/hyperlink" Target="https://shop.vodafone.in/shop/Offers/super-hour-internet-voice-offers.jsp" TargetMode="External"/><Relationship Id="rId794" Type="http://schemas.openxmlformats.org/officeDocument/2006/relationships/hyperlink" Target="https://shop.vodafone.in/shop/Offers/super-hour-internet-voice-offers.jsp" TargetMode="External"/><Relationship Id="rId1077" Type="http://schemas.openxmlformats.org/officeDocument/2006/relationships/hyperlink" Target="https://pbs.twimg.com/media/C-G4P8NXoAAUxeR.jpg" TargetMode="External"/><Relationship Id="rId2030" Type="http://schemas.openxmlformats.org/officeDocument/2006/relationships/hyperlink" Target="https://twitter.com/" TargetMode="External"/><Relationship Id="rId2128" Type="http://schemas.openxmlformats.org/officeDocument/2006/relationships/hyperlink" Target="https://twitter.com/" TargetMode="External"/><Relationship Id="rId2475" Type="http://schemas.openxmlformats.org/officeDocument/2006/relationships/hyperlink" Target="https://twitter.com/" TargetMode="External"/><Relationship Id="rId654" Type="http://schemas.openxmlformats.org/officeDocument/2006/relationships/hyperlink" Target="https://shop.vodafone.in/shop/Offers/super-hour-internet-voice-offers.jsp" TargetMode="External"/><Relationship Id="rId861" Type="http://schemas.openxmlformats.org/officeDocument/2006/relationships/hyperlink" Target="https://shop.vodafone.in/shop/Offers/super-hour-internet-voice-offers.jsp" TargetMode="External"/><Relationship Id="rId959" Type="http://schemas.openxmlformats.org/officeDocument/2006/relationships/hyperlink" Target="https://shop.vodafone.in/shop/Offers/super-hour-internet-voice-offers.jsp" TargetMode="External"/><Relationship Id="rId1284" Type="http://schemas.openxmlformats.org/officeDocument/2006/relationships/hyperlink" Target="http://pbs.twimg.com/profile_images/858164528953008129/9z82SLUD_normal.jpg" TargetMode="External"/><Relationship Id="rId1491" Type="http://schemas.openxmlformats.org/officeDocument/2006/relationships/hyperlink" Target="http://abs.twimg.com/sticky/default_profile_images/default_profile_normal.png" TargetMode="External"/><Relationship Id="rId1589" Type="http://schemas.openxmlformats.org/officeDocument/2006/relationships/hyperlink" Target="http://pbs.twimg.com/profile_images/820312805664587776/g_0CttGr_normal.jpg" TargetMode="External"/><Relationship Id="rId2335" Type="http://schemas.openxmlformats.org/officeDocument/2006/relationships/hyperlink" Target="https://twitter.com/" TargetMode="External"/><Relationship Id="rId2542" Type="http://schemas.openxmlformats.org/officeDocument/2006/relationships/hyperlink" Target="https://twitter.com/" TargetMode="External"/><Relationship Id="rId307" Type="http://schemas.openxmlformats.org/officeDocument/2006/relationships/hyperlink" Target="https://twitter.com/" TargetMode="External"/><Relationship Id="rId514" Type="http://schemas.openxmlformats.org/officeDocument/2006/relationships/hyperlink" Target="https://shop.vodafone.in/shop/Offers/super-hour-internet-voice-offers.jsp" TargetMode="External"/><Relationship Id="rId721" Type="http://schemas.openxmlformats.org/officeDocument/2006/relationships/hyperlink" Target="https://shop.vodafone.in/shop/Offers/super-hour-internet-voice-offers.jsp" TargetMode="External"/><Relationship Id="rId1144" Type="http://schemas.openxmlformats.org/officeDocument/2006/relationships/hyperlink" Target="http://pbs.twimg.com/profile_images/791602056205180928/RIJDQPYD_normal.jpg" TargetMode="External"/><Relationship Id="rId1351" Type="http://schemas.openxmlformats.org/officeDocument/2006/relationships/hyperlink" Target="http://pbs.twimg.com/profile_images/853963401135099904/iJd8Segp_normal.jpg" TargetMode="External"/><Relationship Id="rId1449" Type="http://schemas.openxmlformats.org/officeDocument/2006/relationships/hyperlink" Target="http://abs.twimg.com/sticky/default_profile_images/default_profile_normal.png" TargetMode="External"/><Relationship Id="rId1796" Type="http://schemas.openxmlformats.org/officeDocument/2006/relationships/hyperlink" Target="http://pbs.twimg.com/profile_images/841532200629751808/OAmr4tsM_normal.jpg" TargetMode="External"/><Relationship Id="rId2402" Type="http://schemas.openxmlformats.org/officeDocument/2006/relationships/hyperlink" Target="https://twitter.com/" TargetMode="External"/><Relationship Id="rId88" Type="http://schemas.openxmlformats.org/officeDocument/2006/relationships/hyperlink" Target="http://pbs.twimg.com/profile_images/858626678024790018/0gTn1uPQ_normal.jpg" TargetMode="External"/><Relationship Id="rId819" Type="http://schemas.openxmlformats.org/officeDocument/2006/relationships/hyperlink" Target="https://shop.vodafone.in/shop/Offers/super-hour-internet-voice-offers.jsp" TargetMode="External"/><Relationship Id="rId1004" Type="http://schemas.openxmlformats.org/officeDocument/2006/relationships/hyperlink" Target="https://shop.vodafone.in/shop/Offers/super-hour-internet-voice-offers.jsp" TargetMode="External"/><Relationship Id="rId1211" Type="http://schemas.openxmlformats.org/officeDocument/2006/relationships/hyperlink" Target="http://pbs.twimg.com/profile_images/804363652685918208/GGRoRdxV_normal.jpg" TargetMode="External"/><Relationship Id="rId1656" Type="http://schemas.openxmlformats.org/officeDocument/2006/relationships/hyperlink" Target="http://pbs.twimg.com/profile_images/806447210258776064/0H1FSY_n_normal.jpg" TargetMode="External"/><Relationship Id="rId1863" Type="http://schemas.openxmlformats.org/officeDocument/2006/relationships/hyperlink" Target="https://twitter.com/" TargetMode="External"/><Relationship Id="rId1309" Type="http://schemas.openxmlformats.org/officeDocument/2006/relationships/hyperlink" Target="http://pbs.twimg.com/profile_images/856451856020762624/hQeRto66_normal.jpg" TargetMode="External"/><Relationship Id="rId1516" Type="http://schemas.openxmlformats.org/officeDocument/2006/relationships/hyperlink" Target="http://pbs.twimg.com/profile_images/848234205641404416/KbO3N4rA_normal.jpg" TargetMode="External"/><Relationship Id="rId1723" Type="http://schemas.openxmlformats.org/officeDocument/2006/relationships/hyperlink" Target="http://pbs.twimg.com/profile_images/858584400132526080/M_pop4rV_normal.jpg" TargetMode="External"/><Relationship Id="rId1930" Type="http://schemas.openxmlformats.org/officeDocument/2006/relationships/hyperlink" Target="https://twitter.com/" TargetMode="External"/><Relationship Id="rId15" Type="http://schemas.openxmlformats.org/officeDocument/2006/relationships/hyperlink" Target="http://pbs.twimg.com/profile_images/853301013738139648/bQQQ1ySS_normal.jpg" TargetMode="External"/><Relationship Id="rId2192" Type="http://schemas.openxmlformats.org/officeDocument/2006/relationships/hyperlink" Target="https://twitter.com/" TargetMode="External"/><Relationship Id="rId164" Type="http://schemas.openxmlformats.org/officeDocument/2006/relationships/hyperlink" Target="http://pbs.twimg.com/profile_images/832813167528931329/G70NHbrh_normal.jpg" TargetMode="External"/><Relationship Id="rId371" Type="http://schemas.openxmlformats.org/officeDocument/2006/relationships/hyperlink" Target="https://twitter.com/" TargetMode="External"/><Relationship Id="rId2052" Type="http://schemas.openxmlformats.org/officeDocument/2006/relationships/hyperlink" Target="https://twitter.com/" TargetMode="External"/><Relationship Id="rId2497" Type="http://schemas.openxmlformats.org/officeDocument/2006/relationships/hyperlink" Target="https://twitter.com/" TargetMode="External"/><Relationship Id="rId469" Type="http://schemas.openxmlformats.org/officeDocument/2006/relationships/hyperlink" Target="https://shop.vodafone.in/shop/Offers/super-hour-internet-voice-offers.jsp" TargetMode="External"/><Relationship Id="rId676" Type="http://schemas.openxmlformats.org/officeDocument/2006/relationships/hyperlink" Target="https://shop.vodafone.in/shop/Offers/super-hour-internet-voice-offers.jsp" TargetMode="External"/><Relationship Id="rId883" Type="http://schemas.openxmlformats.org/officeDocument/2006/relationships/hyperlink" Target="https://shop.vodafone.in/shop/Offers/super-hour-internet-voice-offers.jsp" TargetMode="External"/><Relationship Id="rId1099" Type="http://schemas.openxmlformats.org/officeDocument/2006/relationships/hyperlink" Target="http://pbs.twimg.com/profile_images/856721944036741120/c8rN0_Ql_normal.jpg" TargetMode="External"/><Relationship Id="rId2357" Type="http://schemas.openxmlformats.org/officeDocument/2006/relationships/hyperlink" Target="https://twitter.com/" TargetMode="External"/><Relationship Id="rId2564" Type="http://schemas.openxmlformats.org/officeDocument/2006/relationships/hyperlink" Target="https://twitter.com/" TargetMode="External"/><Relationship Id="rId231" Type="http://schemas.openxmlformats.org/officeDocument/2006/relationships/hyperlink" Target="https://twitter.com/" TargetMode="External"/><Relationship Id="rId329" Type="http://schemas.openxmlformats.org/officeDocument/2006/relationships/hyperlink" Target="https://twitter.com/" TargetMode="External"/><Relationship Id="rId536" Type="http://schemas.openxmlformats.org/officeDocument/2006/relationships/hyperlink" Target="https://shop.vodafone.in/shop/Offers/super-hour-internet-voice-offers.jsp" TargetMode="External"/><Relationship Id="rId1166" Type="http://schemas.openxmlformats.org/officeDocument/2006/relationships/hyperlink" Target="http://pbs.twimg.com/profile_images/841938765312622597/nXsy67l-_normal.jpg" TargetMode="External"/><Relationship Id="rId1373" Type="http://schemas.openxmlformats.org/officeDocument/2006/relationships/hyperlink" Target="http://pbs.twimg.com/profile_images/2487831577/sp2_normal.JPG" TargetMode="External"/><Relationship Id="rId2217" Type="http://schemas.openxmlformats.org/officeDocument/2006/relationships/hyperlink" Target="https://twitter.com/" TargetMode="External"/><Relationship Id="rId743" Type="http://schemas.openxmlformats.org/officeDocument/2006/relationships/hyperlink" Target="https://shop.vodafone.in/shop/Offers/super-hour-internet-voice-offers.jsp" TargetMode="External"/><Relationship Id="rId950" Type="http://schemas.openxmlformats.org/officeDocument/2006/relationships/hyperlink" Target="https://shop.vodafone.in/shop/Offers/super-hour-internet-voice-offers.jsp" TargetMode="External"/><Relationship Id="rId1026" Type="http://schemas.openxmlformats.org/officeDocument/2006/relationships/hyperlink" Target="https://pbs.twimg.com/media/C-BoLxBXkAApC5X.jpg" TargetMode="External"/><Relationship Id="rId1580" Type="http://schemas.openxmlformats.org/officeDocument/2006/relationships/hyperlink" Target="http://pbs.twimg.com/profile_images/851494039337615362/53PrukZL_normal.jpg" TargetMode="External"/><Relationship Id="rId1678" Type="http://schemas.openxmlformats.org/officeDocument/2006/relationships/hyperlink" Target="http://abs.twimg.com/sticky/default_profile_images/default_profile_normal.png" TargetMode="External"/><Relationship Id="rId1885" Type="http://schemas.openxmlformats.org/officeDocument/2006/relationships/hyperlink" Target="https://twitter.com/" TargetMode="External"/><Relationship Id="rId2424" Type="http://schemas.openxmlformats.org/officeDocument/2006/relationships/hyperlink" Target="https://twitter.com/" TargetMode="External"/><Relationship Id="rId603" Type="http://schemas.openxmlformats.org/officeDocument/2006/relationships/hyperlink" Target="https://shop.vodafone.in/shop/Offers/super-hour-internet-voice-offers.jsp" TargetMode="External"/><Relationship Id="rId810" Type="http://schemas.openxmlformats.org/officeDocument/2006/relationships/hyperlink" Target="https://shop.vodafone.in/shop/Offers/super-hour-internet-voice-offers.jsp" TargetMode="External"/><Relationship Id="rId908" Type="http://schemas.openxmlformats.org/officeDocument/2006/relationships/hyperlink" Target="https://shop.vodafone.in/shop/Offers/super-hour-internet-voice-offers.jsp" TargetMode="External"/><Relationship Id="rId1233" Type="http://schemas.openxmlformats.org/officeDocument/2006/relationships/hyperlink" Target="http://pbs.twimg.com/profile_images/826957095090073603/fCYiDvha_normal.jpg" TargetMode="External"/><Relationship Id="rId1440" Type="http://schemas.openxmlformats.org/officeDocument/2006/relationships/hyperlink" Target="http://pbs.twimg.com/profile_images/849470111174074373/AvyCruX-_normal.jpg" TargetMode="External"/><Relationship Id="rId1538" Type="http://schemas.openxmlformats.org/officeDocument/2006/relationships/hyperlink" Target="http://pbs.twimg.com/profile_images/484590226497486849/nKanm6vt_normal.jpeg" TargetMode="External"/><Relationship Id="rId1300" Type="http://schemas.openxmlformats.org/officeDocument/2006/relationships/hyperlink" Target="http://pbs.twimg.com/profile_images/785344818692128768/l8pZcI05_normal.jpg" TargetMode="External"/><Relationship Id="rId1745" Type="http://schemas.openxmlformats.org/officeDocument/2006/relationships/hyperlink" Target="http://pbs.twimg.com/profile_images/854027636833701888/Y-eFzykf_normal.jpg" TargetMode="External"/><Relationship Id="rId1952" Type="http://schemas.openxmlformats.org/officeDocument/2006/relationships/hyperlink" Target="https://twitter.com/" TargetMode="External"/><Relationship Id="rId37" Type="http://schemas.openxmlformats.org/officeDocument/2006/relationships/hyperlink" Target="http://pbs.twimg.com/profile_images/846703184953397248/HGcCl7WB_normal.jpg" TargetMode="External"/><Relationship Id="rId1605" Type="http://schemas.openxmlformats.org/officeDocument/2006/relationships/hyperlink" Target="http://pbs.twimg.com/profile_images/858728829334020096/pyd6IGTT_normal.jpg" TargetMode="External"/><Relationship Id="rId1812" Type="http://schemas.openxmlformats.org/officeDocument/2006/relationships/hyperlink" Target="http://pbs.twimg.com/profile_images/857224260842139648/dSXq3Bjs_normal.jpg" TargetMode="External"/><Relationship Id="rId186" Type="http://schemas.openxmlformats.org/officeDocument/2006/relationships/hyperlink" Target="http://pbs.twimg.com/profile_images/857810288971788288/dn0r5Xi3_normal.jpg" TargetMode="External"/><Relationship Id="rId393" Type="http://schemas.openxmlformats.org/officeDocument/2006/relationships/hyperlink" Target="https://shop.vodafone.in/shop/Offers/super-hour-internet-voice-offers.jsp" TargetMode="External"/><Relationship Id="rId2074" Type="http://schemas.openxmlformats.org/officeDocument/2006/relationships/hyperlink" Target="https://twitter.com/" TargetMode="External"/><Relationship Id="rId2281" Type="http://schemas.openxmlformats.org/officeDocument/2006/relationships/hyperlink" Target="https://twitter.com/" TargetMode="External"/><Relationship Id="rId253" Type="http://schemas.openxmlformats.org/officeDocument/2006/relationships/hyperlink" Target="https://twitter.com/" TargetMode="External"/><Relationship Id="rId460" Type="http://schemas.openxmlformats.org/officeDocument/2006/relationships/hyperlink" Target="https://shop.vodafone.in/shop/Offers/super-hour-internet-voice-offers.jsp" TargetMode="External"/><Relationship Id="rId698" Type="http://schemas.openxmlformats.org/officeDocument/2006/relationships/hyperlink" Target="https://shop.vodafone.in/shop/Offers/super-hour-internet-voice-offers.jsp" TargetMode="External"/><Relationship Id="rId1090" Type="http://schemas.openxmlformats.org/officeDocument/2006/relationships/hyperlink" Target="http://pbs.twimg.com/profile_images/828436946712027136/uI2OEOz4_normal.jpg" TargetMode="External"/><Relationship Id="rId2141" Type="http://schemas.openxmlformats.org/officeDocument/2006/relationships/hyperlink" Target="https://twitter.com/" TargetMode="External"/><Relationship Id="rId2379" Type="http://schemas.openxmlformats.org/officeDocument/2006/relationships/hyperlink" Target="https://twitter.com/" TargetMode="External"/><Relationship Id="rId2586" Type="http://schemas.openxmlformats.org/officeDocument/2006/relationships/hyperlink" Target="https://twitter.com/" TargetMode="External"/><Relationship Id="rId113" Type="http://schemas.openxmlformats.org/officeDocument/2006/relationships/hyperlink" Target="http://pbs.twimg.com/profile_images/1195408490/UT_normal.jpg" TargetMode="External"/><Relationship Id="rId320" Type="http://schemas.openxmlformats.org/officeDocument/2006/relationships/hyperlink" Target="https://twitter.com/" TargetMode="External"/><Relationship Id="rId558" Type="http://schemas.openxmlformats.org/officeDocument/2006/relationships/hyperlink" Target="https://shop.vodafone.in/shop/Offers/super-hour-internet-voice-offers.jsp" TargetMode="External"/><Relationship Id="rId765" Type="http://schemas.openxmlformats.org/officeDocument/2006/relationships/hyperlink" Target="https://shop.vodafone.in/shop/Offers/super-hour-internet-voice-offers.jsp" TargetMode="External"/><Relationship Id="rId972" Type="http://schemas.openxmlformats.org/officeDocument/2006/relationships/hyperlink" Target="https://shop.vodafone.in/shop/Offers/super-hour-internet-voice-offers.jsp" TargetMode="External"/><Relationship Id="rId1188" Type="http://schemas.openxmlformats.org/officeDocument/2006/relationships/hyperlink" Target="http://pbs.twimg.com/profile_images/853427303618985984/jxYDggTh_normal.jpg" TargetMode="External"/><Relationship Id="rId1395" Type="http://schemas.openxmlformats.org/officeDocument/2006/relationships/hyperlink" Target="http://pbs.twimg.com/profile_images/843018107597725698/eUb89KoE_normal.jpg" TargetMode="External"/><Relationship Id="rId2001" Type="http://schemas.openxmlformats.org/officeDocument/2006/relationships/hyperlink" Target="https://twitter.com/" TargetMode="External"/><Relationship Id="rId2239" Type="http://schemas.openxmlformats.org/officeDocument/2006/relationships/hyperlink" Target="https://twitter.com/" TargetMode="External"/><Relationship Id="rId2446" Type="http://schemas.openxmlformats.org/officeDocument/2006/relationships/hyperlink" Target="https://twitter.com/" TargetMode="External"/><Relationship Id="rId418" Type="http://schemas.openxmlformats.org/officeDocument/2006/relationships/hyperlink" Target="https://shop.vodafone.in/shop/Offers/super-hour-internet-voice-offers.jsp" TargetMode="External"/><Relationship Id="rId625" Type="http://schemas.openxmlformats.org/officeDocument/2006/relationships/hyperlink" Target="https://shop.vodafone.in/shop/Offers/super-hour-internet-voice-offers.jsp" TargetMode="External"/><Relationship Id="rId832" Type="http://schemas.openxmlformats.org/officeDocument/2006/relationships/hyperlink" Target="https://shop.vodafone.in/shop/Offers/super-hour-internet-voice-offers.jsp" TargetMode="External"/><Relationship Id="rId1048" Type="http://schemas.openxmlformats.org/officeDocument/2006/relationships/hyperlink" Target="http://abs.twimg.com/sticky/default_profile_images/default_profile_normal.png" TargetMode="External"/><Relationship Id="rId1255" Type="http://schemas.openxmlformats.org/officeDocument/2006/relationships/hyperlink" Target="http://pbs.twimg.com/profile_images/857478468384305152/CgGP0Dg1_normal.jpg" TargetMode="External"/><Relationship Id="rId1462" Type="http://schemas.openxmlformats.org/officeDocument/2006/relationships/hyperlink" Target="http://pbs.twimg.com/profile_images/839992533912543232/gbjCu77i_normal.jpg" TargetMode="External"/><Relationship Id="rId2306" Type="http://schemas.openxmlformats.org/officeDocument/2006/relationships/hyperlink" Target="https://twitter.com/" TargetMode="External"/><Relationship Id="rId2513" Type="http://schemas.openxmlformats.org/officeDocument/2006/relationships/hyperlink" Target="https://twitter.com/" TargetMode="External"/><Relationship Id="rId1115" Type="http://schemas.openxmlformats.org/officeDocument/2006/relationships/hyperlink" Target="https://pbs.twimg.com/media/C-BoLxBXkAApC5X.jpg" TargetMode="External"/><Relationship Id="rId1322" Type="http://schemas.openxmlformats.org/officeDocument/2006/relationships/hyperlink" Target="http://pbs.twimg.com/profile_images/858867950350204928/88ONlaRa_normal.jpg" TargetMode="External"/><Relationship Id="rId1767" Type="http://schemas.openxmlformats.org/officeDocument/2006/relationships/hyperlink" Target="http://pbs.twimg.com/profile_images/854392755853811712/JZWJ1KR6_normal.jpg" TargetMode="External"/><Relationship Id="rId1974" Type="http://schemas.openxmlformats.org/officeDocument/2006/relationships/hyperlink" Target="https://twitter.com/" TargetMode="External"/><Relationship Id="rId59" Type="http://schemas.openxmlformats.org/officeDocument/2006/relationships/hyperlink" Target="http://pbs.twimg.com/profile_images/792024711756713985/9D_Atxkg_normal.jpg" TargetMode="External"/><Relationship Id="rId1627" Type="http://schemas.openxmlformats.org/officeDocument/2006/relationships/hyperlink" Target="http://pbs.twimg.com/profile_images/828679236483424256/wre3KKWq_normal.jpg" TargetMode="External"/><Relationship Id="rId1834" Type="http://schemas.openxmlformats.org/officeDocument/2006/relationships/hyperlink" Target="https://twitter.com/" TargetMode="External"/><Relationship Id="rId2096" Type="http://schemas.openxmlformats.org/officeDocument/2006/relationships/hyperlink" Target="https://twitter.com/" TargetMode="External"/><Relationship Id="rId1901" Type="http://schemas.openxmlformats.org/officeDocument/2006/relationships/hyperlink" Target="https://twitter.com/" TargetMode="External"/><Relationship Id="rId275" Type="http://schemas.openxmlformats.org/officeDocument/2006/relationships/hyperlink" Target="https://twitter.com/" TargetMode="External"/><Relationship Id="rId482" Type="http://schemas.openxmlformats.org/officeDocument/2006/relationships/hyperlink" Target="https://shop.vodafone.in/shop/Offers/super-hour-internet-voice-offers.jsp" TargetMode="External"/><Relationship Id="rId2163" Type="http://schemas.openxmlformats.org/officeDocument/2006/relationships/hyperlink" Target="https://twitter.com/" TargetMode="External"/><Relationship Id="rId2370" Type="http://schemas.openxmlformats.org/officeDocument/2006/relationships/hyperlink" Target="https://twitter.com/" TargetMode="External"/><Relationship Id="rId135" Type="http://schemas.openxmlformats.org/officeDocument/2006/relationships/hyperlink" Target="http://pbs.twimg.com/profile_images/856121694544474112/45MrfUdm_normal.jpg" TargetMode="External"/><Relationship Id="rId342" Type="http://schemas.openxmlformats.org/officeDocument/2006/relationships/hyperlink" Target="https://twitter.com/" TargetMode="External"/><Relationship Id="rId787" Type="http://schemas.openxmlformats.org/officeDocument/2006/relationships/hyperlink" Target="https://shop.vodafone.in/shop/Offers/super-hour-internet-voice-offers.jsp" TargetMode="External"/><Relationship Id="rId994" Type="http://schemas.openxmlformats.org/officeDocument/2006/relationships/hyperlink" Target="https://shop.vodafone.in/shop/Offers/super-hour-internet-voice-offers.jsp" TargetMode="External"/><Relationship Id="rId2023" Type="http://schemas.openxmlformats.org/officeDocument/2006/relationships/hyperlink" Target="https://twitter.com/" TargetMode="External"/><Relationship Id="rId2230" Type="http://schemas.openxmlformats.org/officeDocument/2006/relationships/hyperlink" Target="https://twitter.com/" TargetMode="External"/><Relationship Id="rId2468" Type="http://schemas.openxmlformats.org/officeDocument/2006/relationships/hyperlink" Target="https://twitter.com/" TargetMode="External"/><Relationship Id="rId202" Type="http://schemas.openxmlformats.org/officeDocument/2006/relationships/hyperlink" Target="https://twitter.com/" TargetMode="External"/><Relationship Id="rId647" Type="http://schemas.openxmlformats.org/officeDocument/2006/relationships/hyperlink" Target="https://shop.vodafone.in/shop/Offers/super-hour-internet-voice-offers.jsp" TargetMode="External"/><Relationship Id="rId854" Type="http://schemas.openxmlformats.org/officeDocument/2006/relationships/hyperlink" Target="https://shop.vodafone.in/shop/Offers/super-hour-internet-voice-offers.jsp" TargetMode="External"/><Relationship Id="rId1277" Type="http://schemas.openxmlformats.org/officeDocument/2006/relationships/hyperlink" Target="http://pbs.twimg.com/profile_images/849131046914318338/SLl8qJcu_normal.jpg" TargetMode="External"/><Relationship Id="rId1484" Type="http://schemas.openxmlformats.org/officeDocument/2006/relationships/hyperlink" Target="http://pbs.twimg.com/profile_images/792905412362309632/r8qy6_GJ_normal.jpg" TargetMode="External"/><Relationship Id="rId1691" Type="http://schemas.openxmlformats.org/officeDocument/2006/relationships/hyperlink" Target="http://pbs.twimg.com/profile_images/857838486249811969/zJ9v4Rau_normal.jpg" TargetMode="External"/><Relationship Id="rId2328" Type="http://schemas.openxmlformats.org/officeDocument/2006/relationships/hyperlink" Target="https://twitter.com/" TargetMode="External"/><Relationship Id="rId2535" Type="http://schemas.openxmlformats.org/officeDocument/2006/relationships/hyperlink" Target="https://twitter.com/" TargetMode="External"/><Relationship Id="rId507" Type="http://schemas.openxmlformats.org/officeDocument/2006/relationships/hyperlink" Target="https://shop.vodafone.in/shop/Offers/super-hour-internet-voice-offers.jsp" TargetMode="External"/><Relationship Id="rId714" Type="http://schemas.openxmlformats.org/officeDocument/2006/relationships/hyperlink" Target="https://shop.vodafone.in/shop/Offers/super-hour-internet-voice-offers.jsp" TargetMode="External"/><Relationship Id="rId921" Type="http://schemas.openxmlformats.org/officeDocument/2006/relationships/hyperlink" Target="https://shop.vodafone.in/shop/Offers/super-hour-internet-voice-offers.jsp" TargetMode="External"/><Relationship Id="rId1137" Type="http://schemas.openxmlformats.org/officeDocument/2006/relationships/hyperlink" Target="http://pbs.twimg.com/profile_images/723456500438425600/Kt5f8G5r_normal.jpg" TargetMode="External"/><Relationship Id="rId1344" Type="http://schemas.openxmlformats.org/officeDocument/2006/relationships/hyperlink" Target="http://pbs.twimg.com/profile_images/813361313825124352/rKRl1ZnX_normal.jpg" TargetMode="External"/><Relationship Id="rId1551" Type="http://schemas.openxmlformats.org/officeDocument/2006/relationships/hyperlink" Target="http://pbs.twimg.com/profile_images/728193358112407553/eoUwDUpB_normal.jpg" TargetMode="External"/><Relationship Id="rId1789" Type="http://schemas.openxmlformats.org/officeDocument/2006/relationships/hyperlink" Target="http://pbs.twimg.com/profile_images/849222519341154305/EroeYmQN_normal.jpg" TargetMode="External"/><Relationship Id="rId1996" Type="http://schemas.openxmlformats.org/officeDocument/2006/relationships/hyperlink" Target="https://twitter.com/" TargetMode="External"/><Relationship Id="rId50" Type="http://schemas.openxmlformats.org/officeDocument/2006/relationships/hyperlink" Target="https://pbs.twimg.com/media/C-HYziWWsAAllyT.jpg" TargetMode="External"/><Relationship Id="rId1204" Type="http://schemas.openxmlformats.org/officeDocument/2006/relationships/hyperlink" Target="http://pbs.twimg.com/profile_images/858746275369553929/EJkdF_FF_normal.jpg" TargetMode="External"/><Relationship Id="rId1411" Type="http://schemas.openxmlformats.org/officeDocument/2006/relationships/hyperlink" Target="http://pbs.twimg.com/profile_images/853607474762362880/HTWR2auO_normal.jpg" TargetMode="External"/><Relationship Id="rId1649" Type="http://schemas.openxmlformats.org/officeDocument/2006/relationships/hyperlink" Target="http://pbs.twimg.com/profile_images/720687515099770880/gkud6tTy_normal.jpg" TargetMode="External"/><Relationship Id="rId1856" Type="http://schemas.openxmlformats.org/officeDocument/2006/relationships/hyperlink" Target="https://twitter.com/" TargetMode="External"/><Relationship Id="rId1509" Type="http://schemas.openxmlformats.org/officeDocument/2006/relationships/hyperlink" Target="http://pbs.twimg.com/profile_images/851853352493338624/AIM_Sxlw_normal.jpg" TargetMode="External"/><Relationship Id="rId1716" Type="http://schemas.openxmlformats.org/officeDocument/2006/relationships/hyperlink" Target="http://pbs.twimg.com/profile_images/833966670226014209/vMYeW16n_normal.jpg" TargetMode="External"/><Relationship Id="rId1923" Type="http://schemas.openxmlformats.org/officeDocument/2006/relationships/hyperlink" Target="https://twitter.com/" TargetMode="External"/><Relationship Id="rId297" Type="http://schemas.openxmlformats.org/officeDocument/2006/relationships/hyperlink" Target="https://twitter.com/" TargetMode="External"/><Relationship Id="rId2185" Type="http://schemas.openxmlformats.org/officeDocument/2006/relationships/hyperlink" Target="https://twitter.com/" TargetMode="External"/><Relationship Id="rId2392" Type="http://schemas.openxmlformats.org/officeDocument/2006/relationships/hyperlink" Target="https://twitter.com/" TargetMode="External"/><Relationship Id="rId157" Type="http://schemas.openxmlformats.org/officeDocument/2006/relationships/hyperlink" Target="http://pbs.twimg.com/profile_images/858338946459324418/Ahd09jg4_normal.jpg" TargetMode="External"/><Relationship Id="rId364" Type="http://schemas.openxmlformats.org/officeDocument/2006/relationships/hyperlink" Target="https://twitter.com/" TargetMode="External"/><Relationship Id="rId2045" Type="http://schemas.openxmlformats.org/officeDocument/2006/relationships/hyperlink" Target="https://twitter.com/" TargetMode="External"/><Relationship Id="rId571" Type="http://schemas.openxmlformats.org/officeDocument/2006/relationships/hyperlink" Target="https://shop.vodafone.in/shop/Offers/super-hour-internet-voice-offers.jsp" TargetMode="External"/><Relationship Id="rId669" Type="http://schemas.openxmlformats.org/officeDocument/2006/relationships/hyperlink" Target="https://shop.vodafone.in/shop/Offers/super-hour-internet-voice-offers.jsp" TargetMode="External"/><Relationship Id="rId876" Type="http://schemas.openxmlformats.org/officeDocument/2006/relationships/hyperlink" Target="https://shop.vodafone.in/shop/Offers/super-hour-internet-voice-offers.jsp" TargetMode="External"/><Relationship Id="rId1299" Type="http://schemas.openxmlformats.org/officeDocument/2006/relationships/hyperlink" Target="http://pbs.twimg.com/profile_images/785344818692128768/l8pZcI05_normal.jpg" TargetMode="External"/><Relationship Id="rId2252" Type="http://schemas.openxmlformats.org/officeDocument/2006/relationships/hyperlink" Target="https://twitter.com/" TargetMode="External"/><Relationship Id="rId2557" Type="http://schemas.openxmlformats.org/officeDocument/2006/relationships/hyperlink" Target="https://twitter.com/" TargetMode="External"/><Relationship Id="rId224" Type="http://schemas.openxmlformats.org/officeDocument/2006/relationships/hyperlink" Target="https://twitter.com/" TargetMode="External"/><Relationship Id="rId431" Type="http://schemas.openxmlformats.org/officeDocument/2006/relationships/hyperlink" Target="https://shop.vodafone.in/shop/Offers/super-hour-internet-voice-offers.jsp" TargetMode="External"/><Relationship Id="rId529" Type="http://schemas.openxmlformats.org/officeDocument/2006/relationships/hyperlink" Target="https://shop.vodafone.in/shop/Offers/super-hour-internet-voice-offers.jsp" TargetMode="External"/><Relationship Id="rId736" Type="http://schemas.openxmlformats.org/officeDocument/2006/relationships/hyperlink" Target="https://shop.vodafone.in/shop/Offers/super-hour-internet-voice-offers.jsp" TargetMode="External"/><Relationship Id="rId1061" Type="http://schemas.openxmlformats.org/officeDocument/2006/relationships/hyperlink" Target="http://pbs.twimg.com/profile_images/852179023333646337/AH31HLNH_normal.jpg" TargetMode="External"/><Relationship Id="rId1159" Type="http://schemas.openxmlformats.org/officeDocument/2006/relationships/hyperlink" Target="http://pbs.twimg.com/profile_images/425944385860009985/qv-PBTei_normal.jpeg" TargetMode="External"/><Relationship Id="rId1366" Type="http://schemas.openxmlformats.org/officeDocument/2006/relationships/hyperlink" Target="http://pbs.twimg.com/profile_images/837600287317708801/3C-TTsrP_normal.jpg" TargetMode="External"/><Relationship Id="rId2112" Type="http://schemas.openxmlformats.org/officeDocument/2006/relationships/hyperlink" Target="https://twitter.com/" TargetMode="External"/><Relationship Id="rId2417" Type="http://schemas.openxmlformats.org/officeDocument/2006/relationships/hyperlink" Target="https://twitter.com/" TargetMode="External"/><Relationship Id="rId943" Type="http://schemas.openxmlformats.org/officeDocument/2006/relationships/hyperlink" Target="https://shop.vodafone.in/shop/Offers/super-hour-internet-voice-offers.jsp" TargetMode="External"/><Relationship Id="rId1019" Type="http://schemas.openxmlformats.org/officeDocument/2006/relationships/hyperlink" Target="https://pbs.twimg.com/media/C-G4P8NXoAAUxeR.jpg" TargetMode="External"/><Relationship Id="rId1573" Type="http://schemas.openxmlformats.org/officeDocument/2006/relationships/hyperlink" Target="http://pbs.twimg.com/profile_images/794815020995489792/tkj0ITLH_normal.jpg" TargetMode="External"/><Relationship Id="rId1780" Type="http://schemas.openxmlformats.org/officeDocument/2006/relationships/hyperlink" Target="http://pbs.twimg.com/profile_images/852073213207117824/J1ihc6NZ_normal.jpg" TargetMode="External"/><Relationship Id="rId1878" Type="http://schemas.openxmlformats.org/officeDocument/2006/relationships/hyperlink" Target="https://twitter.com/" TargetMode="External"/><Relationship Id="rId72" Type="http://schemas.openxmlformats.org/officeDocument/2006/relationships/hyperlink" Target="http://pbs.twimg.com/profile_images/850193839092625408/dfiwZI0w_normal.jpg" TargetMode="External"/><Relationship Id="rId803" Type="http://schemas.openxmlformats.org/officeDocument/2006/relationships/hyperlink" Target="https://shop.vodafone.in/shop/Offers/super-hour-internet-voice-offers.jsp" TargetMode="External"/><Relationship Id="rId1226" Type="http://schemas.openxmlformats.org/officeDocument/2006/relationships/hyperlink" Target="http://pbs.twimg.com/profile_images/802960969420902400/rJfzTUb5_normal.jpg" TargetMode="External"/><Relationship Id="rId1433" Type="http://schemas.openxmlformats.org/officeDocument/2006/relationships/hyperlink" Target="http://abs.twimg.com/sticky/default_profile_images/default_profile_normal.png" TargetMode="External"/><Relationship Id="rId1640" Type="http://schemas.openxmlformats.org/officeDocument/2006/relationships/hyperlink" Target="http://pbs.twimg.com/profile_images/851835953333194752/lXCJHusY_normal.jpg" TargetMode="External"/><Relationship Id="rId1738" Type="http://schemas.openxmlformats.org/officeDocument/2006/relationships/hyperlink" Target="http://pbs.twimg.com/profile_images/781539364266471424/BncCf79w_normal.jpg" TargetMode="External"/><Relationship Id="rId1500" Type="http://schemas.openxmlformats.org/officeDocument/2006/relationships/hyperlink" Target="http://pbs.twimg.com/profile_images/841747370941546496/Oi6BSPDy_normal.jpg" TargetMode="External"/><Relationship Id="rId1945" Type="http://schemas.openxmlformats.org/officeDocument/2006/relationships/hyperlink" Target="https://twitter.com/" TargetMode="External"/><Relationship Id="rId1805" Type="http://schemas.openxmlformats.org/officeDocument/2006/relationships/hyperlink" Target="http://pbs.twimg.com/profile_images/748407134694555648/2a75Mkfd_normal.jpg" TargetMode="External"/><Relationship Id="rId179" Type="http://schemas.openxmlformats.org/officeDocument/2006/relationships/hyperlink" Target="http://pbs.twimg.com/profile_images/857556107736338432/eA9i0xpD_normal.jpg" TargetMode="External"/><Relationship Id="rId386" Type="http://schemas.openxmlformats.org/officeDocument/2006/relationships/hyperlink" Target="https://twitter.com/" TargetMode="External"/><Relationship Id="rId593" Type="http://schemas.openxmlformats.org/officeDocument/2006/relationships/hyperlink" Target="https://shop.vodafone.in/shop/Offers/super-hour-internet-voice-offers.jsp" TargetMode="External"/><Relationship Id="rId2067" Type="http://schemas.openxmlformats.org/officeDocument/2006/relationships/hyperlink" Target="https://twitter.com/" TargetMode="External"/><Relationship Id="rId2274" Type="http://schemas.openxmlformats.org/officeDocument/2006/relationships/hyperlink" Target="https://twitter.com/" TargetMode="External"/><Relationship Id="rId2481" Type="http://schemas.openxmlformats.org/officeDocument/2006/relationships/hyperlink" Target="https://twitter.com/" TargetMode="External"/><Relationship Id="rId246" Type="http://schemas.openxmlformats.org/officeDocument/2006/relationships/hyperlink" Target="https://twitter.com/" TargetMode="External"/><Relationship Id="rId453" Type="http://schemas.openxmlformats.org/officeDocument/2006/relationships/hyperlink" Target="https://shop.vodafone.in/shop/Offers/super-hour-internet-voice-offers.jsp" TargetMode="External"/><Relationship Id="rId660" Type="http://schemas.openxmlformats.org/officeDocument/2006/relationships/hyperlink" Target="https://shop.vodafone.in/shop/Offers/super-hour-internet-voice-offers.jsp" TargetMode="External"/><Relationship Id="rId898" Type="http://schemas.openxmlformats.org/officeDocument/2006/relationships/hyperlink" Target="https://shop.vodafone.in/shop/Offers/super-hour-internet-voice-offers.jsp" TargetMode="External"/><Relationship Id="rId1083" Type="http://schemas.openxmlformats.org/officeDocument/2006/relationships/hyperlink" Target="http://pbs.twimg.com/profile_images/791100343106932736/fYNvlmkR_normal.jpg" TargetMode="External"/><Relationship Id="rId1290" Type="http://schemas.openxmlformats.org/officeDocument/2006/relationships/hyperlink" Target="http://pbs.twimg.com/profile_images/845689898015211520/P6KXALHR_normal.jpg" TargetMode="External"/><Relationship Id="rId2134" Type="http://schemas.openxmlformats.org/officeDocument/2006/relationships/hyperlink" Target="https://twitter.com/" TargetMode="External"/><Relationship Id="rId2341" Type="http://schemas.openxmlformats.org/officeDocument/2006/relationships/hyperlink" Target="https://twitter.com/" TargetMode="External"/><Relationship Id="rId2579" Type="http://schemas.openxmlformats.org/officeDocument/2006/relationships/hyperlink" Target="https://twitter.com/" TargetMode="External"/><Relationship Id="rId106" Type="http://schemas.openxmlformats.org/officeDocument/2006/relationships/hyperlink" Target="http://pbs.twimg.com/profile_images/829624129108246528/LFshWtAc_normal.jpg" TargetMode="External"/><Relationship Id="rId313" Type="http://schemas.openxmlformats.org/officeDocument/2006/relationships/hyperlink" Target="https://twitter.com/" TargetMode="External"/><Relationship Id="rId758" Type="http://schemas.openxmlformats.org/officeDocument/2006/relationships/hyperlink" Target="https://shop.vodafone.in/shop/Offers/super-hour-internet-voice-offers.jsp" TargetMode="External"/><Relationship Id="rId965" Type="http://schemas.openxmlformats.org/officeDocument/2006/relationships/hyperlink" Target="https://shop.vodafone.in/shop/Offers/super-hour-internet-voice-offers.jsp" TargetMode="External"/><Relationship Id="rId1150" Type="http://schemas.openxmlformats.org/officeDocument/2006/relationships/hyperlink" Target="http://pbs.twimg.com/profile_images/3131744184/33ab20fd82d1caac3afdd482677cd62e_normal.jpeg" TargetMode="External"/><Relationship Id="rId1388" Type="http://schemas.openxmlformats.org/officeDocument/2006/relationships/hyperlink" Target="http://pbs.twimg.com/profile_images/850236655499788289/_Rv2cuFj_normal.jpg" TargetMode="External"/><Relationship Id="rId1595" Type="http://schemas.openxmlformats.org/officeDocument/2006/relationships/hyperlink" Target="http://pbs.twimg.com/profile_images/856857442508050434/ouIaHdcW_normal.jpg" TargetMode="External"/><Relationship Id="rId2439" Type="http://schemas.openxmlformats.org/officeDocument/2006/relationships/hyperlink" Target="https://twitter.com/" TargetMode="External"/><Relationship Id="rId94" Type="http://schemas.openxmlformats.org/officeDocument/2006/relationships/hyperlink" Target="http://pbs.twimg.com/profile_images/777078027574452224/ni7Qclcz_normal.jpg" TargetMode="External"/><Relationship Id="rId520" Type="http://schemas.openxmlformats.org/officeDocument/2006/relationships/hyperlink" Target="https://shop.vodafone.in/shop/Offers/super-hour-internet-voice-offers.jsp" TargetMode="External"/><Relationship Id="rId618" Type="http://schemas.openxmlformats.org/officeDocument/2006/relationships/hyperlink" Target="https://shop.vodafone.in/shop/Offers/super-hour-internet-voice-offers.jsp" TargetMode="External"/><Relationship Id="rId825" Type="http://schemas.openxmlformats.org/officeDocument/2006/relationships/hyperlink" Target="https://shop.vodafone.in/shop/Offers/super-hour-internet-voice-offers.jsp" TargetMode="External"/><Relationship Id="rId1248" Type="http://schemas.openxmlformats.org/officeDocument/2006/relationships/hyperlink" Target="http://pbs.twimg.com/profile_images/821376280025296897/Fd8Wzklt_normal.jpg" TargetMode="External"/><Relationship Id="rId1455" Type="http://schemas.openxmlformats.org/officeDocument/2006/relationships/hyperlink" Target="http://pbs.twimg.com/profile_images/851400230318653440/Ns2YnqmN_normal.jpg" TargetMode="External"/><Relationship Id="rId1662" Type="http://schemas.openxmlformats.org/officeDocument/2006/relationships/hyperlink" Target="http://pbs.twimg.com/profile_images/828359541922336770/9m-hxh0Q_normal.jpg" TargetMode="External"/><Relationship Id="rId2201" Type="http://schemas.openxmlformats.org/officeDocument/2006/relationships/hyperlink" Target="https://twitter.com/" TargetMode="External"/><Relationship Id="rId2506" Type="http://schemas.openxmlformats.org/officeDocument/2006/relationships/hyperlink" Target="https://twitter.com/" TargetMode="External"/><Relationship Id="rId1010" Type="http://schemas.openxmlformats.org/officeDocument/2006/relationships/hyperlink" Target="https://shop.vodafone.in/shop/Offers/super-hour-internet-voice-offers.jsp" TargetMode="External"/><Relationship Id="rId1108" Type="http://schemas.openxmlformats.org/officeDocument/2006/relationships/hyperlink" Target="https://pbs.twimg.com/media/C-BoLxBXkAApC5X.jpg" TargetMode="External"/><Relationship Id="rId1315" Type="http://schemas.openxmlformats.org/officeDocument/2006/relationships/hyperlink" Target="http://pbs.twimg.com/profile_images/842216271328485376/LnMOO7mV_normal.jpg" TargetMode="External"/><Relationship Id="rId1967" Type="http://schemas.openxmlformats.org/officeDocument/2006/relationships/hyperlink" Target="https://twitter.com/" TargetMode="External"/><Relationship Id="rId1522" Type="http://schemas.openxmlformats.org/officeDocument/2006/relationships/hyperlink" Target="http://pbs.twimg.com/profile_images/824970694417010688/xix-lWJ__normal.jpg" TargetMode="External"/><Relationship Id="rId21" Type="http://schemas.openxmlformats.org/officeDocument/2006/relationships/hyperlink" Target="http://pbs.twimg.com/profile_images/845679865986609153/GiRfS6SB_normal.jpg" TargetMode="External"/><Relationship Id="rId2089" Type="http://schemas.openxmlformats.org/officeDocument/2006/relationships/hyperlink" Target="https://twitter.com/" TargetMode="External"/><Relationship Id="rId2296" Type="http://schemas.openxmlformats.org/officeDocument/2006/relationships/hyperlink" Target="https://twitter.com/" TargetMode="External"/><Relationship Id="rId268" Type="http://schemas.openxmlformats.org/officeDocument/2006/relationships/hyperlink" Target="https://twitter.com/" TargetMode="External"/><Relationship Id="rId475" Type="http://schemas.openxmlformats.org/officeDocument/2006/relationships/hyperlink" Target="https://shop.vodafone.in/shop/Offers/super-hour-internet-voice-offers.jsp" TargetMode="External"/><Relationship Id="rId682" Type="http://schemas.openxmlformats.org/officeDocument/2006/relationships/hyperlink" Target="https://shop.vodafone.in/shop/Offers/super-hour-internet-voice-offers.jsp" TargetMode="External"/><Relationship Id="rId2156" Type="http://schemas.openxmlformats.org/officeDocument/2006/relationships/hyperlink" Target="https://twitter.com/" TargetMode="External"/><Relationship Id="rId2363" Type="http://schemas.openxmlformats.org/officeDocument/2006/relationships/hyperlink" Target="https://twitter.com/" TargetMode="External"/><Relationship Id="rId2570" Type="http://schemas.openxmlformats.org/officeDocument/2006/relationships/hyperlink" Target="https://twitter.com/" TargetMode="External"/><Relationship Id="rId128" Type="http://schemas.openxmlformats.org/officeDocument/2006/relationships/hyperlink" Target="http://pbs.twimg.com/profile_images/844232115650613248/GslVo4ZL_normal.jpg" TargetMode="External"/><Relationship Id="rId335" Type="http://schemas.openxmlformats.org/officeDocument/2006/relationships/hyperlink" Target="https://twitter.com/" TargetMode="External"/><Relationship Id="rId542" Type="http://schemas.openxmlformats.org/officeDocument/2006/relationships/hyperlink" Target="https://shop.vodafone.in/shop/Offers/super-hour-internet-voice-offers.jsp" TargetMode="External"/><Relationship Id="rId1172" Type="http://schemas.openxmlformats.org/officeDocument/2006/relationships/hyperlink" Target="http://pbs.twimg.com/profile_images/856499864519274497/PoOBupZG_normal.jpg" TargetMode="External"/><Relationship Id="rId2016" Type="http://schemas.openxmlformats.org/officeDocument/2006/relationships/hyperlink" Target="https://twitter.com/" TargetMode="External"/><Relationship Id="rId2223" Type="http://schemas.openxmlformats.org/officeDocument/2006/relationships/hyperlink" Target="https://twitter.com/" TargetMode="External"/><Relationship Id="rId2430" Type="http://schemas.openxmlformats.org/officeDocument/2006/relationships/hyperlink" Target="https://twitter.com/" TargetMode="External"/><Relationship Id="rId402" Type="http://schemas.openxmlformats.org/officeDocument/2006/relationships/hyperlink" Target="https://shop.vodafone.in/shop/Offers/super-hour-internet-voice-offers.jsp" TargetMode="External"/><Relationship Id="rId1032" Type="http://schemas.openxmlformats.org/officeDocument/2006/relationships/hyperlink" Target="https://pbs.twimg.com/media/C-BoLxBXkAApC5X.jpg" TargetMode="External"/><Relationship Id="rId1989" Type="http://schemas.openxmlformats.org/officeDocument/2006/relationships/hyperlink" Target="https://twitter.com/" TargetMode="External"/><Relationship Id="rId1849" Type="http://schemas.openxmlformats.org/officeDocument/2006/relationships/hyperlink" Target="https://twitter.com/" TargetMode="External"/><Relationship Id="rId192" Type="http://schemas.openxmlformats.org/officeDocument/2006/relationships/hyperlink" Target="http://pbs.twimg.com/profile_images/845156316016369665/6aFRhjxr_normal.jpg" TargetMode="External"/><Relationship Id="rId1709" Type="http://schemas.openxmlformats.org/officeDocument/2006/relationships/hyperlink" Target="http://abs.twimg.com/sticky/default_profile_images/default_profile_normal.png" TargetMode="External"/><Relationship Id="rId1916" Type="http://schemas.openxmlformats.org/officeDocument/2006/relationships/hyperlink" Target="https://twitter.com/" TargetMode="External"/><Relationship Id="rId2080" Type="http://schemas.openxmlformats.org/officeDocument/2006/relationships/hyperlink" Target="https://twitter.com/" TargetMode="External"/><Relationship Id="rId869" Type="http://schemas.openxmlformats.org/officeDocument/2006/relationships/hyperlink" Target="https://shop.vodafone.in/shop/Offers/super-hour-internet-voice-offers.jsp" TargetMode="External"/><Relationship Id="rId1499" Type="http://schemas.openxmlformats.org/officeDocument/2006/relationships/hyperlink" Target="http://pbs.twimg.com/profile_images/841747370941546496/Oi6BSPDy_normal.jpg" TargetMode="External"/><Relationship Id="rId729" Type="http://schemas.openxmlformats.org/officeDocument/2006/relationships/hyperlink" Target="https://shop.vodafone.in/shop/Offers/super-hour-internet-voice-offers.jsp" TargetMode="External"/><Relationship Id="rId1359" Type="http://schemas.openxmlformats.org/officeDocument/2006/relationships/hyperlink" Target="http://pbs.twimg.com/profile_images/835755321192812544/ZQIwzILC_normal.jpg" TargetMode="External"/><Relationship Id="rId936" Type="http://schemas.openxmlformats.org/officeDocument/2006/relationships/hyperlink" Target="https://shop.vodafone.in/shop/Offers/super-hour-internet-voice-offers.jsp" TargetMode="External"/><Relationship Id="rId1219" Type="http://schemas.openxmlformats.org/officeDocument/2006/relationships/hyperlink" Target="http://pbs.twimg.com/profile_images/794792058586365952/2g9IUzw6_normal.jpg" TargetMode="External"/><Relationship Id="rId1566" Type="http://schemas.openxmlformats.org/officeDocument/2006/relationships/hyperlink" Target="http://pbs.twimg.com/profile_images/835534028191203328/uD7Z9t2U_normal.jpg" TargetMode="External"/><Relationship Id="rId1773" Type="http://schemas.openxmlformats.org/officeDocument/2006/relationships/hyperlink" Target="http://pbs.twimg.com/profile_images/841531450168074240/LAQeTtJR_normal.jpg" TargetMode="External"/><Relationship Id="rId1980" Type="http://schemas.openxmlformats.org/officeDocument/2006/relationships/hyperlink" Target="https://twitter.com/" TargetMode="External"/><Relationship Id="rId65" Type="http://schemas.openxmlformats.org/officeDocument/2006/relationships/hyperlink" Target="http://pbs.twimg.com/profile_images/463699935351693312/Y131hwfz_normal.png" TargetMode="External"/><Relationship Id="rId1426" Type="http://schemas.openxmlformats.org/officeDocument/2006/relationships/hyperlink" Target="http://pbs.twimg.com/profile_images/814105652893093889/peEawG5n_normal.jpg" TargetMode="External"/><Relationship Id="rId1633" Type="http://schemas.openxmlformats.org/officeDocument/2006/relationships/hyperlink" Target="http://pbs.twimg.com/profile_images/854006017285292033/r033B_bV_normal.jpg" TargetMode="External"/><Relationship Id="rId1840" Type="http://schemas.openxmlformats.org/officeDocument/2006/relationships/hyperlink" Target="https://twitter.com/" TargetMode="External"/><Relationship Id="rId1700" Type="http://schemas.openxmlformats.org/officeDocument/2006/relationships/hyperlink" Target="http://pbs.twimg.com/profile_images/858321478328098816/YAjupKKk_normal.jpg" TargetMode="External"/><Relationship Id="rId379" Type="http://schemas.openxmlformats.org/officeDocument/2006/relationships/hyperlink" Target="https://twitter.com/" TargetMode="External"/><Relationship Id="rId586" Type="http://schemas.openxmlformats.org/officeDocument/2006/relationships/hyperlink" Target="https://shop.vodafone.in/shop/Offers/super-hour-internet-voice-offers.jsp" TargetMode="External"/><Relationship Id="rId793" Type="http://schemas.openxmlformats.org/officeDocument/2006/relationships/hyperlink" Target="https://shop.vodafone.in/shop/Offers/super-hour-internet-voice-offers.jsp" TargetMode="External"/><Relationship Id="rId2267" Type="http://schemas.openxmlformats.org/officeDocument/2006/relationships/hyperlink" Target="https://twitter.com/" TargetMode="External"/><Relationship Id="rId2474" Type="http://schemas.openxmlformats.org/officeDocument/2006/relationships/hyperlink" Target="https://twitter.com/" TargetMode="External"/><Relationship Id="rId239" Type="http://schemas.openxmlformats.org/officeDocument/2006/relationships/hyperlink" Target="https://twitter.com/" TargetMode="External"/><Relationship Id="rId446" Type="http://schemas.openxmlformats.org/officeDocument/2006/relationships/hyperlink" Target="https://shop.vodafone.in/shop/Offers/super-hour-internet-voice-offers.jsp" TargetMode="External"/><Relationship Id="rId653" Type="http://schemas.openxmlformats.org/officeDocument/2006/relationships/hyperlink" Target="https://shop.vodafone.in/shop/Offers/super-hour-internet-voice-offers.jsp" TargetMode="External"/><Relationship Id="rId1076" Type="http://schemas.openxmlformats.org/officeDocument/2006/relationships/hyperlink" Target="https://pbs.twimg.com/media/C-G4P8NXoAAUxeR.jpg" TargetMode="External"/><Relationship Id="rId1283" Type="http://schemas.openxmlformats.org/officeDocument/2006/relationships/hyperlink" Target="http://pbs.twimg.com/profile_images/834435804386713600/0qbaNaqX_normal.jpg" TargetMode="External"/><Relationship Id="rId1490" Type="http://schemas.openxmlformats.org/officeDocument/2006/relationships/hyperlink" Target="http://abs.twimg.com/sticky/default_profile_images/default_profile_normal.png" TargetMode="External"/><Relationship Id="rId2127" Type="http://schemas.openxmlformats.org/officeDocument/2006/relationships/hyperlink" Target="https://twitter.com/" TargetMode="External"/><Relationship Id="rId2334" Type="http://schemas.openxmlformats.org/officeDocument/2006/relationships/hyperlink" Target="https://twitter.com/" TargetMode="External"/><Relationship Id="rId306" Type="http://schemas.openxmlformats.org/officeDocument/2006/relationships/hyperlink" Target="https://twitter.com/" TargetMode="External"/><Relationship Id="rId860" Type="http://schemas.openxmlformats.org/officeDocument/2006/relationships/hyperlink" Target="https://shop.vodafone.in/shop/Offers/super-hour-internet-voice-offers.jsp" TargetMode="External"/><Relationship Id="rId1143" Type="http://schemas.openxmlformats.org/officeDocument/2006/relationships/hyperlink" Target="http://pbs.twimg.com/profile_images/849241814938902529/v2fe9hHh_normal.jpg" TargetMode="External"/><Relationship Id="rId2541" Type="http://schemas.openxmlformats.org/officeDocument/2006/relationships/hyperlink" Target="https://twitter.com/" TargetMode="External"/><Relationship Id="rId513" Type="http://schemas.openxmlformats.org/officeDocument/2006/relationships/hyperlink" Target="https://shop.vodafone.in/shop/Offers/super-hour-internet-voice-offers.jsp" TargetMode="External"/><Relationship Id="rId720" Type="http://schemas.openxmlformats.org/officeDocument/2006/relationships/hyperlink" Target="https://shop.vodafone.in/shop/Offers/super-hour-internet-voice-offers.jsp" TargetMode="External"/><Relationship Id="rId1350" Type="http://schemas.openxmlformats.org/officeDocument/2006/relationships/hyperlink" Target="http://pbs.twimg.com/profile_images/853963401135099904/iJd8Segp_normal.jpg" TargetMode="External"/><Relationship Id="rId2401" Type="http://schemas.openxmlformats.org/officeDocument/2006/relationships/hyperlink" Target="https://twitter.com/" TargetMode="External"/><Relationship Id="rId1003" Type="http://schemas.openxmlformats.org/officeDocument/2006/relationships/hyperlink" Target="https://shop.vodafone.in/shop/Offers/super-hour-internet-voice-offers.jsp" TargetMode="External"/><Relationship Id="rId1210" Type="http://schemas.openxmlformats.org/officeDocument/2006/relationships/hyperlink" Target="http://pbs.twimg.com/profile_images/804363652685918208/GGRoRdxV_normal.jpg" TargetMode="External"/><Relationship Id="rId2191" Type="http://schemas.openxmlformats.org/officeDocument/2006/relationships/hyperlink" Target="https://twitter.com/" TargetMode="External"/><Relationship Id="rId163" Type="http://schemas.openxmlformats.org/officeDocument/2006/relationships/hyperlink" Target="http://pbs.twimg.com/profile_images/839169927760199681/2CpNhOV2_normal.jpg" TargetMode="External"/><Relationship Id="rId370" Type="http://schemas.openxmlformats.org/officeDocument/2006/relationships/hyperlink" Target="https://twitter.com/" TargetMode="External"/><Relationship Id="rId2051" Type="http://schemas.openxmlformats.org/officeDocument/2006/relationships/hyperlink" Target="https://twitter.com/" TargetMode="External"/><Relationship Id="rId230" Type="http://schemas.openxmlformats.org/officeDocument/2006/relationships/hyperlink" Target="https://twitter.com/" TargetMode="External"/><Relationship Id="rId1677" Type="http://schemas.openxmlformats.org/officeDocument/2006/relationships/hyperlink" Target="http://abs.twimg.com/sticky/default_profile_images/default_profile_normal.png" TargetMode="External"/><Relationship Id="rId1884" Type="http://schemas.openxmlformats.org/officeDocument/2006/relationships/hyperlink" Target="https://twitter.com/" TargetMode="External"/><Relationship Id="rId907" Type="http://schemas.openxmlformats.org/officeDocument/2006/relationships/hyperlink" Target="https://shop.vodafone.in/shop/Offers/super-hour-internet-voice-offers.jsp" TargetMode="External"/><Relationship Id="rId1537" Type="http://schemas.openxmlformats.org/officeDocument/2006/relationships/hyperlink" Target="http://pbs.twimg.com/profile_images/484590226497486849/nKanm6vt_normal.jpeg" TargetMode="External"/><Relationship Id="rId1744" Type="http://schemas.openxmlformats.org/officeDocument/2006/relationships/hyperlink" Target="http://pbs.twimg.com/profile_images/854027636833701888/Y-eFzykf_normal.jpg" TargetMode="External"/><Relationship Id="rId1951" Type="http://schemas.openxmlformats.org/officeDocument/2006/relationships/hyperlink" Target="https://twitter.com/" TargetMode="External"/><Relationship Id="rId36" Type="http://schemas.openxmlformats.org/officeDocument/2006/relationships/hyperlink" Target="http://pbs.twimg.com/profile_images/858652334704009216/wsgBt9iT_normal.jpg" TargetMode="External"/><Relationship Id="rId1604" Type="http://schemas.openxmlformats.org/officeDocument/2006/relationships/hyperlink" Target="http://pbs.twimg.com/profile_images/858728829334020096/pyd6IGTT_normal.jpg" TargetMode="External"/><Relationship Id="rId1811" Type="http://schemas.openxmlformats.org/officeDocument/2006/relationships/hyperlink" Target="http://pbs.twimg.com/profile_images/857224260842139648/dSXq3Bjs_normal.jpg" TargetMode="External"/><Relationship Id="rId697" Type="http://schemas.openxmlformats.org/officeDocument/2006/relationships/hyperlink" Target="https://shop.vodafone.in/shop/Offers/super-hour-internet-voice-offers.jsp" TargetMode="External"/><Relationship Id="rId2378" Type="http://schemas.openxmlformats.org/officeDocument/2006/relationships/hyperlink" Target="https://twitter.com/" TargetMode="External"/><Relationship Id="rId1187" Type="http://schemas.openxmlformats.org/officeDocument/2006/relationships/hyperlink" Target="http://pbs.twimg.com/profile_images/858266911871815680/kfAi5B2R_normal.jpg" TargetMode="External"/><Relationship Id="rId2585" Type="http://schemas.openxmlformats.org/officeDocument/2006/relationships/hyperlink" Target="https://twitter.com/" TargetMode="External"/><Relationship Id="rId557" Type="http://schemas.openxmlformats.org/officeDocument/2006/relationships/hyperlink" Target="https://shop.vodafone.in/shop/Offers/super-hour-internet-voice-offers.jsp" TargetMode="External"/><Relationship Id="rId764" Type="http://schemas.openxmlformats.org/officeDocument/2006/relationships/hyperlink" Target="https://shop.vodafone.in/shop/Offers/super-hour-internet-voice-offers.jsp" TargetMode="External"/><Relationship Id="rId971" Type="http://schemas.openxmlformats.org/officeDocument/2006/relationships/hyperlink" Target="https://shop.vodafone.in/shop/Offers/super-hour-internet-voice-offers.jsp" TargetMode="External"/><Relationship Id="rId1394" Type="http://schemas.openxmlformats.org/officeDocument/2006/relationships/hyperlink" Target="http://pbs.twimg.com/profile_images/843018107597725698/eUb89KoE_normal.jpg" TargetMode="External"/><Relationship Id="rId2238" Type="http://schemas.openxmlformats.org/officeDocument/2006/relationships/hyperlink" Target="https://twitter.com/" TargetMode="External"/><Relationship Id="rId2445" Type="http://schemas.openxmlformats.org/officeDocument/2006/relationships/hyperlink" Target="https://twitter.com/" TargetMode="External"/><Relationship Id="rId417" Type="http://schemas.openxmlformats.org/officeDocument/2006/relationships/hyperlink" Target="https://shop.vodafone.in/shop/Offers/super-hour-internet-voice-offers.jsp" TargetMode="External"/><Relationship Id="rId624" Type="http://schemas.openxmlformats.org/officeDocument/2006/relationships/hyperlink" Target="https://shop.vodafone.in/shop/Offers/super-hour-internet-voice-offers.jsp" TargetMode="External"/><Relationship Id="rId831" Type="http://schemas.openxmlformats.org/officeDocument/2006/relationships/hyperlink" Target="https://shop.vodafone.in/shop/Offers/super-hour-internet-voice-offers.jsp" TargetMode="External"/><Relationship Id="rId1047" Type="http://schemas.openxmlformats.org/officeDocument/2006/relationships/hyperlink" Target="http://pbs.twimg.com/profile_images/744195825987817472/7QOwNz4g_normal.jpg" TargetMode="External"/><Relationship Id="rId1254" Type="http://schemas.openxmlformats.org/officeDocument/2006/relationships/hyperlink" Target="http://pbs.twimg.com/profile_images/857478468384305152/CgGP0Dg1_normal.jpg" TargetMode="External"/><Relationship Id="rId1461" Type="http://schemas.openxmlformats.org/officeDocument/2006/relationships/hyperlink" Target="http://pbs.twimg.com/profile_images/851127016514572288/OoXG2i-7_normal.jpg" TargetMode="External"/><Relationship Id="rId2305" Type="http://schemas.openxmlformats.org/officeDocument/2006/relationships/hyperlink" Target="https://twitter.com/" TargetMode="External"/><Relationship Id="rId2512" Type="http://schemas.openxmlformats.org/officeDocument/2006/relationships/hyperlink" Target="https://twitter.com/" TargetMode="External"/><Relationship Id="rId1114" Type="http://schemas.openxmlformats.org/officeDocument/2006/relationships/hyperlink" Target="https://pbs.twimg.com/media/C-BoLxBXkAApC5X.jpg" TargetMode="External"/><Relationship Id="rId1321" Type="http://schemas.openxmlformats.org/officeDocument/2006/relationships/hyperlink" Target="http://pbs.twimg.com/profile_images/836303892354781184/m7plA0fr_normal.jpg" TargetMode="External"/><Relationship Id="rId2095" Type="http://schemas.openxmlformats.org/officeDocument/2006/relationships/hyperlink" Target="https://twitter.com/" TargetMode="External"/><Relationship Id="rId274" Type="http://schemas.openxmlformats.org/officeDocument/2006/relationships/hyperlink" Target="https://twitter.com/" TargetMode="External"/><Relationship Id="rId481" Type="http://schemas.openxmlformats.org/officeDocument/2006/relationships/hyperlink" Target="https://shop.vodafone.in/shop/Offers/super-hour-internet-voice-offers.jsp" TargetMode="External"/><Relationship Id="rId2162" Type="http://schemas.openxmlformats.org/officeDocument/2006/relationships/hyperlink" Target="https://twitter.com/" TargetMode="External"/><Relationship Id="rId134" Type="http://schemas.openxmlformats.org/officeDocument/2006/relationships/hyperlink" Target="http://pbs.twimg.com/profile_images/789475650314788864/PyXUyJI8_normal.jpg" TargetMode="External"/><Relationship Id="rId341" Type="http://schemas.openxmlformats.org/officeDocument/2006/relationships/hyperlink" Target="https://twitter.com/" TargetMode="External"/><Relationship Id="rId2022" Type="http://schemas.openxmlformats.org/officeDocument/2006/relationships/hyperlink" Target="https://twitter.com/" TargetMode="External"/><Relationship Id="rId201" Type="http://schemas.openxmlformats.org/officeDocument/2006/relationships/hyperlink" Target="https://twitter.com/" TargetMode="External"/><Relationship Id="rId1788" Type="http://schemas.openxmlformats.org/officeDocument/2006/relationships/hyperlink" Target="http://pbs.twimg.com/profile_images/848718029580062720/bWATVG4j_normal.jpg" TargetMode="External"/><Relationship Id="rId1995" Type="http://schemas.openxmlformats.org/officeDocument/2006/relationships/hyperlink" Target="https://twitter.com/" TargetMode="External"/><Relationship Id="rId1648" Type="http://schemas.openxmlformats.org/officeDocument/2006/relationships/hyperlink" Target="http://pbs.twimg.com/profile_images/720687515099770880/gkud6tTy_normal.jpg" TargetMode="External"/><Relationship Id="rId1508" Type="http://schemas.openxmlformats.org/officeDocument/2006/relationships/hyperlink" Target="http://abs.twimg.com/sticky/default_profile_images/default_profile_normal.png" TargetMode="External"/><Relationship Id="rId1855" Type="http://schemas.openxmlformats.org/officeDocument/2006/relationships/hyperlink" Target="https://twitter.com/" TargetMode="External"/><Relationship Id="rId1715" Type="http://schemas.openxmlformats.org/officeDocument/2006/relationships/hyperlink" Target="http://pbs.twimg.com/profile_images/712940076452327425/2pe6jZSh_normal.jpg" TargetMode="External"/><Relationship Id="rId1922" Type="http://schemas.openxmlformats.org/officeDocument/2006/relationships/hyperlink" Target="https://twitter.com/" TargetMode="External"/><Relationship Id="rId2489" Type="http://schemas.openxmlformats.org/officeDocument/2006/relationships/hyperlink" Target="https://twitter.com/" TargetMode="External"/><Relationship Id="rId668" Type="http://schemas.openxmlformats.org/officeDocument/2006/relationships/hyperlink" Target="https://shop.vodafone.in/shop/Offers/super-hour-internet-voice-offers.jsp" TargetMode="External"/><Relationship Id="rId875" Type="http://schemas.openxmlformats.org/officeDocument/2006/relationships/hyperlink" Target="https://shop.vodafone.in/shop/Offers/super-hour-internet-voice-offers.jsp" TargetMode="External"/><Relationship Id="rId1298" Type="http://schemas.openxmlformats.org/officeDocument/2006/relationships/hyperlink" Target="http://pbs.twimg.com/profile_images/3782122778/a053e81f5493bd23222cc2d5785a9b7a_normal.png" TargetMode="External"/><Relationship Id="rId2349" Type="http://schemas.openxmlformats.org/officeDocument/2006/relationships/hyperlink" Target="https://twitter.com/" TargetMode="External"/><Relationship Id="rId2556" Type="http://schemas.openxmlformats.org/officeDocument/2006/relationships/hyperlink" Target="https://twitter.com/" TargetMode="External"/><Relationship Id="rId528" Type="http://schemas.openxmlformats.org/officeDocument/2006/relationships/hyperlink" Target="https://shop.vodafone.in/shop/Offers/super-hour-internet-voice-offers.jsp" TargetMode="External"/><Relationship Id="rId735" Type="http://schemas.openxmlformats.org/officeDocument/2006/relationships/hyperlink" Target="https://shop.vodafone.in/shop/Offers/super-hour-internet-voice-offers.jsp" TargetMode="External"/><Relationship Id="rId942" Type="http://schemas.openxmlformats.org/officeDocument/2006/relationships/hyperlink" Target="https://twitter.com/i/web/status/858695389318336512" TargetMode="External"/><Relationship Id="rId1158" Type="http://schemas.openxmlformats.org/officeDocument/2006/relationships/hyperlink" Target="http://pbs.twimg.com/profile_images/850613500858830848/Qjsh1pfZ_normal.jpg" TargetMode="External"/><Relationship Id="rId1365" Type="http://schemas.openxmlformats.org/officeDocument/2006/relationships/hyperlink" Target="http://pbs.twimg.com/profile_images/828865294688940032/rXAqF8iE_normal.jpg" TargetMode="External"/><Relationship Id="rId1572" Type="http://schemas.openxmlformats.org/officeDocument/2006/relationships/hyperlink" Target="http://pbs.twimg.com/profile_images/701390284144431104/Dpbm8YaZ_normal.png" TargetMode="External"/><Relationship Id="rId2209" Type="http://schemas.openxmlformats.org/officeDocument/2006/relationships/hyperlink" Target="https://twitter.com/" TargetMode="External"/><Relationship Id="rId2416" Type="http://schemas.openxmlformats.org/officeDocument/2006/relationships/hyperlink" Target="https://twitter.com/" TargetMode="External"/><Relationship Id="rId1018" Type="http://schemas.openxmlformats.org/officeDocument/2006/relationships/hyperlink" Target="https://pbs.twimg.com/media/C-G4P8NXoAAUxeR.jpg" TargetMode="External"/><Relationship Id="rId1225" Type="http://schemas.openxmlformats.org/officeDocument/2006/relationships/hyperlink" Target="http://abs.twimg.com/sticky/default_profile_images/default_profile_normal.png" TargetMode="External"/><Relationship Id="rId1432" Type="http://schemas.openxmlformats.org/officeDocument/2006/relationships/hyperlink" Target="http://pbs.twimg.com/profile_images/845482990398586880/bs4St8jY_normal.jpg" TargetMode="External"/><Relationship Id="rId71" Type="http://schemas.openxmlformats.org/officeDocument/2006/relationships/hyperlink" Target="http://pbs.twimg.com/profile_images/858682503242158081/AM44tD_U_normal.jpg" TargetMode="External"/><Relationship Id="rId802" Type="http://schemas.openxmlformats.org/officeDocument/2006/relationships/hyperlink" Target="https://shop.vodafone.in/shop/Offers/super-hour-internet-voice-offers.jsp" TargetMode="External"/><Relationship Id="rId178" Type="http://schemas.openxmlformats.org/officeDocument/2006/relationships/hyperlink" Target="http://pbs.twimg.com/profile_images/852553621216436225/wzqEmQxO_normal.jpg" TargetMode="External"/><Relationship Id="rId385" Type="http://schemas.openxmlformats.org/officeDocument/2006/relationships/hyperlink" Target="https://twitter.com/" TargetMode="External"/><Relationship Id="rId592" Type="http://schemas.openxmlformats.org/officeDocument/2006/relationships/hyperlink" Target="https://shop.vodafone.in/shop/Offers/super-hour-internet-voice-offers.jsp" TargetMode="External"/><Relationship Id="rId2066" Type="http://schemas.openxmlformats.org/officeDocument/2006/relationships/hyperlink" Target="https://twitter.com/" TargetMode="External"/><Relationship Id="rId2273" Type="http://schemas.openxmlformats.org/officeDocument/2006/relationships/hyperlink" Target="https://twitter.com/" TargetMode="External"/><Relationship Id="rId2480" Type="http://schemas.openxmlformats.org/officeDocument/2006/relationships/hyperlink" Target="https://twitter.com/" TargetMode="External"/><Relationship Id="rId245" Type="http://schemas.openxmlformats.org/officeDocument/2006/relationships/hyperlink" Target="https://twitter.com/" TargetMode="External"/><Relationship Id="rId452" Type="http://schemas.openxmlformats.org/officeDocument/2006/relationships/hyperlink" Target="https://shop.vodafone.in/shop/Offers/super-hour-internet-voice-offers.jsp" TargetMode="External"/><Relationship Id="rId1082" Type="http://schemas.openxmlformats.org/officeDocument/2006/relationships/hyperlink" Target="http://pbs.twimg.com/profile_images/829586660593635332/gNdYbtfq_normal.jpg" TargetMode="External"/><Relationship Id="rId2133" Type="http://schemas.openxmlformats.org/officeDocument/2006/relationships/hyperlink" Target="https://twitter.com/" TargetMode="External"/><Relationship Id="rId2340" Type="http://schemas.openxmlformats.org/officeDocument/2006/relationships/hyperlink" Target="https://twitter.com/" TargetMode="External"/><Relationship Id="rId105" Type="http://schemas.openxmlformats.org/officeDocument/2006/relationships/hyperlink" Target="http://pbs.twimg.com/profile_images/856011663333634048/OwDqtwwS_normal.jpg" TargetMode="External"/><Relationship Id="rId312" Type="http://schemas.openxmlformats.org/officeDocument/2006/relationships/hyperlink" Target="https://twitter.com/" TargetMode="External"/><Relationship Id="rId2200" Type="http://schemas.openxmlformats.org/officeDocument/2006/relationships/hyperlink" Target="https://twitter.com/" TargetMode="External"/><Relationship Id="rId1899" Type="http://schemas.openxmlformats.org/officeDocument/2006/relationships/hyperlink" Target="https://twitter.com/" TargetMode="External"/><Relationship Id="rId1759" Type="http://schemas.openxmlformats.org/officeDocument/2006/relationships/hyperlink" Target="http://pbs.twimg.com/profile_images/765261668070940672/DK29p53u_normal.jpg" TargetMode="External"/><Relationship Id="rId1966" Type="http://schemas.openxmlformats.org/officeDocument/2006/relationships/hyperlink" Target="https://twitter.com/" TargetMode="External"/><Relationship Id="rId1619" Type="http://schemas.openxmlformats.org/officeDocument/2006/relationships/hyperlink" Target="http://pbs.twimg.com/profile_images/786267097093529600/J-kkxVG2_normal.jpg" TargetMode="External"/><Relationship Id="rId1826" Type="http://schemas.openxmlformats.org/officeDocument/2006/relationships/hyperlink" Target="https://twitter.com/" TargetMode="External"/><Relationship Id="rId779" Type="http://schemas.openxmlformats.org/officeDocument/2006/relationships/hyperlink" Target="https://shop.vodafone.in/shop/Offers/super-hour-internet-voice-offers.jsp" TargetMode="External"/><Relationship Id="rId986" Type="http://schemas.openxmlformats.org/officeDocument/2006/relationships/hyperlink" Target="https://shop.vodafone.in/shop/Offers/super-hour-internet-voice-offers.jsp" TargetMode="External"/><Relationship Id="rId639" Type="http://schemas.openxmlformats.org/officeDocument/2006/relationships/hyperlink" Target="https://shop.vodafone.in/shop/Offers/super-hour-internet-voice-offers.jsp" TargetMode="External"/><Relationship Id="rId1269" Type="http://schemas.openxmlformats.org/officeDocument/2006/relationships/hyperlink" Target="http://pbs.twimg.com/profile_images/757817993195728896/6IT8URKd_normal.jpg" TargetMode="External"/><Relationship Id="rId1476" Type="http://schemas.openxmlformats.org/officeDocument/2006/relationships/hyperlink" Target="http://pbs.twimg.com/profile_images/857851049541070849/gqTKzbCJ_normal.jpg" TargetMode="External"/><Relationship Id="rId846" Type="http://schemas.openxmlformats.org/officeDocument/2006/relationships/hyperlink" Target="https://shop.vodafone.in/shop/Offers/super-hour-internet-voice-offers.jsp" TargetMode="External"/><Relationship Id="rId1129" Type="http://schemas.openxmlformats.org/officeDocument/2006/relationships/hyperlink" Target="http://pbs.twimg.com/profile_images/856897660594380800/1ZXaQ46Q_normal.jpg" TargetMode="External"/><Relationship Id="rId1683" Type="http://schemas.openxmlformats.org/officeDocument/2006/relationships/hyperlink" Target="http://pbs.twimg.com/profile_images/843713025270071296/0YoRP31T_normal.jpg" TargetMode="External"/><Relationship Id="rId1890" Type="http://schemas.openxmlformats.org/officeDocument/2006/relationships/hyperlink" Target="https://twitter.com/" TargetMode="External"/><Relationship Id="rId2527" Type="http://schemas.openxmlformats.org/officeDocument/2006/relationships/hyperlink" Target="https://twitter.com/" TargetMode="External"/><Relationship Id="rId706" Type="http://schemas.openxmlformats.org/officeDocument/2006/relationships/hyperlink" Target="https://shop.vodafone.in/shop/Offers/super-hour-internet-voice-offers.jsp" TargetMode="External"/><Relationship Id="rId913" Type="http://schemas.openxmlformats.org/officeDocument/2006/relationships/hyperlink" Target="https://shop.vodafone.in/shop/Offers/super-hour-internet-voice-offers.jsp" TargetMode="External"/><Relationship Id="rId1336" Type="http://schemas.openxmlformats.org/officeDocument/2006/relationships/hyperlink" Target="http://pbs.twimg.com/profile_images/765158326988529665/G6a6QKIZ_normal.jpg" TargetMode="External"/><Relationship Id="rId1543" Type="http://schemas.openxmlformats.org/officeDocument/2006/relationships/hyperlink" Target="http://pbs.twimg.com/profile_images/828909792123113472/2y_b0qVy_normal.jpg" TargetMode="External"/><Relationship Id="rId1750" Type="http://schemas.openxmlformats.org/officeDocument/2006/relationships/hyperlink" Target="http://pbs.twimg.com/profile_images/808004817280966657/94NeoFjK_normal.jpg" TargetMode="External"/><Relationship Id="rId42" Type="http://schemas.openxmlformats.org/officeDocument/2006/relationships/hyperlink" Target="http://pbs.twimg.com/profile_images/855086515126493184/7aVjWDhh_normal.jpg" TargetMode="External"/><Relationship Id="rId1403" Type="http://schemas.openxmlformats.org/officeDocument/2006/relationships/hyperlink" Target="http://pbs.twimg.com/profile_images/857844241917239296/-qyDunk5_normal.jpg" TargetMode="External"/><Relationship Id="rId1610" Type="http://schemas.openxmlformats.org/officeDocument/2006/relationships/hyperlink" Target="http://pbs.twimg.com/profile_images/789453102575341568/84gfcqre_normal.jpg" TargetMode="External"/><Relationship Id="rId289" Type="http://schemas.openxmlformats.org/officeDocument/2006/relationships/hyperlink" Target="https://twitter.com/" TargetMode="External"/><Relationship Id="rId496" Type="http://schemas.openxmlformats.org/officeDocument/2006/relationships/hyperlink" Target="https://shop.vodafone.in/shop/Offers/super-hour-internet-voice-offers.jsp" TargetMode="External"/><Relationship Id="rId2177" Type="http://schemas.openxmlformats.org/officeDocument/2006/relationships/hyperlink" Target="https://twitter.com/" TargetMode="External"/><Relationship Id="rId2384" Type="http://schemas.openxmlformats.org/officeDocument/2006/relationships/hyperlink" Target="https://twitter.com/" TargetMode="External"/><Relationship Id="rId2591" Type="http://schemas.openxmlformats.org/officeDocument/2006/relationships/hyperlink" Target="https://twitter.com/" TargetMode="External"/><Relationship Id="rId149" Type="http://schemas.openxmlformats.org/officeDocument/2006/relationships/hyperlink" Target="http://pbs.twimg.com/profile_images/853208791843823617/zjyHPM4J_normal.jpg" TargetMode="External"/><Relationship Id="rId356" Type="http://schemas.openxmlformats.org/officeDocument/2006/relationships/hyperlink" Target="https://twitter.com/" TargetMode="External"/><Relationship Id="rId563" Type="http://schemas.openxmlformats.org/officeDocument/2006/relationships/hyperlink" Target="https://shop.vodafone.in/shop/Offers/super-hour-internet-voice-offers.jsp" TargetMode="External"/><Relationship Id="rId770" Type="http://schemas.openxmlformats.org/officeDocument/2006/relationships/hyperlink" Target="https://shop.vodafone.in/shop/Offers/super-hour-internet-voice-offers.jsp" TargetMode="External"/><Relationship Id="rId1193" Type="http://schemas.openxmlformats.org/officeDocument/2006/relationships/hyperlink" Target="http://pbs.twimg.com/profile_images/841654327689134080/lJEM-Mce_normal.jpg" TargetMode="External"/><Relationship Id="rId2037" Type="http://schemas.openxmlformats.org/officeDocument/2006/relationships/hyperlink" Target="https://twitter.com/" TargetMode="External"/><Relationship Id="rId2244" Type="http://schemas.openxmlformats.org/officeDocument/2006/relationships/hyperlink" Target="https://twitter.com/" TargetMode="External"/><Relationship Id="rId2451" Type="http://schemas.openxmlformats.org/officeDocument/2006/relationships/hyperlink" Target="https://twitter.com/" TargetMode="External"/><Relationship Id="rId216" Type="http://schemas.openxmlformats.org/officeDocument/2006/relationships/hyperlink" Target="https://twitter.com/" TargetMode="External"/><Relationship Id="rId423" Type="http://schemas.openxmlformats.org/officeDocument/2006/relationships/hyperlink" Target="https://shop.vodafone.in/shop/Offers/super-hour-internet-voice-offers.jsp" TargetMode="External"/><Relationship Id="rId1053" Type="http://schemas.openxmlformats.org/officeDocument/2006/relationships/hyperlink" Target="http://pbs.twimg.com/profile_images/766549050787176448/CRXPCnyd_normal.jpg" TargetMode="External"/><Relationship Id="rId1260" Type="http://schemas.openxmlformats.org/officeDocument/2006/relationships/hyperlink" Target="http://pbs.twimg.com/profile_images/799548755620007936/g5RinNDX_normal.jpg" TargetMode="External"/><Relationship Id="rId2104" Type="http://schemas.openxmlformats.org/officeDocument/2006/relationships/hyperlink" Target="https://twitter.com/" TargetMode="External"/><Relationship Id="rId630" Type="http://schemas.openxmlformats.org/officeDocument/2006/relationships/hyperlink" Target="https://shop.vodafone.in/shop/Offers/super-hour-internet-voice-offers.jsp" TargetMode="External"/><Relationship Id="rId2311" Type="http://schemas.openxmlformats.org/officeDocument/2006/relationships/hyperlink" Target="https://twitter.com/" TargetMode="External"/><Relationship Id="rId1120" Type="http://schemas.openxmlformats.org/officeDocument/2006/relationships/hyperlink" Target="https://pbs.twimg.com/media/C-BoLxBXkAApC5X.jpg" TargetMode="External"/><Relationship Id="rId1937" Type="http://schemas.openxmlformats.org/officeDocument/2006/relationships/hyperlink" Target="https://twitter.com/" TargetMode="External"/><Relationship Id="rId280" Type="http://schemas.openxmlformats.org/officeDocument/2006/relationships/hyperlink" Target="https://twitter.com/" TargetMode="External"/><Relationship Id="rId140" Type="http://schemas.openxmlformats.org/officeDocument/2006/relationships/hyperlink" Target="http://pbs.twimg.com/profile_images/851766803172917248/zONTjlMh_normal.jpg" TargetMode="External"/><Relationship Id="rId6" Type="http://schemas.openxmlformats.org/officeDocument/2006/relationships/hyperlink" Target="https://twitter.com/i/web/status/858566511060951042" TargetMode="External"/><Relationship Id="rId957" Type="http://schemas.openxmlformats.org/officeDocument/2006/relationships/hyperlink" Target="https://shop.vodafone.in/shop/Offers/super-hour-internet-voice-offers.jsp" TargetMode="External"/><Relationship Id="rId1587" Type="http://schemas.openxmlformats.org/officeDocument/2006/relationships/hyperlink" Target="http://pbs.twimg.com/profile_images/842331962027077633/ixQ6aKis_normal.jpg" TargetMode="External"/><Relationship Id="rId1794" Type="http://schemas.openxmlformats.org/officeDocument/2006/relationships/hyperlink" Target="http://pbs.twimg.com/profile_images/852466335275655168/ZdHwLMdq_normal.jpg" TargetMode="External"/><Relationship Id="rId86" Type="http://schemas.openxmlformats.org/officeDocument/2006/relationships/hyperlink" Target="http://pbs.twimg.com/profile_images/856093610202345473/81nFy33T_normal.jpg" TargetMode="External"/><Relationship Id="rId817" Type="http://schemas.openxmlformats.org/officeDocument/2006/relationships/hyperlink" Target="https://shop.vodafone.in/shop/Offers/super-hour-internet-voice-offers.jsp" TargetMode="External"/><Relationship Id="rId1447" Type="http://schemas.openxmlformats.org/officeDocument/2006/relationships/hyperlink" Target="http://pbs.twimg.com/profile_images/857920907951648768/95vHA16k_normal.jpg" TargetMode="External"/><Relationship Id="rId1654" Type="http://schemas.openxmlformats.org/officeDocument/2006/relationships/hyperlink" Target="http://pbs.twimg.com/profile_images/857512411070214145/vIG-oFu2_normal.jpg" TargetMode="External"/><Relationship Id="rId1861" Type="http://schemas.openxmlformats.org/officeDocument/2006/relationships/hyperlink" Target="https://twitter.com/" TargetMode="External"/><Relationship Id="rId1307" Type="http://schemas.openxmlformats.org/officeDocument/2006/relationships/hyperlink" Target="http://pbs.twimg.com/profile_images/698784594284249088/LLb-QMn9_normal.jpg" TargetMode="External"/><Relationship Id="rId1514" Type="http://schemas.openxmlformats.org/officeDocument/2006/relationships/hyperlink" Target="http://pbs.twimg.com/profile_images/850224300074319873/gd48OW55_normal.jpg" TargetMode="External"/><Relationship Id="rId1721" Type="http://schemas.openxmlformats.org/officeDocument/2006/relationships/hyperlink" Target="http://pbs.twimg.com/profile_images/850339671376834561/cq1Drq8T_normal.jpg" TargetMode="External"/><Relationship Id="rId13" Type="http://schemas.openxmlformats.org/officeDocument/2006/relationships/hyperlink" Target="http://abs.twimg.com/sticky/default_profile_images/default_profile_normal.png" TargetMode="External"/><Relationship Id="rId2288" Type="http://schemas.openxmlformats.org/officeDocument/2006/relationships/hyperlink" Target="https://twitter.com/" TargetMode="External"/><Relationship Id="rId2495" Type="http://schemas.openxmlformats.org/officeDocument/2006/relationships/hyperlink" Target="https://twitter.com/" TargetMode="External"/><Relationship Id="rId467" Type="http://schemas.openxmlformats.org/officeDocument/2006/relationships/hyperlink" Target="https://shop.vodafone.in/shop/Offers/super-hour-internet-voice-offers.jsp" TargetMode="External"/><Relationship Id="rId1097" Type="http://schemas.openxmlformats.org/officeDocument/2006/relationships/hyperlink" Target="http://pbs.twimg.com/profile_images/630312884367536128/CdyTU0dQ_normal.jpg" TargetMode="External"/><Relationship Id="rId2148" Type="http://schemas.openxmlformats.org/officeDocument/2006/relationships/hyperlink" Target="https://twitter.com/" TargetMode="External"/><Relationship Id="rId674" Type="http://schemas.openxmlformats.org/officeDocument/2006/relationships/hyperlink" Target="https://shop.vodafone.in/shop/Offers/super-hour-internet-voice-offers.jsp" TargetMode="External"/><Relationship Id="rId881" Type="http://schemas.openxmlformats.org/officeDocument/2006/relationships/hyperlink" Target="https://shop.vodafone.in/shop/Offers/super-hour-internet-voice-offers.jsp" TargetMode="External"/><Relationship Id="rId2355" Type="http://schemas.openxmlformats.org/officeDocument/2006/relationships/hyperlink" Target="https://twitter.com/" TargetMode="External"/><Relationship Id="rId2562" Type="http://schemas.openxmlformats.org/officeDocument/2006/relationships/hyperlink" Target="https://twitter.com/" TargetMode="External"/><Relationship Id="rId327" Type="http://schemas.openxmlformats.org/officeDocument/2006/relationships/hyperlink" Target="https://twitter.com/" TargetMode="External"/><Relationship Id="rId534" Type="http://schemas.openxmlformats.org/officeDocument/2006/relationships/hyperlink" Target="https://shop.vodafone.in/shop/Offers/super-hour-internet-voice-offers.jsp" TargetMode="External"/><Relationship Id="rId741" Type="http://schemas.openxmlformats.org/officeDocument/2006/relationships/hyperlink" Target="https://shop.vodafone.in/shop/Offers/super-hour-internet-voice-offers.jsp" TargetMode="External"/><Relationship Id="rId1164" Type="http://schemas.openxmlformats.org/officeDocument/2006/relationships/hyperlink" Target="http://abs.twimg.com/sticky/default_profile_images/default_profile_normal.png" TargetMode="External"/><Relationship Id="rId1371" Type="http://schemas.openxmlformats.org/officeDocument/2006/relationships/hyperlink" Target="http://pbs.twimg.com/profile_images/857564177128239104/1Zbjjg_g_normal.jpg" TargetMode="External"/><Relationship Id="rId2008" Type="http://schemas.openxmlformats.org/officeDocument/2006/relationships/hyperlink" Target="https://twitter.com/" TargetMode="External"/><Relationship Id="rId2215" Type="http://schemas.openxmlformats.org/officeDocument/2006/relationships/hyperlink" Target="https://twitter.com/" TargetMode="External"/><Relationship Id="rId2422" Type="http://schemas.openxmlformats.org/officeDocument/2006/relationships/hyperlink" Target="https://twitter.com/" TargetMode="External"/><Relationship Id="rId601" Type="http://schemas.openxmlformats.org/officeDocument/2006/relationships/hyperlink" Target="https://shop.vodafone.in/shop/Offers/super-hour-internet-voice-offers.jsp" TargetMode="External"/><Relationship Id="rId1024" Type="http://schemas.openxmlformats.org/officeDocument/2006/relationships/hyperlink" Target="https://pbs.twimg.com/media/C-BoLxBXkAApC5X.jpg" TargetMode="External"/><Relationship Id="rId1231" Type="http://schemas.openxmlformats.org/officeDocument/2006/relationships/hyperlink" Target="http://pbs.twimg.com/profile_images/833156374779551745/cGogI8V-_normal.jpg" TargetMode="External"/><Relationship Id="rId184" Type="http://schemas.openxmlformats.org/officeDocument/2006/relationships/hyperlink" Target="http://pbs.twimg.com/profile_images/664065420769390592/KsAIFUP__normal.jpg" TargetMode="External"/><Relationship Id="rId391" Type="http://schemas.openxmlformats.org/officeDocument/2006/relationships/hyperlink" Target="https://shop.vodafone.in/shop/Offers/super-hour-internet-voice-offers.jsp" TargetMode="External"/><Relationship Id="rId1908" Type="http://schemas.openxmlformats.org/officeDocument/2006/relationships/hyperlink" Target="https://twitter.com/" TargetMode="External"/><Relationship Id="rId2072" Type="http://schemas.openxmlformats.org/officeDocument/2006/relationships/hyperlink" Target="https://twitter.com/" TargetMode="External"/><Relationship Id="rId251" Type="http://schemas.openxmlformats.org/officeDocument/2006/relationships/hyperlink" Target="https://twitter.com/" TargetMode="External"/><Relationship Id="rId111" Type="http://schemas.openxmlformats.org/officeDocument/2006/relationships/hyperlink" Target="http://pbs.twimg.com/profile_images/858017259557715969/qAsAJNZa_normal.jpg" TargetMode="External"/><Relationship Id="rId1698" Type="http://schemas.openxmlformats.org/officeDocument/2006/relationships/hyperlink" Target="http://pbs.twimg.com/profile_images/850026096917598208/Hf5nj0sW_normal.jpg" TargetMode="External"/><Relationship Id="rId928" Type="http://schemas.openxmlformats.org/officeDocument/2006/relationships/hyperlink" Target="https://shop.vodafone.in/shop/Offers/super-hour-internet-voice-offers.jsp" TargetMode="External"/><Relationship Id="rId1558" Type="http://schemas.openxmlformats.org/officeDocument/2006/relationships/hyperlink" Target="http://pbs.twimg.com/profile_images/695556868261879808/nSEMuOfE_normal.jpg" TargetMode="External"/><Relationship Id="rId1765" Type="http://schemas.openxmlformats.org/officeDocument/2006/relationships/hyperlink" Target="http://pbs.twimg.com/profile_images/852446060454830080/IFHrbf_i_normal.jpg" TargetMode="External"/><Relationship Id="rId57" Type="http://schemas.openxmlformats.org/officeDocument/2006/relationships/hyperlink" Target="http://pbs.twimg.com/profile_images/817760851667128321/kNLZtlFJ_normal.jpg" TargetMode="External"/><Relationship Id="rId1418" Type="http://schemas.openxmlformats.org/officeDocument/2006/relationships/hyperlink" Target="http://pbs.twimg.com/profile_images/826803476151754752/Il-e5D6y_normal.jpg" TargetMode="External"/><Relationship Id="rId1972" Type="http://schemas.openxmlformats.org/officeDocument/2006/relationships/hyperlink" Target="https://twitter.com/" TargetMode="External"/><Relationship Id="rId1625" Type="http://schemas.openxmlformats.org/officeDocument/2006/relationships/hyperlink" Target="http://pbs.twimg.com/profile_images/846282543821414400/q9OpaCiF_normal.jpg" TargetMode="External"/><Relationship Id="rId1832" Type="http://schemas.openxmlformats.org/officeDocument/2006/relationships/hyperlink" Target="https://twitter.com/" TargetMode="External"/><Relationship Id="rId2399" Type="http://schemas.openxmlformats.org/officeDocument/2006/relationships/hyperlink" Target="https://twitter.com/" TargetMode="External"/><Relationship Id="rId578" Type="http://schemas.openxmlformats.org/officeDocument/2006/relationships/hyperlink" Target="https://shop.vodafone.in/shop/Offers/super-hour-internet-voice-offers.jsp" TargetMode="External"/><Relationship Id="rId785" Type="http://schemas.openxmlformats.org/officeDocument/2006/relationships/hyperlink" Target="https://shop.vodafone.in/shop/Offers/super-hour-internet-voice-offers.jsp" TargetMode="External"/><Relationship Id="rId992" Type="http://schemas.openxmlformats.org/officeDocument/2006/relationships/hyperlink" Target="https://shop.vodafone.in/shop/Offers/super-hour-internet-voice-offers.jsp" TargetMode="External"/><Relationship Id="rId2259" Type="http://schemas.openxmlformats.org/officeDocument/2006/relationships/hyperlink" Target="https://twitter.com/" TargetMode="External"/><Relationship Id="rId2466" Type="http://schemas.openxmlformats.org/officeDocument/2006/relationships/hyperlink" Target="https://twitter.com/" TargetMode="External"/><Relationship Id="rId438" Type="http://schemas.openxmlformats.org/officeDocument/2006/relationships/hyperlink" Target="https://shop.vodafone.in/shop/Offers/super-hour-internet-voice-offers.jsp" TargetMode="External"/><Relationship Id="rId645" Type="http://schemas.openxmlformats.org/officeDocument/2006/relationships/hyperlink" Target="https://shop.vodafone.in/shop/Offers/super-hour-internet-voice-offers.jsp" TargetMode="External"/><Relationship Id="rId852" Type="http://schemas.openxmlformats.org/officeDocument/2006/relationships/hyperlink" Target="https://shop.vodafone.in/shop/Offers/super-hour-internet-voice-offers.jsp" TargetMode="External"/><Relationship Id="rId1068" Type="http://schemas.openxmlformats.org/officeDocument/2006/relationships/hyperlink" Target="http://pbs.twimg.com/profile_images/1806586835/dp_normal.jpg" TargetMode="External"/><Relationship Id="rId1275" Type="http://schemas.openxmlformats.org/officeDocument/2006/relationships/hyperlink" Target="http://pbs.twimg.com/profile_images/2917481568/f4854ffd2ae65fb92537f372b046efec_normal.jpeg" TargetMode="External"/><Relationship Id="rId1482" Type="http://schemas.openxmlformats.org/officeDocument/2006/relationships/hyperlink" Target="http://abs.twimg.com/sticky/default_profile_images/default_profile_normal.png" TargetMode="External"/><Relationship Id="rId2119" Type="http://schemas.openxmlformats.org/officeDocument/2006/relationships/hyperlink" Target="https://twitter.com/" TargetMode="External"/><Relationship Id="rId2326" Type="http://schemas.openxmlformats.org/officeDocument/2006/relationships/hyperlink" Target="https://twitter.com/" TargetMode="External"/><Relationship Id="rId2533" Type="http://schemas.openxmlformats.org/officeDocument/2006/relationships/hyperlink" Target="https://twitter.com/" TargetMode="External"/><Relationship Id="rId505" Type="http://schemas.openxmlformats.org/officeDocument/2006/relationships/hyperlink" Target="https://shop.vodafone.in/shop/Offers/super-hour-internet-voice-offers.jsp" TargetMode="External"/><Relationship Id="rId712" Type="http://schemas.openxmlformats.org/officeDocument/2006/relationships/hyperlink" Target="https://shop.vodafone.in/shop/Offers/super-hour-internet-voice-offers.jsp" TargetMode="External"/><Relationship Id="rId1135" Type="http://schemas.openxmlformats.org/officeDocument/2006/relationships/hyperlink" Target="http://pbs.twimg.com/profile_images/838710820536123392/nRqO22hq_normal.jpg" TargetMode="External"/><Relationship Id="rId1342" Type="http://schemas.openxmlformats.org/officeDocument/2006/relationships/hyperlink" Target="http://pbs.twimg.com/profile_images/854492717635817476/ubvEOoet_normal.jpg" TargetMode="External"/><Relationship Id="rId1202" Type="http://schemas.openxmlformats.org/officeDocument/2006/relationships/hyperlink" Target="http://pbs.twimg.com/profile_images/837996785490620417/SfVXt-m8_normal.jpg" TargetMode="External"/><Relationship Id="rId295" Type="http://schemas.openxmlformats.org/officeDocument/2006/relationships/hyperlink" Target="https://twitter.com/" TargetMode="External"/><Relationship Id="rId2183" Type="http://schemas.openxmlformats.org/officeDocument/2006/relationships/hyperlink" Target="https://twitter.com/" TargetMode="External"/><Relationship Id="rId2390" Type="http://schemas.openxmlformats.org/officeDocument/2006/relationships/hyperlink" Target="https://twitter.com/" TargetMode="External"/><Relationship Id="rId155" Type="http://schemas.openxmlformats.org/officeDocument/2006/relationships/hyperlink" Target="http://pbs.twimg.com/profile_images/795149278536724481/Qfh1ZANN_normal.jpg" TargetMode="External"/><Relationship Id="rId362" Type="http://schemas.openxmlformats.org/officeDocument/2006/relationships/hyperlink" Target="https://twitter.com/" TargetMode="External"/><Relationship Id="rId2043" Type="http://schemas.openxmlformats.org/officeDocument/2006/relationships/hyperlink" Target="https://twitter.com/" TargetMode="External"/><Relationship Id="rId2250" Type="http://schemas.openxmlformats.org/officeDocument/2006/relationships/hyperlink" Target="https://twitter.com/" TargetMode="External"/><Relationship Id="rId222" Type="http://schemas.openxmlformats.org/officeDocument/2006/relationships/hyperlink" Target="https://twitter.com/" TargetMode="External"/><Relationship Id="rId2110" Type="http://schemas.openxmlformats.org/officeDocument/2006/relationships/hyperlink" Target="https://twitter.com/" TargetMode="External"/><Relationship Id="rId1669" Type="http://schemas.openxmlformats.org/officeDocument/2006/relationships/hyperlink" Target="http://pbs.twimg.com/profile_images/854591578945486848/pN2-zjQu_normal.jpg" TargetMode="External"/><Relationship Id="rId1876" Type="http://schemas.openxmlformats.org/officeDocument/2006/relationships/hyperlink" Target="https://twitter.com/" TargetMode="External"/><Relationship Id="rId1529" Type="http://schemas.openxmlformats.org/officeDocument/2006/relationships/hyperlink" Target="http://pbs.twimg.com/profile_images/843296279157399553/bEmC7hxZ_normal.jpg" TargetMode="External"/><Relationship Id="rId1736" Type="http://schemas.openxmlformats.org/officeDocument/2006/relationships/hyperlink" Target="http://pbs.twimg.com/profile_images/739724308293914624/nxylsks4_normal.jpg" TargetMode="External"/><Relationship Id="rId1943" Type="http://schemas.openxmlformats.org/officeDocument/2006/relationships/hyperlink" Target="https://twitter.com/" TargetMode="External"/><Relationship Id="rId28" Type="http://schemas.openxmlformats.org/officeDocument/2006/relationships/hyperlink" Target="http://pbs.twimg.com/profile_images/632183135241789440/mRQXm0fO_normal.png" TargetMode="External"/><Relationship Id="rId1803" Type="http://schemas.openxmlformats.org/officeDocument/2006/relationships/hyperlink" Target="http://pbs.twimg.com/profile_images/856363507381657600/yEdAUZO5_normal.jpg" TargetMode="External"/><Relationship Id="rId689" Type="http://schemas.openxmlformats.org/officeDocument/2006/relationships/hyperlink" Target="https://shop.vodafone.in/shop/Offers/super-hour-internet-voice-offers.jsp" TargetMode="External"/><Relationship Id="rId896" Type="http://schemas.openxmlformats.org/officeDocument/2006/relationships/hyperlink" Target="https://shop.vodafone.in/shop/Offers/super-hour-internet-voice-offers.jsp" TargetMode="External"/><Relationship Id="rId2577" Type="http://schemas.openxmlformats.org/officeDocument/2006/relationships/hyperlink" Target="https://twitter.com/" TargetMode="External"/><Relationship Id="rId549" Type="http://schemas.openxmlformats.org/officeDocument/2006/relationships/hyperlink" Target="https://shop.vodafone.in/shop/Offers/super-hour-internet-voice-offers.jsp" TargetMode="External"/><Relationship Id="rId756" Type="http://schemas.openxmlformats.org/officeDocument/2006/relationships/hyperlink" Target="https://shop.vodafone.in/shop/Offers/super-hour-internet-voice-offers.jsp" TargetMode="External"/><Relationship Id="rId1179" Type="http://schemas.openxmlformats.org/officeDocument/2006/relationships/hyperlink" Target="http://pbs.twimg.com/profile_images/856265386328600577/tTSRDdvp_normal.jpg" TargetMode="External"/><Relationship Id="rId1386" Type="http://schemas.openxmlformats.org/officeDocument/2006/relationships/hyperlink" Target="http://pbs.twimg.com/profile_images/834880250311892993/eTQA-AVh_normal.jpg" TargetMode="External"/><Relationship Id="rId1593" Type="http://schemas.openxmlformats.org/officeDocument/2006/relationships/hyperlink" Target="http://pbs.twimg.com/profile_images/839147038734446592/FypAk4Ja_normal.jpg" TargetMode="External"/><Relationship Id="rId2437" Type="http://schemas.openxmlformats.org/officeDocument/2006/relationships/hyperlink" Target="https://twitter.com/" TargetMode="External"/><Relationship Id="rId409" Type="http://schemas.openxmlformats.org/officeDocument/2006/relationships/hyperlink" Target="https://shop.vodafone.in/shop/Offers/super-hour-internet-voice-offers.jsp" TargetMode="External"/><Relationship Id="rId963" Type="http://schemas.openxmlformats.org/officeDocument/2006/relationships/hyperlink" Target="https://shop.vodafone.in/shop/Offers/super-hour-internet-voice-offers.jsp" TargetMode="External"/><Relationship Id="rId1039" Type="http://schemas.openxmlformats.org/officeDocument/2006/relationships/hyperlink" Target="https://pbs.twimg.com/media/C-BoLxBXkAApC5X.jpg" TargetMode="External"/><Relationship Id="rId1246" Type="http://schemas.openxmlformats.org/officeDocument/2006/relationships/hyperlink" Target="http://pbs.twimg.com/profile_images/833347946003443712/tel2Dpn8_normal.jpg" TargetMode="External"/><Relationship Id="rId92" Type="http://schemas.openxmlformats.org/officeDocument/2006/relationships/hyperlink" Target="http://pbs.twimg.com/profile_images/675164816118517760/rkeEdqbb_normal.jpg" TargetMode="External"/><Relationship Id="rId616" Type="http://schemas.openxmlformats.org/officeDocument/2006/relationships/hyperlink" Target="https://shop.vodafone.in/shop/Offers/super-hour-internet-voice-offers.jsp" TargetMode="External"/><Relationship Id="rId823" Type="http://schemas.openxmlformats.org/officeDocument/2006/relationships/hyperlink" Target="https://shop.vodafone.in/shop/Offers/super-hour-internet-voice-offers.jsp" TargetMode="External"/><Relationship Id="rId1453" Type="http://schemas.openxmlformats.org/officeDocument/2006/relationships/hyperlink" Target="http://pbs.twimg.com/profile_images/500855837552689152/n0lefJ6R_normal.jpeg" TargetMode="External"/><Relationship Id="rId1660" Type="http://schemas.openxmlformats.org/officeDocument/2006/relationships/hyperlink" Target="http://pbs.twimg.com/profile_images/823832930648735744/emB4PK-6_normal.jpg" TargetMode="External"/><Relationship Id="rId2504" Type="http://schemas.openxmlformats.org/officeDocument/2006/relationships/hyperlink" Target="https://twitter.com/" TargetMode="External"/><Relationship Id="rId1106" Type="http://schemas.openxmlformats.org/officeDocument/2006/relationships/hyperlink" Target="https://pbs.twimg.com/media/C-BoLxBXkAApC5X.jpg" TargetMode="External"/><Relationship Id="rId1313" Type="http://schemas.openxmlformats.org/officeDocument/2006/relationships/hyperlink" Target="http://pbs.twimg.com/profile_images/605967856874848256/-SXmd2Bj_normal.jpg" TargetMode="External"/><Relationship Id="rId1520" Type="http://schemas.openxmlformats.org/officeDocument/2006/relationships/hyperlink" Target="http://pbs.twimg.com/profile_images/581303778596401152/lD0nJgFN_normal.jpg" TargetMode="External"/><Relationship Id="rId199" Type="http://schemas.openxmlformats.org/officeDocument/2006/relationships/hyperlink" Target="http://pbs.twimg.com/profile_images/858353359039983621/emutn0Ww_normal.jpg" TargetMode="External"/><Relationship Id="rId2087" Type="http://schemas.openxmlformats.org/officeDocument/2006/relationships/hyperlink" Target="https://twitter.com/" TargetMode="External"/><Relationship Id="rId2294" Type="http://schemas.openxmlformats.org/officeDocument/2006/relationships/hyperlink" Target="https://twitter.com/" TargetMode="External"/><Relationship Id="rId266" Type="http://schemas.openxmlformats.org/officeDocument/2006/relationships/hyperlink" Target="https://twitter.com/" TargetMode="External"/><Relationship Id="rId473" Type="http://schemas.openxmlformats.org/officeDocument/2006/relationships/hyperlink" Target="https://shop.vodafone.in/shop/Offers/super-hour-internet-voice-offers.jsp" TargetMode="External"/><Relationship Id="rId680" Type="http://schemas.openxmlformats.org/officeDocument/2006/relationships/hyperlink" Target="https://shop.vodafone.in/shop/Offers/super-hour-internet-voice-offers.jsp" TargetMode="External"/><Relationship Id="rId2154" Type="http://schemas.openxmlformats.org/officeDocument/2006/relationships/hyperlink" Target="https://twitter.com/" TargetMode="External"/><Relationship Id="rId2361" Type="http://schemas.openxmlformats.org/officeDocument/2006/relationships/hyperlink" Target="https://twitter.com/" TargetMode="External"/><Relationship Id="rId126" Type="http://schemas.openxmlformats.org/officeDocument/2006/relationships/hyperlink" Target="http://pbs.twimg.com/profile_images/848568294634381313/C88MPt7A_normal.jpg" TargetMode="External"/><Relationship Id="rId333" Type="http://schemas.openxmlformats.org/officeDocument/2006/relationships/hyperlink" Target="https://twitter.com/" TargetMode="External"/><Relationship Id="rId540" Type="http://schemas.openxmlformats.org/officeDocument/2006/relationships/hyperlink" Target="https://shop.vodafone.in/shop/Offers/super-hour-internet-voice-offers.jsp" TargetMode="External"/><Relationship Id="rId1170" Type="http://schemas.openxmlformats.org/officeDocument/2006/relationships/hyperlink" Target="http://pbs.twimg.com/profile_images/841718222713888768/U7U3LjMm_normal.jpg" TargetMode="External"/><Relationship Id="rId2014" Type="http://schemas.openxmlformats.org/officeDocument/2006/relationships/hyperlink" Target="https://twitter.com/" TargetMode="External"/><Relationship Id="rId2221" Type="http://schemas.openxmlformats.org/officeDocument/2006/relationships/hyperlink" Target="https://twitter.com/" TargetMode="External"/><Relationship Id="rId1030" Type="http://schemas.openxmlformats.org/officeDocument/2006/relationships/hyperlink" Target="https://pbs.twimg.com/media/C-BoLxBXkAApC5X.jpg" TargetMode="External"/><Relationship Id="rId400" Type="http://schemas.openxmlformats.org/officeDocument/2006/relationships/hyperlink" Target="http://socl.club/C6Rmxb" TargetMode="External"/><Relationship Id="rId1987" Type="http://schemas.openxmlformats.org/officeDocument/2006/relationships/hyperlink" Target="https://twitter.com/" TargetMode="External"/><Relationship Id="rId1847" Type="http://schemas.openxmlformats.org/officeDocument/2006/relationships/hyperlink" Target="https://twitter.com/" TargetMode="External"/><Relationship Id="rId1707" Type="http://schemas.openxmlformats.org/officeDocument/2006/relationships/hyperlink" Target="http://pbs.twimg.com/profile_images/712733563855069184/eRdxNwYj_normal.jpg" TargetMode="External"/><Relationship Id="rId190" Type="http://schemas.openxmlformats.org/officeDocument/2006/relationships/hyperlink" Target="http://pbs.twimg.com/profile_images/478532607051714560/-ZJpBWZF_normal.jpeg" TargetMode="External"/><Relationship Id="rId1914" Type="http://schemas.openxmlformats.org/officeDocument/2006/relationships/hyperlink" Target="https://twitter.com/" TargetMode="External"/><Relationship Id="rId867" Type="http://schemas.openxmlformats.org/officeDocument/2006/relationships/hyperlink" Target="https://shop.vodafone.in/shop/Offers/super-hour-internet-voice-offers.jsp" TargetMode="External"/><Relationship Id="rId1497" Type="http://schemas.openxmlformats.org/officeDocument/2006/relationships/hyperlink" Target="http://pbs.twimg.com/profile_images/848584030283079680/LzKmDFAG_normal.jpg" TargetMode="External"/><Relationship Id="rId2548" Type="http://schemas.openxmlformats.org/officeDocument/2006/relationships/hyperlink" Target="https://twitter.com/" TargetMode="External"/><Relationship Id="rId727" Type="http://schemas.openxmlformats.org/officeDocument/2006/relationships/hyperlink" Target="https://shop.vodafone.in/shop/Offers/super-hour-internet-voice-offers.jsp" TargetMode="External"/><Relationship Id="rId934" Type="http://schemas.openxmlformats.org/officeDocument/2006/relationships/hyperlink" Target="https://shop.vodafone.in/shop/Offers/super-hour-internet-voice-offers.jsp" TargetMode="External"/><Relationship Id="rId1357" Type="http://schemas.openxmlformats.org/officeDocument/2006/relationships/hyperlink" Target="http://pbs.twimg.com/profile_images/838084142462021632/YGn5Hvfi_normal.jpg" TargetMode="External"/><Relationship Id="rId1564" Type="http://schemas.openxmlformats.org/officeDocument/2006/relationships/hyperlink" Target="http://pbs.twimg.com/profile_images/855397173298552832/p84-Nyyc_normal.jpg" TargetMode="External"/><Relationship Id="rId1771" Type="http://schemas.openxmlformats.org/officeDocument/2006/relationships/hyperlink" Target="http://pbs.twimg.com/profile_images/809474704826208256/HZIZolXx_normal.jpg" TargetMode="External"/><Relationship Id="rId2408" Type="http://schemas.openxmlformats.org/officeDocument/2006/relationships/hyperlink" Target="https://twitter.com/" TargetMode="External"/><Relationship Id="rId63" Type="http://schemas.openxmlformats.org/officeDocument/2006/relationships/hyperlink" Target="http://pbs.twimg.com/profile_images/854004722625368064/8AI3A46y_normal.jpg" TargetMode="External"/><Relationship Id="rId1217" Type="http://schemas.openxmlformats.org/officeDocument/2006/relationships/hyperlink" Target="http://pbs.twimg.com/profile_images/849264774667837440/84JjJDRt_normal.jpg" TargetMode="External"/><Relationship Id="rId1424" Type="http://schemas.openxmlformats.org/officeDocument/2006/relationships/hyperlink" Target="http://pbs.twimg.com/profile_images/856035088642981888/X71m_xMX_normal.jpg" TargetMode="External"/><Relationship Id="rId1631" Type="http://schemas.openxmlformats.org/officeDocument/2006/relationships/hyperlink" Target="http://pbs.twimg.com/profile_images/488582178310066176/bMm0LwP4_normal.jpeg" TargetMode="External"/><Relationship Id="rId2198" Type="http://schemas.openxmlformats.org/officeDocument/2006/relationships/hyperlink" Target="https://twitter.com/" TargetMode="External"/><Relationship Id="rId377" Type="http://schemas.openxmlformats.org/officeDocument/2006/relationships/hyperlink" Target="https://twitter.com/" TargetMode="External"/><Relationship Id="rId584" Type="http://schemas.openxmlformats.org/officeDocument/2006/relationships/hyperlink" Target="https://shop.vodafone.in/shop/Offers/super-hour-internet-voice-offers.jsp" TargetMode="External"/><Relationship Id="rId2058" Type="http://schemas.openxmlformats.org/officeDocument/2006/relationships/hyperlink" Target="https://twitter.com/" TargetMode="External"/><Relationship Id="rId2265" Type="http://schemas.openxmlformats.org/officeDocument/2006/relationships/hyperlink" Target="https://twitter.com/" TargetMode="External"/><Relationship Id="rId237" Type="http://schemas.openxmlformats.org/officeDocument/2006/relationships/hyperlink" Target="https://twitter.com/" TargetMode="External"/><Relationship Id="rId791" Type="http://schemas.openxmlformats.org/officeDocument/2006/relationships/hyperlink" Target="https://shop.vodafone.in/shop/Offers/super-hour-internet-voice-offers.jsp" TargetMode="External"/><Relationship Id="rId1074" Type="http://schemas.openxmlformats.org/officeDocument/2006/relationships/hyperlink" Target="http://pbs.twimg.com/profile_images/856574747945185280/ly817EJR_normal.jpg" TargetMode="External"/><Relationship Id="rId2472" Type="http://schemas.openxmlformats.org/officeDocument/2006/relationships/hyperlink" Target="https://twitter.com/" TargetMode="External"/><Relationship Id="rId444" Type="http://schemas.openxmlformats.org/officeDocument/2006/relationships/hyperlink" Target="https://shop.vodafone.in/shop/Offers/super-hour-internet-voice-offers.jsp" TargetMode="External"/><Relationship Id="rId651" Type="http://schemas.openxmlformats.org/officeDocument/2006/relationships/hyperlink" Target="https://shop.vodafone.in/shop/Offers/super-hour-internet-voice-offers.jsp" TargetMode="External"/><Relationship Id="rId1281" Type="http://schemas.openxmlformats.org/officeDocument/2006/relationships/hyperlink" Target="http://pbs.twimg.com/profile_images/800929594459058176/fybcpMbj_normal.jpg" TargetMode="External"/><Relationship Id="rId2125" Type="http://schemas.openxmlformats.org/officeDocument/2006/relationships/hyperlink" Target="https://twitter.com/" TargetMode="External"/><Relationship Id="rId2332" Type="http://schemas.openxmlformats.org/officeDocument/2006/relationships/hyperlink" Target="https://twitter.com/" TargetMode="External"/><Relationship Id="rId304" Type="http://schemas.openxmlformats.org/officeDocument/2006/relationships/hyperlink" Target="https://twitter.com/" TargetMode="External"/><Relationship Id="rId511" Type="http://schemas.openxmlformats.org/officeDocument/2006/relationships/hyperlink" Target="https://shop.vodafone.in/shop/Offers/super-hour-internet-voice-offers.jsp" TargetMode="External"/><Relationship Id="rId1141" Type="http://schemas.openxmlformats.org/officeDocument/2006/relationships/hyperlink" Target="https://pbs.twimg.com/media/C-X193SXUAAAboi.jpg" TargetMode="External"/><Relationship Id="rId1001" Type="http://schemas.openxmlformats.org/officeDocument/2006/relationships/hyperlink" Target="https://shop.vodafone.in/shop/Offers/super-hour-internet-voice-offers.jsp" TargetMode="External"/><Relationship Id="rId1958" Type="http://schemas.openxmlformats.org/officeDocument/2006/relationships/hyperlink" Target="https://twitter.com/" TargetMode="External"/></Relationships>
</file>

<file path=xl/worksheets/_rels/sheet2.xml.rels><?xml version="1.0" encoding="UTF-8" standalone="yes"?>
<Relationships xmlns="http://schemas.openxmlformats.org/package/2006/relationships"><Relationship Id="rId1827" Type="http://schemas.openxmlformats.org/officeDocument/2006/relationships/hyperlink" Target="http://pbs.twimg.com/profile_images/844208607814205441/OGqjQiOg_normal.jpg" TargetMode="External"/><Relationship Id="rId170" Type="http://schemas.openxmlformats.org/officeDocument/2006/relationships/hyperlink" Target="https://pbs.twimg.com/profile_banners/4036448358/1491202742" TargetMode="External"/><Relationship Id="rId987" Type="http://schemas.openxmlformats.org/officeDocument/2006/relationships/hyperlink" Target="https://pbs.twimg.com/profile_banners/775432714493108224/1492785763" TargetMode="External"/><Relationship Id="rId847" Type="http://schemas.openxmlformats.org/officeDocument/2006/relationships/hyperlink" Target="https://pbs.twimg.com/profile_banners/2158485788/1490611331" TargetMode="External"/><Relationship Id="rId1477" Type="http://schemas.openxmlformats.org/officeDocument/2006/relationships/hyperlink" Target="http://pbs.twimg.com/profile_images/846690169201868800/ytWpNQ-r_normal.jpg" TargetMode="External"/><Relationship Id="rId1684" Type="http://schemas.openxmlformats.org/officeDocument/2006/relationships/hyperlink" Target="http://pbs.twimg.com/profile_images/730643197605597184/bx9nvxOv_normal.jpg" TargetMode="External"/><Relationship Id="rId1891" Type="http://schemas.openxmlformats.org/officeDocument/2006/relationships/hyperlink" Target="https://twitter.com/thebouncerball" TargetMode="External"/><Relationship Id="rId707" Type="http://schemas.openxmlformats.org/officeDocument/2006/relationships/hyperlink" Target="https://twitter.com/cricket365" TargetMode="External"/><Relationship Id="rId914" Type="http://schemas.openxmlformats.org/officeDocument/2006/relationships/hyperlink" Target="https://pbs.twimg.com/profile_banners/151851364/1479462314" TargetMode="External"/><Relationship Id="rId1337" Type="http://schemas.openxmlformats.org/officeDocument/2006/relationships/hyperlink" Target="http://abs.twimg.com/images/themes/theme1/bg.png" TargetMode="External"/><Relationship Id="rId1544" Type="http://schemas.openxmlformats.org/officeDocument/2006/relationships/hyperlink" Target="http://pbs.twimg.com/profile_images/854618586605924352/yQIgFQRq_normal.jpg" TargetMode="External"/><Relationship Id="rId1751" Type="http://schemas.openxmlformats.org/officeDocument/2006/relationships/hyperlink" Target="http://pbs.twimg.com/profile_images/780996395310407680/qw4Up9Je_normal.jpg" TargetMode="External"/><Relationship Id="rId43" Type="http://schemas.openxmlformats.org/officeDocument/2006/relationships/hyperlink" Target="https://t.co/zGnOKLrI7c" TargetMode="External"/><Relationship Id="rId1404" Type="http://schemas.openxmlformats.org/officeDocument/2006/relationships/hyperlink" Target="http://abs.twimg.com/images/themes/theme1/bg.png" TargetMode="External"/><Relationship Id="rId1611" Type="http://schemas.openxmlformats.org/officeDocument/2006/relationships/hyperlink" Target="http://pbs.twimg.com/profile_images/785869718464950272/cdwtjLTV_normal.jpg" TargetMode="External"/><Relationship Id="rId497" Type="http://schemas.openxmlformats.org/officeDocument/2006/relationships/hyperlink" Target="http://pbs.twimg.com/profile_images/839169927760199681/2CpNhOV2_normal.jpg" TargetMode="External"/><Relationship Id="rId2178" Type="http://schemas.openxmlformats.org/officeDocument/2006/relationships/hyperlink" Target="https://twitter.com/arpanbhowmik92" TargetMode="External"/><Relationship Id="rId357" Type="http://schemas.openxmlformats.org/officeDocument/2006/relationships/hyperlink" Target="http://pbs.twimg.com/profile_images/853301013738139648/bQQQ1ySS_normal.jpg" TargetMode="External"/><Relationship Id="rId1194" Type="http://schemas.openxmlformats.org/officeDocument/2006/relationships/hyperlink" Target="http://abs.twimg.com/images/themes/theme1/bg.png" TargetMode="External"/><Relationship Id="rId2038" Type="http://schemas.openxmlformats.org/officeDocument/2006/relationships/hyperlink" Target="https://twitter.com/vinityadav319" TargetMode="External"/><Relationship Id="rId217" Type="http://schemas.openxmlformats.org/officeDocument/2006/relationships/hyperlink" Target="https://pbs.twimg.com/profile_banners/56615874/1399138921" TargetMode="External"/><Relationship Id="rId564" Type="http://schemas.openxmlformats.org/officeDocument/2006/relationships/hyperlink" Target="https://twitter.com/imsatnam_" TargetMode="External"/><Relationship Id="rId771" Type="http://schemas.openxmlformats.org/officeDocument/2006/relationships/hyperlink" Target="https://t.co/cYR1QudvNU" TargetMode="External"/><Relationship Id="rId2245" Type="http://schemas.openxmlformats.org/officeDocument/2006/relationships/hyperlink" Target="https://twitter.com/azazpcr7" TargetMode="External"/><Relationship Id="rId424" Type="http://schemas.openxmlformats.org/officeDocument/2006/relationships/hyperlink" Target="http://abs.twimg.com/sticky/default_profile_images/default_profile_normal.png" TargetMode="External"/><Relationship Id="rId631" Type="http://schemas.openxmlformats.org/officeDocument/2006/relationships/hyperlink" Target="https://twitter.com/shwetakk16" TargetMode="External"/><Relationship Id="rId1054" Type="http://schemas.openxmlformats.org/officeDocument/2006/relationships/hyperlink" Target="https://pbs.twimg.com/profile_banners/135060448/1478240098" TargetMode="External"/><Relationship Id="rId1261" Type="http://schemas.openxmlformats.org/officeDocument/2006/relationships/hyperlink" Target="http://abs.twimg.com/images/themes/theme1/bg.png" TargetMode="External"/><Relationship Id="rId2105" Type="http://schemas.openxmlformats.org/officeDocument/2006/relationships/hyperlink" Target="https://twitter.com/shashiness" TargetMode="External"/><Relationship Id="rId2312" Type="http://schemas.openxmlformats.org/officeDocument/2006/relationships/hyperlink" Target="https://twitter.com/gaganwadhwani" TargetMode="External"/><Relationship Id="rId1121" Type="http://schemas.openxmlformats.org/officeDocument/2006/relationships/hyperlink" Target="https://pbs.twimg.com/profile_banners/735077182800683008/1489471955" TargetMode="External"/><Relationship Id="rId1938" Type="http://schemas.openxmlformats.org/officeDocument/2006/relationships/hyperlink" Target="https://twitter.com/angada" TargetMode="External"/><Relationship Id="rId281" Type="http://schemas.openxmlformats.org/officeDocument/2006/relationships/hyperlink" Target="http://abs.twimg.com/images/themes/theme1/bg.png" TargetMode="External"/><Relationship Id="rId141" Type="http://schemas.openxmlformats.org/officeDocument/2006/relationships/hyperlink" Target="https://pbs.twimg.com/profile_banners/3347043432/1489041391" TargetMode="External"/><Relationship Id="rId7" Type="http://schemas.openxmlformats.org/officeDocument/2006/relationships/hyperlink" Target="https://t.co/JfSJpr6uxX" TargetMode="External"/><Relationship Id="rId958" Type="http://schemas.openxmlformats.org/officeDocument/2006/relationships/hyperlink" Target="https://pbs.twimg.com/profile_banners/807469986499334144/1492856810" TargetMode="External"/><Relationship Id="rId1588" Type="http://schemas.openxmlformats.org/officeDocument/2006/relationships/hyperlink" Target="http://pbs.twimg.com/profile_images/857160792227155969/qGsmxMyj_normal.jpg" TargetMode="External"/><Relationship Id="rId1795" Type="http://schemas.openxmlformats.org/officeDocument/2006/relationships/hyperlink" Target="http://pbs.twimg.com/profile_images/813429876287901697/jzY8X5ik_normal.jpg" TargetMode="External"/><Relationship Id="rId87" Type="http://schemas.openxmlformats.org/officeDocument/2006/relationships/hyperlink" Target="https://pbs.twimg.com/profile_banners/413956095/1491296365" TargetMode="External"/><Relationship Id="rId818" Type="http://schemas.openxmlformats.org/officeDocument/2006/relationships/hyperlink" Target="https://pbs.twimg.com/profile_banners/827110110329655296/1486057419" TargetMode="External"/><Relationship Id="rId1448" Type="http://schemas.openxmlformats.org/officeDocument/2006/relationships/hyperlink" Target="http://pbs.twimg.com/profile_images/744195825987817472/7QOwNz4g_normal.jpg" TargetMode="External"/><Relationship Id="rId1655" Type="http://schemas.openxmlformats.org/officeDocument/2006/relationships/hyperlink" Target="http://pbs.twimg.com/profile_images/829657123927760896/RJ6CHAKw_normal.jpg" TargetMode="External"/><Relationship Id="rId1308" Type="http://schemas.openxmlformats.org/officeDocument/2006/relationships/hyperlink" Target="http://abs.twimg.com/images/themes/theme1/bg.png" TargetMode="External"/><Relationship Id="rId1862" Type="http://schemas.openxmlformats.org/officeDocument/2006/relationships/hyperlink" Target="http://pbs.twimg.com/profile_images/854162849769418752/DfmdeHRe_normal.jpg" TargetMode="External"/><Relationship Id="rId1515" Type="http://schemas.openxmlformats.org/officeDocument/2006/relationships/hyperlink" Target="http://pbs.twimg.com/profile_images/444101352814166017/wDqsX3Dx_normal.jpeg" TargetMode="External"/><Relationship Id="rId1722" Type="http://schemas.openxmlformats.org/officeDocument/2006/relationships/hyperlink" Target="http://pbs.twimg.com/profile_images/667578701282807808/slNXcbXo_normal.jpg" TargetMode="External"/><Relationship Id="rId14" Type="http://schemas.openxmlformats.org/officeDocument/2006/relationships/hyperlink" Target="https://t.co/CWl0nwem7O" TargetMode="External"/><Relationship Id="rId2289" Type="http://schemas.openxmlformats.org/officeDocument/2006/relationships/hyperlink" Target="https://twitter.com/rajesh_arora1" TargetMode="External"/><Relationship Id="rId468" Type="http://schemas.openxmlformats.org/officeDocument/2006/relationships/hyperlink" Target="http://pbs.twimg.com/profile_images/853808310847275008/l6aLNjcE_normal.jpg" TargetMode="External"/><Relationship Id="rId675" Type="http://schemas.openxmlformats.org/officeDocument/2006/relationships/hyperlink" Target="https://twitter.com/pritambakshi501" TargetMode="External"/><Relationship Id="rId882" Type="http://schemas.openxmlformats.org/officeDocument/2006/relationships/hyperlink" Target="https://pbs.twimg.com/profile_banners/3298187905/1492453875" TargetMode="External"/><Relationship Id="rId1098" Type="http://schemas.openxmlformats.org/officeDocument/2006/relationships/hyperlink" Target="https://pbs.twimg.com/profile_banners/284775253/1471641868" TargetMode="External"/><Relationship Id="rId2149" Type="http://schemas.openxmlformats.org/officeDocument/2006/relationships/hyperlink" Target="https://twitter.com/sonuli3" TargetMode="External"/><Relationship Id="rId328" Type="http://schemas.openxmlformats.org/officeDocument/2006/relationships/hyperlink" Target="http://abs.twimg.com/images/themes/theme1/bg.png" TargetMode="External"/><Relationship Id="rId535" Type="http://schemas.openxmlformats.org/officeDocument/2006/relationships/hyperlink" Target="https://twitter.com/heyshabnam" TargetMode="External"/><Relationship Id="rId742" Type="http://schemas.openxmlformats.org/officeDocument/2006/relationships/hyperlink" Target="https://t.co/qIfSQKi6Bi" TargetMode="External"/><Relationship Id="rId1165" Type="http://schemas.openxmlformats.org/officeDocument/2006/relationships/hyperlink" Target="http://abs.twimg.com/images/themes/theme1/bg.png" TargetMode="External"/><Relationship Id="rId1372" Type="http://schemas.openxmlformats.org/officeDocument/2006/relationships/hyperlink" Target="http://abs.twimg.com/images/themes/theme1/bg.png" TargetMode="External"/><Relationship Id="rId2009" Type="http://schemas.openxmlformats.org/officeDocument/2006/relationships/hyperlink" Target="https://twitter.com/tejaswini7" TargetMode="External"/><Relationship Id="rId2216" Type="http://schemas.openxmlformats.org/officeDocument/2006/relationships/hyperlink" Target="https://twitter.com/srathore669" TargetMode="External"/><Relationship Id="rId602" Type="http://schemas.openxmlformats.org/officeDocument/2006/relationships/hyperlink" Target="https://twitter.com/govindchand2" TargetMode="External"/><Relationship Id="rId1025" Type="http://schemas.openxmlformats.org/officeDocument/2006/relationships/hyperlink" Target="https://pbs.twimg.com/profile_banners/766199282953252864/1472278818" TargetMode="External"/><Relationship Id="rId1232" Type="http://schemas.openxmlformats.org/officeDocument/2006/relationships/hyperlink" Target="http://pbs.twimg.com/profile_background_images/823017022/a25a43e1873783f277f70002a04d0cc1.jpeg" TargetMode="External"/><Relationship Id="rId185" Type="http://schemas.openxmlformats.org/officeDocument/2006/relationships/hyperlink" Target="https://pbs.twimg.com/profile_banners/804707297784008704/1488777387" TargetMode="External"/><Relationship Id="rId1909" Type="http://schemas.openxmlformats.org/officeDocument/2006/relationships/hyperlink" Target="https://twitter.com/janishaili" TargetMode="External"/><Relationship Id="rId392" Type="http://schemas.openxmlformats.org/officeDocument/2006/relationships/hyperlink" Target="http://pbs.twimg.com/profile_images/858327479416750084/oyyoOMGv_normal.jpg" TargetMode="External"/><Relationship Id="rId2073" Type="http://schemas.openxmlformats.org/officeDocument/2006/relationships/hyperlink" Target="https://twitter.com/shailen77237454" TargetMode="External"/><Relationship Id="rId2280" Type="http://schemas.openxmlformats.org/officeDocument/2006/relationships/hyperlink" Target="https://twitter.com/gmishra157" TargetMode="External"/><Relationship Id="rId252" Type="http://schemas.openxmlformats.org/officeDocument/2006/relationships/hyperlink" Target="http://abs.twimg.com/images/themes/theme15/bg.png" TargetMode="External"/><Relationship Id="rId2140" Type="http://schemas.openxmlformats.org/officeDocument/2006/relationships/hyperlink" Target="https://twitter.com/harpaleureca" TargetMode="External"/><Relationship Id="rId112" Type="http://schemas.openxmlformats.org/officeDocument/2006/relationships/hyperlink" Target="https://pbs.twimg.com/profile_banners/1961921022/1426078829" TargetMode="External"/><Relationship Id="rId1699" Type="http://schemas.openxmlformats.org/officeDocument/2006/relationships/hyperlink" Target="http://pbs.twimg.com/profile_images/850001654585765889/Qc8YRI0P_normal.jpg" TargetMode="External"/><Relationship Id="rId2000" Type="http://schemas.openxmlformats.org/officeDocument/2006/relationships/hyperlink" Target="https://twitter.com/imrids10" TargetMode="External"/><Relationship Id="rId929" Type="http://schemas.openxmlformats.org/officeDocument/2006/relationships/hyperlink" Target="https://pbs.twimg.com/profile_banners/3129654014/1492367807" TargetMode="External"/><Relationship Id="rId1559" Type="http://schemas.openxmlformats.org/officeDocument/2006/relationships/hyperlink" Target="http://pbs.twimg.com/profile_images/858266911871815680/kfAi5B2R_normal.jpg" TargetMode="External"/><Relationship Id="rId1766" Type="http://schemas.openxmlformats.org/officeDocument/2006/relationships/hyperlink" Target="http://pbs.twimg.com/profile_images/855001677245579265/LZdTUEQB_normal.jpg" TargetMode="External"/><Relationship Id="rId1973" Type="http://schemas.openxmlformats.org/officeDocument/2006/relationships/hyperlink" Target="https://twitter.com/faiznsport" TargetMode="External"/><Relationship Id="rId58" Type="http://schemas.openxmlformats.org/officeDocument/2006/relationships/hyperlink" Target="https://t.co/LuPCfN8Etp" TargetMode="External"/><Relationship Id="rId1419" Type="http://schemas.openxmlformats.org/officeDocument/2006/relationships/hyperlink" Target="http://abs.twimg.com/images/themes/theme1/bg.png" TargetMode="External"/><Relationship Id="rId1626" Type="http://schemas.openxmlformats.org/officeDocument/2006/relationships/hyperlink" Target="http://abs.twimg.com/sticky/default_profile_images/default_profile_normal.png" TargetMode="External"/><Relationship Id="rId1833" Type="http://schemas.openxmlformats.org/officeDocument/2006/relationships/hyperlink" Target="http://pbs.twimg.com/profile_images/712940076452327425/2pe6jZSh_normal.jpg" TargetMode="External"/><Relationship Id="rId1900" Type="http://schemas.openxmlformats.org/officeDocument/2006/relationships/hyperlink" Target="https://twitter.com/radhika65199252" TargetMode="External"/><Relationship Id="rId579" Type="http://schemas.openxmlformats.org/officeDocument/2006/relationships/hyperlink" Target="https://twitter.com/bhaitard" TargetMode="External"/><Relationship Id="rId786" Type="http://schemas.openxmlformats.org/officeDocument/2006/relationships/hyperlink" Target="http://t.co/1y0FAhYaKh" TargetMode="External"/><Relationship Id="rId993" Type="http://schemas.openxmlformats.org/officeDocument/2006/relationships/hyperlink" Target="https://pbs.twimg.com/profile_banners/3167767058/1489104800" TargetMode="External"/><Relationship Id="rId439" Type="http://schemas.openxmlformats.org/officeDocument/2006/relationships/hyperlink" Target="http://pbs.twimg.com/profile_images/697732441901928448/yV6pECMU_normal.png" TargetMode="External"/><Relationship Id="rId646" Type="http://schemas.openxmlformats.org/officeDocument/2006/relationships/hyperlink" Target="https://twitter.com/biswajit_k1991" TargetMode="External"/><Relationship Id="rId1069" Type="http://schemas.openxmlformats.org/officeDocument/2006/relationships/hyperlink" Target="https://pbs.twimg.com/profile_banners/154972888/1448134584" TargetMode="External"/><Relationship Id="rId1276" Type="http://schemas.openxmlformats.org/officeDocument/2006/relationships/hyperlink" Target="http://abs.twimg.com/images/themes/theme1/bg.png" TargetMode="External"/><Relationship Id="rId1483" Type="http://schemas.openxmlformats.org/officeDocument/2006/relationships/hyperlink" Target="http://pbs.twimg.com/profile_images/829586660593635332/gNdYbtfq_normal.jpg" TargetMode="External"/><Relationship Id="rId2327" Type="http://schemas.openxmlformats.org/officeDocument/2006/relationships/hyperlink" Target="https://twitter.com/jyotisolanki20" TargetMode="External"/><Relationship Id="rId506" Type="http://schemas.openxmlformats.org/officeDocument/2006/relationships/hyperlink" Target="http://pbs.twimg.com/profile_images/799959885039316992/QUxySMBo_normal.jpg" TargetMode="External"/><Relationship Id="rId853" Type="http://schemas.openxmlformats.org/officeDocument/2006/relationships/hyperlink" Target="https://pbs.twimg.com/profile_banners/3390194813/1440762808" TargetMode="External"/><Relationship Id="rId1136" Type="http://schemas.openxmlformats.org/officeDocument/2006/relationships/hyperlink" Target="http://abs.twimg.com/images/themes/theme1/bg.png" TargetMode="External"/><Relationship Id="rId1690" Type="http://schemas.openxmlformats.org/officeDocument/2006/relationships/hyperlink" Target="http://pbs.twimg.com/profile_images/857920907951648768/95vHA16k_normal.jpg" TargetMode="External"/><Relationship Id="rId713" Type="http://schemas.openxmlformats.org/officeDocument/2006/relationships/hyperlink" Target="https://t.co/2LF5C67qgn" TargetMode="External"/><Relationship Id="rId920" Type="http://schemas.openxmlformats.org/officeDocument/2006/relationships/hyperlink" Target="https://pbs.twimg.com/profile_banners/165124212/1491482609" TargetMode="External"/><Relationship Id="rId1343" Type="http://schemas.openxmlformats.org/officeDocument/2006/relationships/hyperlink" Target="http://abs.twimg.com/images/themes/theme1/bg.png" TargetMode="External"/><Relationship Id="rId1550" Type="http://schemas.openxmlformats.org/officeDocument/2006/relationships/hyperlink" Target="http://pbs.twimg.com/profile_images/856440210086739968/RI8ZhB6p_normal.jpg" TargetMode="External"/><Relationship Id="rId1203" Type="http://schemas.openxmlformats.org/officeDocument/2006/relationships/hyperlink" Target="http://pbs.twimg.com/profile_background_images/398215229/DSC00312.JPG" TargetMode="External"/><Relationship Id="rId1410" Type="http://schemas.openxmlformats.org/officeDocument/2006/relationships/hyperlink" Target="http://pbs.twimg.com/profile_background_images/523765905465954305/nRLSIT1K.jpeg" TargetMode="External"/><Relationship Id="rId296" Type="http://schemas.openxmlformats.org/officeDocument/2006/relationships/hyperlink" Target="http://abs.twimg.com/images/themes/theme1/bg.png" TargetMode="External"/><Relationship Id="rId2184" Type="http://schemas.openxmlformats.org/officeDocument/2006/relationships/hyperlink" Target="https://twitter.com/bhasin_gagan" TargetMode="External"/><Relationship Id="rId156" Type="http://schemas.openxmlformats.org/officeDocument/2006/relationships/hyperlink" Target="https://pbs.twimg.com/profile_banners/2437402850/1471464240" TargetMode="External"/><Relationship Id="rId363" Type="http://schemas.openxmlformats.org/officeDocument/2006/relationships/hyperlink" Target="http://pbs.twimg.com/profile_images/710738229163524097/xi9CfSib_normal.jpg" TargetMode="External"/><Relationship Id="rId570" Type="http://schemas.openxmlformats.org/officeDocument/2006/relationships/hyperlink" Target="https://twitter.com/ajaythesrkfan" TargetMode="External"/><Relationship Id="rId2044" Type="http://schemas.openxmlformats.org/officeDocument/2006/relationships/hyperlink" Target="https://twitter.com/rajneeshht" TargetMode="External"/><Relationship Id="rId2251" Type="http://schemas.openxmlformats.org/officeDocument/2006/relationships/hyperlink" Target="https://twitter.com/kumardk1900" TargetMode="External"/><Relationship Id="rId223" Type="http://schemas.openxmlformats.org/officeDocument/2006/relationships/hyperlink" Target="http://abs.twimg.com/images/themes/theme1/bg.png" TargetMode="External"/><Relationship Id="rId430" Type="http://schemas.openxmlformats.org/officeDocument/2006/relationships/hyperlink" Target="http://pbs.twimg.com/profile_images/829894432463998977/BjelqgH7_normal.jpg" TargetMode="External"/><Relationship Id="rId1060" Type="http://schemas.openxmlformats.org/officeDocument/2006/relationships/hyperlink" Target="https://pbs.twimg.com/profile_banners/847050321692057601/1493122949" TargetMode="External"/><Relationship Id="rId2111" Type="http://schemas.openxmlformats.org/officeDocument/2006/relationships/hyperlink" Target="https://twitter.com/aksheygoyal" TargetMode="External"/><Relationship Id="rId1877" Type="http://schemas.openxmlformats.org/officeDocument/2006/relationships/hyperlink" Target="http://pbs.twimg.com/profile_images/727907478118096896/4X9zKHXj_normal.jpg" TargetMode="External"/><Relationship Id="rId1737" Type="http://schemas.openxmlformats.org/officeDocument/2006/relationships/hyperlink" Target="http://pbs.twimg.com/profile_images/378800000855172163/0d26f8c3a4122cd65a0a318fe4942a8c_normal.jpeg" TargetMode="External"/><Relationship Id="rId1944" Type="http://schemas.openxmlformats.org/officeDocument/2006/relationships/hyperlink" Target="https://twitter.com/thefakepunjabi" TargetMode="External"/><Relationship Id="rId29" Type="http://schemas.openxmlformats.org/officeDocument/2006/relationships/hyperlink" Target="http://t.co/SbZCABrYdw" TargetMode="External"/><Relationship Id="rId1804" Type="http://schemas.openxmlformats.org/officeDocument/2006/relationships/hyperlink" Target="http://pbs.twimg.com/profile_images/823832930648735744/emB4PK-6_normal.jpg" TargetMode="External"/><Relationship Id="rId897" Type="http://schemas.openxmlformats.org/officeDocument/2006/relationships/hyperlink" Target="https://pbs.twimg.com/profile_banners/89384896/1397842675" TargetMode="External"/><Relationship Id="rId757" Type="http://schemas.openxmlformats.org/officeDocument/2006/relationships/hyperlink" Target="https://t.co/77klBvG3gP" TargetMode="External"/><Relationship Id="rId964" Type="http://schemas.openxmlformats.org/officeDocument/2006/relationships/hyperlink" Target="https://pbs.twimg.com/profile_banners/142640363/1484755901" TargetMode="External"/><Relationship Id="rId1387" Type="http://schemas.openxmlformats.org/officeDocument/2006/relationships/hyperlink" Target="http://abs.twimg.com/images/themes/theme19/bg.gif" TargetMode="External"/><Relationship Id="rId1594" Type="http://schemas.openxmlformats.org/officeDocument/2006/relationships/hyperlink" Target="http://pbs.twimg.com/profile_images/812724468418277381/NKc588Hc_normal.jpg" TargetMode="External"/><Relationship Id="rId93" Type="http://schemas.openxmlformats.org/officeDocument/2006/relationships/hyperlink" Target="https://pbs.twimg.com/profile_banners/837563776622866432/1488526318" TargetMode="External"/><Relationship Id="rId617" Type="http://schemas.openxmlformats.org/officeDocument/2006/relationships/hyperlink" Target="https://twitter.com/leg_peace" TargetMode="External"/><Relationship Id="rId824" Type="http://schemas.openxmlformats.org/officeDocument/2006/relationships/hyperlink" Target="https://pbs.twimg.com/profile_banners/1263852733/1410889280" TargetMode="External"/><Relationship Id="rId1247" Type="http://schemas.openxmlformats.org/officeDocument/2006/relationships/hyperlink" Target="http://abs.twimg.com/images/themes/theme1/bg.png" TargetMode="External"/><Relationship Id="rId1454" Type="http://schemas.openxmlformats.org/officeDocument/2006/relationships/hyperlink" Target="http://pbs.twimg.com/profile_images/766549050787176448/CRXPCnyd_normal.jpg" TargetMode="External"/><Relationship Id="rId1661" Type="http://schemas.openxmlformats.org/officeDocument/2006/relationships/hyperlink" Target="http://pbs.twimg.com/profile_images/850236655499788289/_Rv2cuFj_normal.jpg" TargetMode="External"/><Relationship Id="rId1107" Type="http://schemas.openxmlformats.org/officeDocument/2006/relationships/hyperlink" Target="https://pbs.twimg.com/profile_banners/855627017395589120/1493290455" TargetMode="External"/><Relationship Id="rId1314" Type="http://schemas.openxmlformats.org/officeDocument/2006/relationships/hyperlink" Target="http://abs.twimg.com/images/themes/theme1/bg.png" TargetMode="External"/><Relationship Id="rId1521" Type="http://schemas.openxmlformats.org/officeDocument/2006/relationships/hyperlink" Target="http://pbs.twimg.com/profile_images/853088152101294080/Ufra2e7R_normal.jpg" TargetMode="External"/><Relationship Id="rId20" Type="http://schemas.openxmlformats.org/officeDocument/2006/relationships/hyperlink" Target="https://t.co/0QygnwZccn" TargetMode="External"/><Relationship Id="rId2088" Type="http://schemas.openxmlformats.org/officeDocument/2006/relationships/hyperlink" Target="https://twitter.com/prasad_devanshu" TargetMode="External"/><Relationship Id="rId2295" Type="http://schemas.openxmlformats.org/officeDocument/2006/relationships/hyperlink" Target="https://twitter.com/sakthisettu" TargetMode="External"/><Relationship Id="rId267" Type="http://schemas.openxmlformats.org/officeDocument/2006/relationships/hyperlink" Target="http://abs.twimg.com/images/themes/theme1/bg.png" TargetMode="External"/><Relationship Id="rId474" Type="http://schemas.openxmlformats.org/officeDocument/2006/relationships/hyperlink" Target="http://pbs.twimg.com/profile_images/856121694544474112/45MrfUdm_normal.jpg" TargetMode="External"/><Relationship Id="rId2155" Type="http://schemas.openxmlformats.org/officeDocument/2006/relationships/hyperlink" Target="https://twitter.com/samikm_2003" TargetMode="External"/><Relationship Id="rId127" Type="http://schemas.openxmlformats.org/officeDocument/2006/relationships/hyperlink" Target="https://pbs.twimg.com/profile_banners/735878845983653889/1493111194" TargetMode="External"/><Relationship Id="rId681" Type="http://schemas.openxmlformats.org/officeDocument/2006/relationships/hyperlink" Target="https://twitter.com/jsjb9" TargetMode="External"/><Relationship Id="rId334" Type="http://schemas.openxmlformats.org/officeDocument/2006/relationships/hyperlink" Target="http://pbs.twimg.com/profile_background_images/728013442/80842f4a542f8d7ee2aaf18980afa78a.jpeg" TargetMode="External"/><Relationship Id="rId541" Type="http://schemas.openxmlformats.org/officeDocument/2006/relationships/hyperlink" Target="https://twitter.com/kuldeepgauswami" TargetMode="External"/><Relationship Id="rId1171" Type="http://schemas.openxmlformats.org/officeDocument/2006/relationships/hyperlink" Target="http://abs.twimg.com/images/themes/theme1/bg.png" TargetMode="External"/><Relationship Id="rId2015" Type="http://schemas.openxmlformats.org/officeDocument/2006/relationships/hyperlink" Target="https://twitter.com/sonu1137tyag" TargetMode="External"/><Relationship Id="rId2222" Type="http://schemas.openxmlformats.org/officeDocument/2006/relationships/hyperlink" Target="https://twitter.com/jhoothajohnny" TargetMode="External"/><Relationship Id="rId401" Type="http://schemas.openxmlformats.org/officeDocument/2006/relationships/hyperlink" Target="http://pbs.twimg.com/profile_images/584540593826705408/vqFKLIDR_normal.jpg" TargetMode="External"/><Relationship Id="rId1031" Type="http://schemas.openxmlformats.org/officeDocument/2006/relationships/hyperlink" Target="https://pbs.twimg.com/profile_banners/2586631591/1459264909" TargetMode="External"/><Relationship Id="rId1988" Type="http://schemas.openxmlformats.org/officeDocument/2006/relationships/hyperlink" Target="https://twitter.com/afsalkasim25" TargetMode="External"/><Relationship Id="rId1848" Type="http://schemas.openxmlformats.org/officeDocument/2006/relationships/hyperlink" Target="http://pbs.twimg.com/profile_images/765456654280298496/5AQMxFv5_normal.jpg" TargetMode="External"/><Relationship Id="rId191" Type="http://schemas.openxmlformats.org/officeDocument/2006/relationships/hyperlink" Target="https://pbs.twimg.com/profile_banners/405512459/1488985829" TargetMode="External"/><Relationship Id="rId1708" Type="http://schemas.openxmlformats.org/officeDocument/2006/relationships/hyperlink" Target="http://pbs.twimg.com/profile_images/857851049541070849/gqTKzbCJ_normal.jpg" TargetMode="External"/><Relationship Id="rId1915" Type="http://schemas.openxmlformats.org/officeDocument/2006/relationships/hyperlink" Target="https://twitter.com/wizrohit" TargetMode="External"/><Relationship Id="rId868" Type="http://schemas.openxmlformats.org/officeDocument/2006/relationships/hyperlink" Target="https://pbs.twimg.com/profile_banners/3187264722/1430976874" TargetMode="External"/><Relationship Id="rId1498" Type="http://schemas.openxmlformats.org/officeDocument/2006/relationships/hyperlink" Target="http://pbs.twimg.com/profile_images/630312884367536128/CdyTU0dQ_normal.jpg" TargetMode="External"/><Relationship Id="rId728" Type="http://schemas.openxmlformats.org/officeDocument/2006/relationships/hyperlink" Target="https://t.co/gPNXPdarTQ" TargetMode="External"/><Relationship Id="rId935" Type="http://schemas.openxmlformats.org/officeDocument/2006/relationships/hyperlink" Target="https://pbs.twimg.com/profile_banners/515164969/1433309837" TargetMode="External"/><Relationship Id="rId1358" Type="http://schemas.openxmlformats.org/officeDocument/2006/relationships/hyperlink" Target="http://abs.twimg.com/images/themes/theme1/bg.png" TargetMode="External"/><Relationship Id="rId1565" Type="http://schemas.openxmlformats.org/officeDocument/2006/relationships/hyperlink" Target="http://pbs.twimg.com/profile_images/857511724311773184/m8xyd_WD_normal.jpg" TargetMode="External"/><Relationship Id="rId1772" Type="http://schemas.openxmlformats.org/officeDocument/2006/relationships/hyperlink" Target="http://pbs.twimg.com/profile_images/851089207921528837/1gZBuvjP_normal.jpg" TargetMode="External"/><Relationship Id="rId64" Type="http://schemas.openxmlformats.org/officeDocument/2006/relationships/hyperlink" Target="https://t.co/ozCawBPEZu" TargetMode="External"/><Relationship Id="rId1218" Type="http://schemas.openxmlformats.org/officeDocument/2006/relationships/hyperlink" Target="http://abs.twimg.com/images/themes/theme1/bg.png" TargetMode="External"/><Relationship Id="rId1425" Type="http://schemas.openxmlformats.org/officeDocument/2006/relationships/hyperlink" Target="http://abs.twimg.com/images/themes/theme1/bg.png" TargetMode="External"/><Relationship Id="rId1632" Type="http://schemas.openxmlformats.org/officeDocument/2006/relationships/hyperlink" Target="http://pbs.twimg.com/profile_images/758749258619064322/qyP2hjR7_normal.jpg" TargetMode="External"/><Relationship Id="rId2199" Type="http://schemas.openxmlformats.org/officeDocument/2006/relationships/hyperlink" Target="https://twitter.com/hemanvira" TargetMode="External"/><Relationship Id="rId280" Type="http://schemas.openxmlformats.org/officeDocument/2006/relationships/hyperlink" Target="http://abs.twimg.com/images/themes/theme1/bg.png" TargetMode="External"/><Relationship Id="rId140" Type="http://schemas.openxmlformats.org/officeDocument/2006/relationships/hyperlink" Target="https://pbs.twimg.com/profile_banners/1482996768/1466342058" TargetMode="External"/><Relationship Id="rId378" Type="http://schemas.openxmlformats.org/officeDocument/2006/relationships/hyperlink" Target="http://pbs.twimg.com/profile_images/858652334704009216/wsgBt9iT_normal.jpg" TargetMode="External"/><Relationship Id="rId585" Type="http://schemas.openxmlformats.org/officeDocument/2006/relationships/hyperlink" Target="https://twitter.com/ikra4srk" TargetMode="External"/><Relationship Id="rId792" Type="http://schemas.openxmlformats.org/officeDocument/2006/relationships/hyperlink" Target="https://t.co/BC1CGr5JDv" TargetMode="External"/><Relationship Id="rId2059" Type="http://schemas.openxmlformats.org/officeDocument/2006/relationships/hyperlink" Target="https://twitter.com/ankurpatel541" TargetMode="External"/><Relationship Id="rId2266" Type="http://schemas.openxmlformats.org/officeDocument/2006/relationships/hyperlink" Target="https://twitter.com/rahul_sharma_8" TargetMode="External"/><Relationship Id="rId6" Type="http://schemas.openxmlformats.org/officeDocument/2006/relationships/hyperlink" Target="https://t.co/h7SZq7obwr" TargetMode="External"/><Relationship Id="rId238" Type="http://schemas.openxmlformats.org/officeDocument/2006/relationships/hyperlink" Target="http://abs.twimg.com/images/themes/theme1/bg.png" TargetMode="External"/><Relationship Id="rId445" Type="http://schemas.openxmlformats.org/officeDocument/2006/relationships/hyperlink" Target="http://pbs.twimg.com/profile_images/829624129108246528/LFshWtAc_normal.jpg" TargetMode="External"/><Relationship Id="rId652" Type="http://schemas.openxmlformats.org/officeDocument/2006/relationships/hyperlink" Target="https://twitter.com/littletanmoy" TargetMode="External"/><Relationship Id="rId1075" Type="http://schemas.openxmlformats.org/officeDocument/2006/relationships/hyperlink" Target="https://pbs.twimg.com/profile_banners/824851362894589960/1493359568" TargetMode="External"/><Relationship Id="rId1282" Type="http://schemas.openxmlformats.org/officeDocument/2006/relationships/hyperlink" Target="http://abs.twimg.com/images/themes/theme1/bg.png" TargetMode="External"/><Relationship Id="rId2126" Type="http://schemas.openxmlformats.org/officeDocument/2006/relationships/hyperlink" Target="https://twitter.com/iam_tharun12" TargetMode="External"/><Relationship Id="rId2333" Type="http://schemas.openxmlformats.org/officeDocument/2006/relationships/hyperlink" Target="https://twitter.com/lovely4lov" TargetMode="External"/><Relationship Id="rId305" Type="http://schemas.openxmlformats.org/officeDocument/2006/relationships/hyperlink" Target="http://abs.twimg.com/images/themes/theme1/bg.png" TargetMode="External"/><Relationship Id="rId512" Type="http://schemas.openxmlformats.org/officeDocument/2006/relationships/hyperlink" Target="http://pbs.twimg.com/profile_images/846614608530018304/DtnTzrB4_normal.jpg" TargetMode="External"/><Relationship Id="rId957" Type="http://schemas.openxmlformats.org/officeDocument/2006/relationships/hyperlink" Target="https://pbs.twimg.com/profile_banners/2341158912/1490756612" TargetMode="External"/><Relationship Id="rId1142" Type="http://schemas.openxmlformats.org/officeDocument/2006/relationships/hyperlink" Target="http://abs.twimg.com/images/themes/theme1/bg.png" TargetMode="External"/><Relationship Id="rId1587" Type="http://schemas.openxmlformats.org/officeDocument/2006/relationships/hyperlink" Target="http://pbs.twimg.com/profile_images/857957864404643840/MO1JBn9n_normal.jpg" TargetMode="External"/><Relationship Id="rId1794" Type="http://schemas.openxmlformats.org/officeDocument/2006/relationships/hyperlink" Target="http://pbs.twimg.com/profile_images/846970567643291649/Ig4O_6pP_normal.jpg" TargetMode="External"/><Relationship Id="rId86" Type="http://schemas.openxmlformats.org/officeDocument/2006/relationships/hyperlink" Target="https://pbs.twimg.com/profile_banners/744789844665081856/1492676938" TargetMode="External"/><Relationship Id="rId817" Type="http://schemas.openxmlformats.org/officeDocument/2006/relationships/hyperlink" Target="https://pbs.twimg.com/profile_banners/837173965449654272/1491567200" TargetMode="External"/><Relationship Id="rId1002" Type="http://schemas.openxmlformats.org/officeDocument/2006/relationships/hyperlink" Target="https://pbs.twimg.com/profile_banners/760069603699503108/1473310576" TargetMode="External"/><Relationship Id="rId1447" Type="http://schemas.openxmlformats.org/officeDocument/2006/relationships/hyperlink" Target="http://pbs.twimg.com/profile_images/856215660816412673/FBNh0g4o_normal.jpg" TargetMode="External"/><Relationship Id="rId1654" Type="http://schemas.openxmlformats.org/officeDocument/2006/relationships/hyperlink" Target="http://pbs.twimg.com/profile_images/690751952469131264/R0fZZbtl_normal.jpg" TargetMode="External"/><Relationship Id="rId1861" Type="http://schemas.openxmlformats.org/officeDocument/2006/relationships/hyperlink" Target="http://pbs.twimg.com/profile_images/765261668070940672/DK29p53u_normal.jpg" TargetMode="External"/><Relationship Id="rId1307" Type="http://schemas.openxmlformats.org/officeDocument/2006/relationships/hyperlink" Target="http://abs.twimg.com/images/themes/theme1/bg.png" TargetMode="External"/><Relationship Id="rId1514" Type="http://schemas.openxmlformats.org/officeDocument/2006/relationships/hyperlink" Target="http://pbs.twimg.com/profile_images/446356338776346624/MpPsULPW_normal.jpeg" TargetMode="External"/><Relationship Id="rId1721" Type="http://schemas.openxmlformats.org/officeDocument/2006/relationships/hyperlink" Target="http://pbs.twimg.com/profile_images/792070071044550656/CD5WZTtP_normal.jpg" TargetMode="External"/><Relationship Id="rId1959" Type="http://schemas.openxmlformats.org/officeDocument/2006/relationships/hyperlink" Target="https://twitter.com/akshaypsheth" TargetMode="External"/><Relationship Id="rId13" Type="http://schemas.openxmlformats.org/officeDocument/2006/relationships/hyperlink" Target="https://t.co/iQihBbMZAn" TargetMode="External"/><Relationship Id="rId1819" Type="http://schemas.openxmlformats.org/officeDocument/2006/relationships/hyperlink" Target="http://pbs.twimg.com/profile_images/850923933008371712/5fK2dfx9_normal.jpg" TargetMode="External"/><Relationship Id="rId2190" Type="http://schemas.openxmlformats.org/officeDocument/2006/relationships/hyperlink" Target="https://twitter.com/anawar_rakesh" TargetMode="External"/><Relationship Id="rId2288" Type="http://schemas.openxmlformats.org/officeDocument/2006/relationships/hyperlink" Target="https://twitter.com/harbhajan_singh" TargetMode="External"/><Relationship Id="rId162" Type="http://schemas.openxmlformats.org/officeDocument/2006/relationships/hyperlink" Target="https://pbs.twimg.com/profile_banners/3324498718/1485191718" TargetMode="External"/><Relationship Id="rId467" Type="http://schemas.openxmlformats.org/officeDocument/2006/relationships/hyperlink" Target="http://pbs.twimg.com/profile_images/844232115650613248/GslVo4ZL_normal.jpg" TargetMode="External"/><Relationship Id="rId1097" Type="http://schemas.openxmlformats.org/officeDocument/2006/relationships/hyperlink" Target="https://pbs.twimg.com/profile_banners/21331318/1404550315" TargetMode="External"/><Relationship Id="rId2050" Type="http://schemas.openxmlformats.org/officeDocument/2006/relationships/hyperlink" Target="https://twitter.com/vaibhav9719" TargetMode="External"/><Relationship Id="rId2148" Type="http://schemas.openxmlformats.org/officeDocument/2006/relationships/hyperlink" Target="https://twitter.com/revathy_mahi" TargetMode="External"/><Relationship Id="rId674" Type="http://schemas.openxmlformats.org/officeDocument/2006/relationships/hyperlink" Target="https://twitter.com/pankaj_nd20" TargetMode="External"/><Relationship Id="rId881" Type="http://schemas.openxmlformats.org/officeDocument/2006/relationships/hyperlink" Target="https://pbs.twimg.com/profile_banners/635301411/1491551170" TargetMode="External"/><Relationship Id="rId979" Type="http://schemas.openxmlformats.org/officeDocument/2006/relationships/hyperlink" Target="https://pbs.twimg.com/profile_banners/2371928131/1463033990" TargetMode="External"/><Relationship Id="rId327" Type="http://schemas.openxmlformats.org/officeDocument/2006/relationships/hyperlink" Target="http://abs.twimg.com/images/themes/theme1/bg.png" TargetMode="External"/><Relationship Id="rId534" Type="http://schemas.openxmlformats.org/officeDocument/2006/relationships/hyperlink" Target="https://twitter.com/hemantg435" TargetMode="External"/><Relationship Id="rId741" Type="http://schemas.openxmlformats.org/officeDocument/2006/relationships/hyperlink" Target="https://t.co/nOuH0575D5" TargetMode="External"/><Relationship Id="rId839" Type="http://schemas.openxmlformats.org/officeDocument/2006/relationships/hyperlink" Target="https://pbs.twimg.com/profile_banners/44404285/1479560332" TargetMode="External"/><Relationship Id="rId1164" Type="http://schemas.openxmlformats.org/officeDocument/2006/relationships/hyperlink" Target="http://abs.twimg.com/images/themes/theme10/bg.gif" TargetMode="External"/><Relationship Id="rId1371" Type="http://schemas.openxmlformats.org/officeDocument/2006/relationships/hyperlink" Target="http://abs.twimg.com/images/themes/theme19/bg.gif" TargetMode="External"/><Relationship Id="rId1469" Type="http://schemas.openxmlformats.org/officeDocument/2006/relationships/hyperlink" Target="http://pbs.twimg.com/profile_images/778230818003034113/2CwJJaWl_normal.jpg" TargetMode="External"/><Relationship Id="rId2008" Type="http://schemas.openxmlformats.org/officeDocument/2006/relationships/hyperlink" Target="https://twitter.com/shahidp735060" TargetMode="External"/><Relationship Id="rId2215" Type="http://schemas.openxmlformats.org/officeDocument/2006/relationships/hyperlink" Target="https://twitter.com/akshaykafanakf" TargetMode="External"/><Relationship Id="rId601" Type="http://schemas.openxmlformats.org/officeDocument/2006/relationships/hyperlink" Target="https://twitter.com/contestnews_in" TargetMode="External"/><Relationship Id="rId1024" Type="http://schemas.openxmlformats.org/officeDocument/2006/relationships/hyperlink" Target="https://pbs.twimg.com/profile_banners/714852899226914816/1459270142" TargetMode="External"/><Relationship Id="rId1231" Type="http://schemas.openxmlformats.org/officeDocument/2006/relationships/hyperlink" Target="http://abs.twimg.com/images/themes/theme1/bg.png" TargetMode="External"/><Relationship Id="rId1676" Type="http://schemas.openxmlformats.org/officeDocument/2006/relationships/hyperlink" Target="http://pbs.twimg.com/profile_images/857865191580676096/2cFfzSdI_normal.jpg" TargetMode="External"/><Relationship Id="rId1883" Type="http://schemas.openxmlformats.org/officeDocument/2006/relationships/hyperlink" Target="http://pbs.twimg.com/profile_images/856363507381657600/yEdAUZO5_normal.jpg" TargetMode="External"/><Relationship Id="rId906" Type="http://schemas.openxmlformats.org/officeDocument/2006/relationships/hyperlink" Target="https://pbs.twimg.com/profile_banners/792687985544265728/1485183669" TargetMode="External"/><Relationship Id="rId1329" Type="http://schemas.openxmlformats.org/officeDocument/2006/relationships/hyperlink" Target="http://abs.twimg.com/images/themes/theme1/bg.png" TargetMode="External"/><Relationship Id="rId1536" Type="http://schemas.openxmlformats.org/officeDocument/2006/relationships/hyperlink" Target="http://pbs.twimg.com/profile_images/596187024945614849/PxcUib10_normal.jpg" TargetMode="External"/><Relationship Id="rId1743" Type="http://schemas.openxmlformats.org/officeDocument/2006/relationships/hyperlink" Target="http://pbs.twimg.com/profile_images/769942439465398272/VffsBjhU_normal.jpg" TargetMode="External"/><Relationship Id="rId1950" Type="http://schemas.openxmlformats.org/officeDocument/2006/relationships/hyperlink" Target="https://twitter.com/akashbagulb" TargetMode="External"/><Relationship Id="rId35" Type="http://schemas.openxmlformats.org/officeDocument/2006/relationships/hyperlink" Target="https://t.co/sUth93KT8S" TargetMode="External"/><Relationship Id="rId1603" Type="http://schemas.openxmlformats.org/officeDocument/2006/relationships/hyperlink" Target="http://pbs.twimg.com/profile_images/2917481568/f4854ffd2ae65fb92537f372b046efec_normal.jpeg" TargetMode="External"/><Relationship Id="rId1810" Type="http://schemas.openxmlformats.org/officeDocument/2006/relationships/hyperlink" Target="http://pbs.twimg.com/profile_images/856722434149556224/ROglm2Tl_normal.jpg" TargetMode="External"/><Relationship Id="rId184" Type="http://schemas.openxmlformats.org/officeDocument/2006/relationships/hyperlink" Target="https://pbs.twimg.com/profile_banners/135323401/1493394058" TargetMode="External"/><Relationship Id="rId391" Type="http://schemas.openxmlformats.org/officeDocument/2006/relationships/hyperlink" Target="http://pbs.twimg.com/profile_images/856368917098483712/XwAFhINN_normal.jpg" TargetMode="External"/><Relationship Id="rId1908" Type="http://schemas.openxmlformats.org/officeDocument/2006/relationships/hyperlink" Target="https://twitter.com/raghusjr" TargetMode="External"/><Relationship Id="rId2072" Type="http://schemas.openxmlformats.org/officeDocument/2006/relationships/hyperlink" Target="https://twitter.com/oosaravelli_" TargetMode="External"/><Relationship Id="rId251" Type="http://schemas.openxmlformats.org/officeDocument/2006/relationships/hyperlink" Target="http://abs.twimg.com/images/themes/theme1/bg.png" TargetMode="External"/><Relationship Id="rId489" Type="http://schemas.openxmlformats.org/officeDocument/2006/relationships/hyperlink" Target="http://pbs.twimg.com/profile_images/820667513545441280/_emEkGyA_normal.jpg" TargetMode="External"/><Relationship Id="rId696" Type="http://schemas.openxmlformats.org/officeDocument/2006/relationships/hyperlink" Target="https://twitter.com/dutt_sankar" TargetMode="External"/><Relationship Id="rId349" Type="http://schemas.openxmlformats.org/officeDocument/2006/relationships/hyperlink" Target="http://abs.twimg.com/images/themes/theme1/bg.png" TargetMode="External"/><Relationship Id="rId556" Type="http://schemas.openxmlformats.org/officeDocument/2006/relationships/hyperlink" Target="https://twitter.com/divya18_" TargetMode="External"/><Relationship Id="rId763" Type="http://schemas.openxmlformats.org/officeDocument/2006/relationships/hyperlink" Target="http://t.co/5C744HwMvw" TargetMode="External"/><Relationship Id="rId1186" Type="http://schemas.openxmlformats.org/officeDocument/2006/relationships/hyperlink" Target="http://abs.twimg.com/images/themes/theme1/bg.png" TargetMode="External"/><Relationship Id="rId1393" Type="http://schemas.openxmlformats.org/officeDocument/2006/relationships/hyperlink" Target="http://abs.twimg.com/images/themes/theme1/bg.png" TargetMode="External"/><Relationship Id="rId2237" Type="http://schemas.openxmlformats.org/officeDocument/2006/relationships/hyperlink" Target="https://twitter.com/kaja982" TargetMode="External"/><Relationship Id="rId111" Type="http://schemas.openxmlformats.org/officeDocument/2006/relationships/hyperlink" Target="https://pbs.twimg.com/profile_banners/978209622/1429125730" TargetMode="External"/><Relationship Id="rId209" Type="http://schemas.openxmlformats.org/officeDocument/2006/relationships/hyperlink" Target="https://pbs.twimg.com/profile_banners/213011500/1377956481" TargetMode="External"/><Relationship Id="rId416" Type="http://schemas.openxmlformats.org/officeDocument/2006/relationships/hyperlink" Target="http://pbs.twimg.com/profile_images/663246476139560960/20oYDukn_normal.jpg" TargetMode="External"/><Relationship Id="rId970" Type="http://schemas.openxmlformats.org/officeDocument/2006/relationships/hyperlink" Target="https://pbs.twimg.com/profile_banners/2199878484/1490287297" TargetMode="External"/><Relationship Id="rId1046" Type="http://schemas.openxmlformats.org/officeDocument/2006/relationships/hyperlink" Target="https://pbs.twimg.com/profile_banners/2566819239/1489255661" TargetMode="External"/><Relationship Id="rId1253" Type="http://schemas.openxmlformats.org/officeDocument/2006/relationships/hyperlink" Target="http://pbs.twimg.com/profile_background_images/479302145879982082/_FhbyMbX.jpeg" TargetMode="External"/><Relationship Id="rId1698" Type="http://schemas.openxmlformats.org/officeDocument/2006/relationships/hyperlink" Target="http://pbs.twimg.com/profile_images/843973397918892032/DHpJTKnM_normal.jpg" TargetMode="External"/><Relationship Id="rId623" Type="http://schemas.openxmlformats.org/officeDocument/2006/relationships/hyperlink" Target="https://twitter.com/srprabath2" TargetMode="External"/><Relationship Id="rId830" Type="http://schemas.openxmlformats.org/officeDocument/2006/relationships/hyperlink" Target="https://pbs.twimg.com/profile_banners/258245376/1491157498" TargetMode="External"/><Relationship Id="rId928" Type="http://schemas.openxmlformats.org/officeDocument/2006/relationships/hyperlink" Target="https://pbs.twimg.com/profile_banners/398580105/1364365466" TargetMode="External"/><Relationship Id="rId1460" Type="http://schemas.openxmlformats.org/officeDocument/2006/relationships/hyperlink" Target="http://pbs.twimg.com/profile_images/850344957873332225/XAcGhjtR_normal.jpg" TargetMode="External"/><Relationship Id="rId1558" Type="http://schemas.openxmlformats.org/officeDocument/2006/relationships/hyperlink" Target="http://pbs.twimg.com/profile_images/856389229043122177/OR0DQKhG_normal.jpg" TargetMode="External"/><Relationship Id="rId1765" Type="http://schemas.openxmlformats.org/officeDocument/2006/relationships/hyperlink" Target="http://pbs.twimg.com/profile_images/820312805664587776/g_0CttGr_normal.jpg" TargetMode="External"/><Relationship Id="rId2304" Type="http://schemas.openxmlformats.org/officeDocument/2006/relationships/hyperlink" Target="https://twitter.com/rohitdighe9" TargetMode="External"/><Relationship Id="rId57" Type="http://schemas.openxmlformats.org/officeDocument/2006/relationships/hyperlink" Target="https://t.co/iqcic8TgMQ" TargetMode="External"/><Relationship Id="rId1113" Type="http://schemas.openxmlformats.org/officeDocument/2006/relationships/hyperlink" Target="https://pbs.twimg.com/profile_banners/263572856/1467443169" TargetMode="External"/><Relationship Id="rId1320" Type="http://schemas.openxmlformats.org/officeDocument/2006/relationships/hyperlink" Target="http://abs.twimg.com/images/themes/theme1/bg.png" TargetMode="External"/><Relationship Id="rId1418" Type="http://schemas.openxmlformats.org/officeDocument/2006/relationships/hyperlink" Target="http://abs.twimg.com/images/themes/theme12/bg.gif" TargetMode="External"/><Relationship Id="rId1972" Type="http://schemas.openxmlformats.org/officeDocument/2006/relationships/hyperlink" Target="https://twitter.com/vishnumech112" TargetMode="External"/><Relationship Id="rId1625" Type="http://schemas.openxmlformats.org/officeDocument/2006/relationships/hyperlink" Target="http://abs.twimg.com/sticky/default_profile_images/default_profile_normal.png" TargetMode="External"/><Relationship Id="rId1832" Type="http://schemas.openxmlformats.org/officeDocument/2006/relationships/hyperlink" Target="http://pbs.twimg.com/profile_images/846975635474001920/0Bit47hO_normal.jpg" TargetMode="External"/><Relationship Id="rId2094" Type="http://schemas.openxmlformats.org/officeDocument/2006/relationships/hyperlink" Target="https://twitter.com/kuldeepkumar012" TargetMode="External"/><Relationship Id="rId273" Type="http://schemas.openxmlformats.org/officeDocument/2006/relationships/hyperlink" Target="http://abs.twimg.com/images/themes/theme1/bg.png" TargetMode="External"/><Relationship Id="rId480" Type="http://schemas.openxmlformats.org/officeDocument/2006/relationships/hyperlink" Target="http://pbs.twimg.com/profile_images/852443201633894400/k4mozTjI_normal.jpg" TargetMode="External"/><Relationship Id="rId2161" Type="http://schemas.openxmlformats.org/officeDocument/2006/relationships/hyperlink" Target="https://twitter.com/bhuvan_jaga" TargetMode="External"/><Relationship Id="rId133" Type="http://schemas.openxmlformats.org/officeDocument/2006/relationships/hyperlink" Target="https://pbs.twimg.com/profile_banners/563532914/1419136528" TargetMode="External"/><Relationship Id="rId340" Type="http://schemas.openxmlformats.org/officeDocument/2006/relationships/hyperlink" Target="http://abs.twimg.com/images/themes/theme17/bg.gif" TargetMode="External"/><Relationship Id="rId578" Type="http://schemas.openxmlformats.org/officeDocument/2006/relationships/hyperlink" Target="https://twitter.com/dearsanket_b" TargetMode="External"/><Relationship Id="rId785" Type="http://schemas.openxmlformats.org/officeDocument/2006/relationships/hyperlink" Target="https://t.co/xXPOjIrZ3I" TargetMode="External"/><Relationship Id="rId992" Type="http://schemas.openxmlformats.org/officeDocument/2006/relationships/hyperlink" Target="https://pbs.twimg.com/profile_banners/2187050920/1483549818" TargetMode="External"/><Relationship Id="rId2021" Type="http://schemas.openxmlformats.org/officeDocument/2006/relationships/hyperlink" Target="https://twitter.com/solthi_anil" TargetMode="External"/><Relationship Id="rId2259" Type="http://schemas.openxmlformats.org/officeDocument/2006/relationships/hyperlink" Target="https://twitter.com/lebows17" TargetMode="External"/><Relationship Id="rId200" Type="http://schemas.openxmlformats.org/officeDocument/2006/relationships/hyperlink" Target="https://pbs.twimg.com/profile_banners/70663487/1488035170" TargetMode="External"/><Relationship Id="rId438" Type="http://schemas.openxmlformats.org/officeDocument/2006/relationships/hyperlink" Target="http://pbs.twimg.com/profile_images/777360744614461442/2T_cTIkL_normal.jpg" TargetMode="External"/><Relationship Id="rId645" Type="http://schemas.openxmlformats.org/officeDocument/2006/relationships/hyperlink" Target="https://twitter.com/shibamdutta2000" TargetMode="External"/><Relationship Id="rId852" Type="http://schemas.openxmlformats.org/officeDocument/2006/relationships/hyperlink" Target="https://pbs.twimg.com/profile_banners/3197824010/1472822535" TargetMode="External"/><Relationship Id="rId1068" Type="http://schemas.openxmlformats.org/officeDocument/2006/relationships/hyperlink" Target="https://pbs.twimg.com/profile_banners/121016179/1490980850" TargetMode="External"/><Relationship Id="rId1275" Type="http://schemas.openxmlformats.org/officeDocument/2006/relationships/hyperlink" Target="http://abs.twimg.com/images/themes/theme4/bg.gif" TargetMode="External"/><Relationship Id="rId1482" Type="http://schemas.openxmlformats.org/officeDocument/2006/relationships/hyperlink" Target="http://pbs.twimg.com/profile_images/815256409763971072/BmHTLymp_normal.jpg" TargetMode="External"/><Relationship Id="rId2119" Type="http://schemas.openxmlformats.org/officeDocument/2006/relationships/hyperlink" Target="https://twitter.com/jcjha" TargetMode="External"/><Relationship Id="rId2326" Type="http://schemas.openxmlformats.org/officeDocument/2006/relationships/hyperlink" Target="https://twitter.com/cjcsuperstar" TargetMode="External"/><Relationship Id="rId505" Type="http://schemas.openxmlformats.org/officeDocument/2006/relationships/hyperlink" Target="http://pbs.twimg.com/profile_images/441047195685380096/IkksiS2O_normal.jpeg" TargetMode="External"/><Relationship Id="rId712" Type="http://schemas.openxmlformats.org/officeDocument/2006/relationships/hyperlink" Target="https://t.co/cwxS1Dcoz3" TargetMode="External"/><Relationship Id="rId1135" Type="http://schemas.openxmlformats.org/officeDocument/2006/relationships/hyperlink" Target="http://pbs.twimg.com/profile_background_images/332846827/4012108481_44758e3081_o.jpg" TargetMode="External"/><Relationship Id="rId1342" Type="http://schemas.openxmlformats.org/officeDocument/2006/relationships/hyperlink" Target="http://abs.twimg.com/images/themes/theme1/bg.png" TargetMode="External"/><Relationship Id="rId1787" Type="http://schemas.openxmlformats.org/officeDocument/2006/relationships/hyperlink" Target="http://pbs.twimg.com/profile_images/856891692904992768/KhT52LG6_normal.jpg" TargetMode="External"/><Relationship Id="rId1994" Type="http://schemas.openxmlformats.org/officeDocument/2006/relationships/hyperlink" Target="https://twitter.com/namanchitransh" TargetMode="External"/><Relationship Id="rId79" Type="http://schemas.openxmlformats.org/officeDocument/2006/relationships/hyperlink" Target="https://pbs.twimg.com/profile_banners/2441784685/1470683835" TargetMode="External"/><Relationship Id="rId1202" Type="http://schemas.openxmlformats.org/officeDocument/2006/relationships/hyperlink" Target="http://abs.twimg.com/images/themes/theme1/bg.png" TargetMode="External"/><Relationship Id="rId1647" Type="http://schemas.openxmlformats.org/officeDocument/2006/relationships/hyperlink" Target="http://abs.twimg.com/sticky/default_profile_images/default_profile_normal.png" TargetMode="External"/><Relationship Id="rId1854" Type="http://schemas.openxmlformats.org/officeDocument/2006/relationships/hyperlink" Target="http://pbs.twimg.com/profile_images/487061821908455424/kLWLYWM__normal.jpeg" TargetMode="External"/><Relationship Id="rId1507" Type="http://schemas.openxmlformats.org/officeDocument/2006/relationships/hyperlink" Target="http://pbs.twimg.com/profile_images/444427842474889216/1XxdD3mZ_normal.jpeg" TargetMode="External"/><Relationship Id="rId1714" Type="http://schemas.openxmlformats.org/officeDocument/2006/relationships/hyperlink" Target="http://pbs.twimg.com/profile_images/857083580056571905/Cx-VeQ5C_normal.jpg" TargetMode="External"/><Relationship Id="rId295" Type="http://schemas.openxmlformats.org/officeDocument/2006/relationships/hyperlink" Target="http://abs.twimg.com/images/themes/theme1/bg.png" TargetMode="External"/><Relationship Id="rId1921" Type="http://schemas.openxmlformats.org/officeDocument/2006/relationships/hyperlink" Target="https://twitter.com/kkriders" TargetMode="External"/><Relationship Id="rId2183" Type="http://schemas.openxmlformats.org/officeDocument/2006/relationships/hyperlink" Target="https://twitter.com/parag321" TargetMode="External"/><Relationship Id="rId155" Type="http://schemas.openxmlformats.org/officeDocument/2006/relationships/hyperlink" Target="https://pbs.twimg.com/profile_banners/1684986139/1490892387" TargetMode="External"/><Relationship Id="rId362" Type="http://schemas.openxmlformats.org/officeDocument/2006/relationships/hyperlink" Target="http://pbs.twimg.com/profile_images/849530724801798145/R8icn5Dy_normal.jpg" TargetMode="External"/><Relationship Id="rId1297" Type="http://schemas.openxmlformats.org/officeDocument/2006/relationships/hyperlink" Target="http://pbs.twimg.com/profile_background_images/378800000120415812/5efafcabebcaa1068020b5e6724729bc.jpeg" TargetMode="External"/><Relationship Id="rId2043" Type="http://schemas.openxmlformats.org/officeDocument/2006/relationships/hyperlink" Target="https://twitter.com/mirtahirhussian" TargetMode="External"/><Relationship Id="rId2250" Type="http://schemas.openxmlformats.org/officeDocument/2006/relationships/hyperlink" Target="https://twitter.com/nagaraj47527697" TargetMode="External"/><Relationship Id="rId222" Type="http://schemas.openxmlformats.org/officeDocument/2006/relationships/hyperlink" Target="http://pbs.twimg.com/profile_background_images/378800000106552225/53834643af9ed9df08712827fd452a6a.png" TargetMode="External"/><Relationship Id="rId667" Type="http://schemas.openxmlformats.org/officeDocument/2006/relationships/hyperlink" Target="https://twitter.com/saififiroz" TargetMode="External"/><Relationship Id="rId874" Type="http://schemas.openxmlformats.org/officeDocument/2006/relationships/hyperlink" Target="https://pbs.twimg.com/profile_banners/137614546/1490593864" TargetMode="External"/><Relationship Id="rId2110" Type="http://schemas.openxmlformats.org/officeDocument/2006/relationships/hyperlink" Target="https://twitter.com/eli_wolfsbane" TargetMode="External"/><Relationship Id="rId527" Type="http://schemas.openxmlformats.org/officeDocument/2006/relationships/hyperlink" Target="http://pbs.twimg.com/profile_images/845156316016369665/6aFRhjxr_normal.jpg" TargetMode="External"/><Relationship Id="rId734" Type="http://schemas.openxmlformats.org/officeDocument/2006/relationships/hyperlink" Target="http://t.co/Bf0syUJKwr" TargetMode="External"/><Relationship Id="rId941" Type="http://schemas.openxmlformats.org/officeDocument/2006/relationships/hyperlink" Target="https://pbs.twimg.com/profile_banners/199271043/1428560725" TargetMode="External"/><Relationship Id="rId1157" Type="http://schemas.openxmlformats.org/officeDocument/2006/relationships/hyperlink" Target="http://abs.twimg.com/images/themes/theme14/bg.gif" TargetMode="External"/><Relationship Id="rId1364" Type="http://schemas.openxmlformats.org/officeDocument/2006/relationships/hyperlink" Target="http://abs.twimg.com/images/themes/theme1/bg.png" TargetMode="External"/><Relationship Id="rId1571" Type="http://schemas.openxmlformats.org/officeDocument/2006/relationships/hyperlink" Target="http://pbs.twimg.com/profile_images/804363652685918208/GGRoRdxV_normal.jpg" TargetMode="External"/><Relationship Id="rId2208" Type="http://schemas.openxmlformats.org/officeDocument/2006/relationships/hyperlink" Target="https://twitter.com/yuvrajgiri6" TargetMode="External"/><Relationship Id="rId70" Type="http://schemas.openxmlformats.org/officeDocument/2006/relationships/hyperlink" Target="https://pbs.twimg.com/profile_banners/121046433/1465506904" TargetMode="External"/><Relationship Id="rId801" Type="http://schemas.openxmlformats.org/officeDocument/2006/relationships/hyperlink" Target="https://t.co/bhpwZ31Hae" TargetMode="External"/><Relationship Id="rId1017" Type="http://schemas.openxmlformats.org/officeDocument/2006/relationships/hyperlink" Target="https://pbs.twimg.com/profile_banners/50229770/1491588520" TargetMode="External"/><Relationship Id="rId1224" Type="http://schemas.openxmlformats.org/officeDocument/2006/relationships/hyperlink" Target="http://abs.twimg.com/images/themes/theme1/bg.png" TargetMode="External"/><Relationship Id="rId1431" Type="http://schemas.openxmlformats.org/officeDocument/2006/relationships/hyperlink" Target="http://pbs.twimg.com/profile_background_images/547655010482266112/xftk77CQ.jpeg" TargetMode="External"/><Relationship Id="rId1669" Type="http://schemas.openxmlformats.org/officeDocument/2006/relationships/hyperlink" Target="http://abs.twimg.com/sticky/default_profile_images/default_profile_normal.png" TargetMode="External"/><Relationship Id="rId1876" Type="http://schemas.openxmlformats.org/officeDocument/2006/relationships/hyperlink" Target="http://pbs.twimg.com/profile_images/849222519341154305/EroeYmQN_normal.jpg" TargetMode="External"/><Relationship Id="rId1529" Type="http://schemas.openxmlformats.org/officeDocument/2006/relationships/hyperlink" Target="http://pbs.twimg.com/profile_images/772353936615440384/b00YxCqM_normal.jpg" TargetMode="External"/><Relationship Id="rId1736" Type="http://schemas.openxmlformats.org/officeDocument/2006/relationships/hyperlink" Target="http://pbs.twimg.com/profile_images/843296279157399553/bEmC7hxZ_normal.jpg" TargetMode="External"/><Relationship Id="rId1943" Type="http://schemas.openxmlformats.org/officeDocument/2006/relationships/hyperlink" Target="https://twitter.com/sgaparwezi" TargetMode="External"/><Relationship Id="rId28" Type="http://schemas.openxmlformats.org/officeDocument/2006/relationships/hyperlink" Target="https://t.co/3DgHcJF19b" TargetMode="External"/><Relationship Id="rId1803" Type="http://schemas.openxmlformats.org/officeDocument/2006/relationships/hyperlink" Target="http://pbs.twimg.com/profile_images/856977254030737408/S6L78swJ_normal.jpg" TargetMode="External"/><Relationship Id="rId177" Type="http://schemas.openxmlformats.org/officeDocument/2006/relationships/hyperlink" Target="https://pbs.twimg.com/profile_banners/331574081/1488527358" TargetMode="External"/><Relationship Id="rId384" Type="http://schemas.openxmlformats.org/officeDocument/2006/relationships/hyperlink" Target="http://pbs.twimg.com/profile_images/855086515126493184/7aVjWDhh_normal.jpg" TargetMode="External"/><Relationship Id="rId591" Type="http://schemas.openxmlformats.org/officeDocument/2006/relationships/hyperlink" Target="https://twitter.com/akramsrk" TargetMode="External"/><Relationship Id="rId2065" Type="http://schemas.openxmlformats.org/officeDocument/2006/relationships/hyperlink" Target="https://twitter.com/jaganjindal" TargetMode="External"/><Relationship Id="rId2272" Type="http://schemas.openxmlformats.org/officeDocument/2006/relationships/hyperlink" Target="https://twitter.com/pgp13richa" TargetMode="External"/><Relationship Id="rId244" Type="http://schemas.openxmlformats.org/officeDocument/2006/relationships/hyperlink" Target="http://abs.twimg.com/images/themes/theme1/bg.png" TargetMode="External"/><Relationship Id="rId689" Type="http://schemas.openxmlformats.org/officeDocument/2006/relationships/hyperlink" Target="https://twitter.com/iamraj456" TargetMode="External"/><Relationship Id="rId896" Type="http://schemas.openxmlformats.org/officeDocument/2006/relationships/hyperlink" Target="https://pbs.twimg.com/profile_banners/803894236072542209/1480610282" TargetMode="External"/><Relationship Id="rId1081" Type="http://schemas.openxmlformats.org/officeDocument/2006/relationships/hyperlink" Target="https://pbs.twimg.com/profile_banners/4806749261/1491669930" TargetMode="External"/><Relationship Id="rId451" Type="http://schemas.openxmlformats.org/officeDocument/2006/relationships/hyperlink" Target="http://pbs.twimg.com/profile_images/802761041285357568/fpLGUG7F_normal.jpg" TargetMode="External"/><Relationship Id="rId549" Type="http://schemas.openxmlformats.org/officeDocument/2006/relationships/hyperlink" Target="https://twitter.com/gomathimanickam" TargetMode="External"/><Relationship Id="rId756" Type="http://schemas.openxmlformats.org/officeDocument/2006/relationships/hyperlink" Target="https://t.co/GHUrDiUIrp" TargetMode="External"/><Relationship Id="rId1179" Type="http://schemas.openxmlformats.org/officeDocument/2006/relationships/hyperlink" Target="http://abs.twimg.com/images/themes/theme1/bg.png" TargetMode="External"/><Relationship Id="rId1386" Type="http://schemas.openxmlformats.org/officeDocument/2006/relationships/hyperlink" Target="http://abs.twimg.com/images/themes/theme1/bg.png" TargetMode="External"/><Relationship Id="rId1593" Type="http://schemas.openxmlformats.org/officeDocument/2006/relationships/hyperlink" Target="http://pbs.twimg.com/profile_images/857478468384305152/CgGP0Dg1_normal.jpg" TargetMode="External"/><Relationship Id="rId2132" Type="http://schemas.openxmlformats.org/officeDocument/2006/relationships/hyperlink" Target="https://twitter.com/sandy_crax" TargetMode="External"/><Relationship Id="rId104" Type="http://schemas.openxmlformats.org/officeDocument/2006/relationships/hyperlink" Target="https://pbs.twimg.com/profile_banners/2714687846/1476995754" TargetMode="External"/><Relationship Id="rId311" Type="http://schemas.openxmlformats.org/officeDocument/2006/relationships/hyperlink" Target="http://abs.twimg.com/images/themes/theme1/bg.png" TargetMode="External"/><Relationship Id="rId409" Type="http://schemas.openxmlformats.org/officeDocument/2006/relationships/hyperlink" Target="http://pbs.twimg.com/profile_images/463699935351693312/Y131hwfz_normal.png" TargetMode="External"/><Relationship Id="rId963" Type="http://schemas.openxmlformats.org/officeDocument/2006/relationships/hyperlink" Target="https://pbs.twimg.com/profile_banners/210787922/1398253681" TargetMode="External"/><Relationship Id="rId1039" Type="http://schemas.openxmlformats.org/officeDocument/2006/relationships/hyperlink" Target="https://pbs.twimg.com/profile_banners/4854089323/1477590264" TargetMode="External"/><Relationship Id="rId1246" Type="http://schemas.openxmlformats.org/officeDocument/2006/relationships/hyperlink" Target="http://abs.twimg.com/images/themes/theme1/bg.png" TargetMode="External"/><Relationship Id="rId1898" Type="http://schemas.openxmlformats.org/officeDocument/2006/relationships/hyperlink" Target="https://twitter.com/mrwordsworthvii" TargetMode="External"/><Relationship Id="rId92" Type="http://schemas.openxmlformats.org/officeDocument/2006/relationships/hyperlink" Target="https://pbs.twimg.com/profile_banners/115045264/1412648082" TargetMode="External"/><Relationship Id="rId616" Type="http://schemas.openxmlformats.org/officeDocument/2006/relationships/hyperlink" Target="https://twitter.com/harirock789" TargetMode="External"/><Relationship Id="rId823" Type="http://schemas.openxmlformats.org/officeDocument/2006/relationships/hyperlink" Target="https://pbs.twimg.com/profile_banners/1514170945/1475604395" TargetMode="External"/><Relationship Id="rId1453" Type="http://schemas.openxmlformats.org/officeDocument/2006/relationships/hyperlink" Target="http://pbs.twimg.com/profile_images/757971342247333889/qAicBHva_normal.jpg" TargetMode="External"/><Relationship Id="rId1660" Type="http://schemas.openxmlformats.org/officeDocument/2006/relationships/hyperlink" Target="http://pbs.twimg.com/profile_images/834880250311892993/eTQA-AVh_normal.jpg" TargetMode="External"/><Relationship Id="rId1758" Type="http://schemas.openxmlformats.org/officeDocument/2006/relationships/hyperlink" Target="http://pbs.twimg.com/profile_images/853810005304266752/_XuyskAy_normal.jpg" TargetMode="External"/><Relationship Id="rId1106" Type="http://schemas.openxmlformats.org/officeDocument/2006/relationships/hyperlink" Target="https://pbs.twimg.com/profile_banners/280515519/1462802267" TargetMode="External"/><Relationship Id="rId1313" Type="http://schemas.openxmlformats.org/officeDocument/2006/relationships/hyperlink" Target="http://abs.twimg.com/images/themes/theme1/bg.png" TargetMode="External"/><Relationship Id="rId1520" Type="http://schemas.openxmlformats.org/officeDocument/2006/relationships/hyperlink" Target="http://pbs.twimg.com/profile_images/444699488406339584/8kfzq0n3_normal.jpeg" TargetMode="External"/><Relationship Id="rId1965" Type="http://schemas.openxmlformats.org/officeDocument/2006/relationships/hyperlink" Target="https://twitter.com/piyush8824" TargetMode="External"/><Relationship Id="rId1618" Type="http://schemas.openxmlformats.org/officeDocument/2006/relationships/hyperlink" Target="http://pbs.twimg.com/profile_images/820489688351903744/3yYSpLyD_normal.jpg" TargetMode="External"/><Relationship Id="rId1825" Type="http://schemas.openxmlformats.org/officeDocument/2006/relationships/hyperlink" Target="http://pbs.twimg.com/profile_images/850026096917598208/Hf5nj0sW_normal.jpg" TargetMode="External"/><Relationship Id="rId199" Type="http://schemas.openxmlformats.org/officeDocument/2006/relationships/hyperlink" Target="https://pbs.twimg.com/profile_banners/751739380516196352/1492954495" TargetMode="External"/><Relationship Id="rId2087" Type="http://schemas.openxmlformats.org/officeDocument/2006/relationships/hyperlink" Target="https://twitter.com/ernikhilvats" TargetMode="External"/><Relationship Id="rId2294" Type="http://schemas.openxmlformats.org/officeDocument/2006/relationships/hyperlink" Target="https://twitter.com/talkuktelecoms" TargetMode="External"/><Relationship Id="rId266" Type="http://schemas.openxmlformats.org/officeDocument/2006/relationships/hyperlink" Target="http://pbs.twimg.com/profile_background_images/531104142639386624/5wydb0i1.jpeg" TargetMode="External"/><Relationship Id="rId473" Type="http://schemas.openxmlformats.org/officeDocument/2006/relationships/hyperlink" Target="http://pbs.twimg.com/profile_images/789475650314788864/PyXUyJI8_normal.jpg" TargetMode="External"/><Relationship Id="rId680" Type="http://schemas.openxmlformats.org/officeDocument/2006/relationships/hyperlink" Target="https://twitter.com/queenfashi" TargetMode="External"/><Relationship Id="rId2154" Type="http://schemas.openxmlformats.org/officeDocument/2006/relationships/hyperlink" Target="https://twitter.com/madhura0191" TargetMode="External"/><Relationship Id="rId126" Type="http://schemas.openxmlformats.org/officeDocument/2006/relationships/hyperlink" Target="https://pbs.twimg.com/profile_banners/793366092387348480/1477988642" TargetMode="External"/><Relationship Id="rId333" Type="http://schemas.openxmlformats.org/officeDocument/2006/relationships/hyperlink" Target="http://abs.twimg.com/images/themes/theme17/bg.gif" TargetMode="External"/><Relationship Id="rId540" Type="http://schemas.openxmlformats.org/officeDocument/2006/relationships/hyperlink" Target="https://twitter.com/__keshavb" TargetMode="External"/><Relationship Id="rId778" Type="http://schemas.openxmlformats.org/officeDocument/2006/relationships/hyperlink" Target="https://t.co/t3nBSAA3t1" TargetMode="External"/><Relationship Id="rId985" Type="http://schemas.openxmlformats.org/officeDocument/2006/relationships/hyperlink" Target="https://pbs.twimg.com/profile_banners/190686934/1389375637" TargetMode="External"/><Relationship Id="rId1170" Type="http://schemas.openxmlformats.org/officeDocument/2006/relationships/hyperlink" Target="http://abs.twimg.com/images/themes/theme1/bg.png" TargetMode="External"/><Relationship Id="rId2014" Type="http://schemas.openxmlformats.org/officeDocument/2006/relationships/hyperlink" Target="https://twitter.com/pratapc77398804" TargetMode="External"/><Relationship Id="rId2221" Type="http://schemas.openxmlformats.org/officeDocument/2006/relationships/hyperlink" Target="https://twitter.com/zarinekd" TargetMode="External"/><Relationship Id="rId638" Type="http://schemas.openxmlformats.org/officeDocument/2006/relationships/hyperlink" Target="https://twitter.com/sarathkevinjoy" TargetMode="External"/><Relationship Id="rId845" Type="http://schemas.openxmlformats.org/officeDocument/2006/relationships/hyperlink" Target="https://pbs.twimg.com/profile_banners/541544166/1488468856" TargetMode="External"/><Relationship Id="rId1030" Type="http://schemas.openxmlformats.org/officeDocument/2006/relationships/hyperlink" Target="https://pbs.twimg.com/profile_banners/1445548021/1489407298" TargetMode="External"/><Relationship Id="rId1268" Type="http://schemas.openxmlformats.org/officeDocument/2006/relationships/hyperlink" Target="http://abs.twimg.com/images/themes/theme1/bg.png" TargetMode="External"/><Relationship Id="rId1475" Type="http://schemas.openxmlformats.org/officeDocument/2006/relationships/hyperlink" Target="http://pbs.twimg.com/profile_images/854695830988640256/FHlpWXn5_normal.jpg" TargetMode="External"/><Relationship Id="rId1682" Type="http://schemas.openxmlformats.org/officeDocument/2006/relationships/hyperlink" Target="http://pbs.twimg.com/profile_images/845482990398586880/bs4St8jY_normal.jpg" TargetMode="External"/><Relationship Id="rId2319" Type="http://schemas.openxmlformats.org/officeDocument/2006/relationships/hyperlink" Target="https://twitter.com/ramanagarwal9" TargetMode="External"/><Relationship Id="rId400" Type="http://schemas.openxmlformats.org/officeDocument/2006/relationships/hyperlink" Target="http://pbs.twimg.com/profile_images/840898509561708547/92kbWbu-_normal.jpg" TargetMode="External"/><Relationship Id="rId705" Type="http://schemas.openxmlformats.org/officeDocument/2006/relationships/hyperlink" Target="https://twitter.com/asifraza1000" TargetMode="External"/><Relationship Id="rId1128" Type="http://schemas.openxmlformats.org/officeDocument/2006/relationships/hyperlink" Target="https://pbs.twimg.com/profile_banners/2498151060/1453355975" TargetMode="External"/><Relationship Id="rId1335" Type="http://schemas.openxmlformats.org/officeDocument/2006/relationships/hyperlink" Target="http://pbs.twimg.com/profile_background_images/263902509/b_0603_Federer31.jpg" TargetMode="External"/><Relationship Id="rId1542" Type="http://schemas.openxmlformats.org/officeDocument/2006/relationships/hyperlink" Target="http://pbs.twimg.com/profile_images/3131744184/33ab20fd82d1caac3afdd482677cd62e_normal.jpeg" TargetMode="External"/><Relationship Id="rId1987" Type="http://schemas.openxmlformats.org/officeDocument/2006/relationships/hyperlink" Target="https://twitter.com/shajesh_k" TargetMode="External"/><Relationship Id="rId912" Type="http://schemas.openxmlformats.org/officeDocument/2006/relationships/hyperlink" Target="https://pbs.twimg.com/profile_banners/857469682328236032/1493273771" TargetMode="External"/><Relationship Id="rId1847" Type="http://schemas.openxmlformats.org/officeDocument/2006/relationships/hyperlink" Target="http://pbs.twimg.com/profile_images/858691057793605632/2eaMgShN_normal.jpg" TargetMode="External"/><Relationship Id="rId41" Type="http://schemas.openxmlformats.org/officeDocument/2006/relationships/hyperlink" Target="https://t.co/rkQUBzVOkZ" TargetMode="External"/><Relationship Id="rId1402" Type="http://schemas.openxmlformats.org/officeDocument/2006/relationships/hyperlink" Target="http://abs.twimg.com/images/themes/theme3/bg.gif" TargetMode="External"/><Relationship Id="rId1707" Type="http://schemas.openxmlformats.org/officeDocument/2006/relationships/hyperlink" Target="http://pbs.twimg.com/profile_images/821335748016226304/bw_cZp_y_normal.jpg" TargetMode="External"/><Relationship Id="rId190" Type="http://schemas.openxmlformats.org/officeDocument/2006/relationships/hyperlink" Target="https://pbs.twimg.com/profile_banners/144595092/1465071983" TargetMode="External"/><Relationship Id="rId288" Type="http://schemas.openxmlformats.org/officeDocument/2006/relationships/hyperlink" Target="http://abs.twimg.com/images/themes/theme1/bg.png" TargetMode="External"/><Relationship Id="rId1914" Type="http://schemas.openxmlformats.org/officeDocument/2006/relationships/hyperlink" Target="https://twitter.com/vodafone" TargetMode="External"/><Relationship Id="rId495" Type="http://schemas.openxmlformats.org/officeDocument/2006/relationships/hyperlink" Target="http://pbs.twimg.com/profile_images/854024648329240578/CTw2sHk6_normal.jpg" TargetMode="External"/><Relationship Id="rId2176" Type="http://schemas.openxmlformats.org/officeDocument/2006/relationships/hyperlink" Target="https://twitter.com/anand3210" TargetMode="External"/><Relationship Id="rId148" Type="http://schemas.openxmlformats.org/officeDocument/2006/relationships/hyperlink" Target="https://pbs.twimg.com/profile_banners/711930128054489089/1476964759" TargetMode="External"/><Relationship Id="rId355" Type="http://schemas.openxmlformats.org/officeDocument/2006/relationships/hyperlink" Target="http://pbs.twimg.com/profile_images/687143380258705408/RU41lmft_normal.png" TargetMode="External"/><Relationship Id="rId562" Type="http://schemas.openxmlformats.org/officeDocument/2006/relationships/hyperlink" Target="https://twitter.com/frankie2703" TargetMode="External"/><Relationship Id="rId1192" Type="http://schemas.openxmlformats.org/officeDocument/2006/relationships/hyperlink" Target="http://abs.twimg.com/images/themes/theme1/bg.png" TargetMode="External"/><Relationship Id="rId2036" Type="http://schemas.openxmlformats.org/officeDocument/2006/relationships/hyperlink" Target="https://twitter.com/piathealien" TargetMode="External"/><Relationship Id="rId2243" Type="http://schemas.openxmlformats.org/officeDocument/2006/relationships/hyperlink" Target="https://twitter.com/sohailaa786" TargetMode="External"/><Relationship Id="rId215" Type="http://schemas.openxmlformats.org/officeDocument/2006/relationships/hyperlink" Target="https://pbs.twimg.com/profile_banners/83664170/1363607421" TargetMode="External"/><Relationship Id="rId422" Type="http://schemas.openxmlformats.org/officeDocument/2006/relationships/hyperlink" Target="http://pbs.twimg.com/profile_images/1838133487/408145_200544613375875_100002610147752_369208_1626355922_n_normal.jpg" TargetMode="External"/><Relationship Id="rId867" Type="http://schemas.openxmlformats.org/officeDocument/2006/relationships/hyperlink" Target="https://pbs.twimg.com/profile_banners/508656152/1493018830" TargetMode="External"/><Relationship Id="rId1052" Type="http://schemas.openxmlformats.org/officeDocument/2006/relationships/hyperlink" Target="https://pbs.twimg.com/profile_banners/3070233963/1492445876" TargetMode="External"/><Relationship Id="rId1497" Type="http://schemas.openxmlformats.org/officeDocument/2006/relationships/hyperlink" Target="http://pbs.twimg.com/profile_images/771695810954293248/cypvGDzD_normal.jpg" TargetMode="External"/><Relationship Id="rId2103" Type="http://schemas.openxmlformats.org/officeDocument/2006/relationships/hyperlink" Target="https://twitter.com/maithily1905" TargetMode="External"/><Relationship Id="rId2310" Type="http://schemas.openxmlformats.org/officeDocument/2006/relationships/hyperlink" Target="https://twitter.com/chandan6258" TargetMode="External"/><Relationship Id="rId727" Type="http://schemas.openxmlformats.org/officeDocument/2006/relationships/hyperlink" Target="https://t.co/mgcmCvbiLC" TargetMode="External"/><Relationship Id="rId934" Type="http://schemas.openxmlformats.org/officeDocument/2006/relationships/hyperlink" Target="https://pbs.twimg.com/profile_banners/4509177740/1484329907" TargetMode="External"/><Relationship Id="rId1357" Type="http://schemas.openxmlformats.org/officeDocument/2006/relationships/hyperlink" Target="http://abs.twimg.com/images/themes/theme1/bg.png" TargetMode="External"/><Relationship Id="rId1564" Type="http://schemas.openxmlformats.org/officeDocument/2006/relationships/hyperlink" Target="http://pbs.twimg.com/profile_images/856825663751413762/TLDCMvgI_normal.jpg" TargetMode="External"/><Relationship Id="rId1771" Type="http://schemas.openxmlformats.org/officeDocument/2006/relationships/hyperlink" Target="http://pbs.twimg.com/profile_images/858711752053272576/N-dFIhy7_normal.jpg" TargetMode="External"/><Relationship Id="rId63" Type="http://schemas.openxmlformats.org/officeDocument/2006/relationships/hyperlink" Target="https://t.co/TH2Fa8Tr3Y" TargetMode="External"/><Relationship Id="rId1217" Type="http://schemas.openxmlformats.org/officeDocument/2006/relationships/hyperlink" Target="http://abs.twimg.com/images/themes/theme1/bg.png" TargetMode="External"/><Relationship Id="rId1424" Type="http://schemas.openxmlformats.org/officeDocument/2006/relationships/hyperlink" Target="http://abs.twimg.com/images/themes/theme1/bg.png" TargetMode="External"/><Relationship Id="rId1631" Type="http://schemas.openxmlformats.org/officeDocument/2006/relationships/hyperlink" Target="http://pbs.twimg.com/profile_images/602383306806530048/QC2CYiVZ_normal.jpg" TargetMode="External"/><Relationship Id="rId1869" Type="http://schemas.openxmlformats.org/officeDocument/2006/relationships/hyperlink" Target="http://pbs.twimg.com/profile_images/855046106597789696/9TCcZoSF_normal.jpg" TargetMode="External"/><Relationship Id="rId1729" Type="http://schemas.openxmlformats.org/officeDocument/2006/relationships/hyperlink" Target="http://pbs.twimg.com/profile_images/850224300074319873/gd48OW55_normal.jpg" TargetMode="External"/><Relationship Id="rId1936" Type="http://schemas.openxmlformats.org/officeDocument/2006/relationships/hyperlink" Target="https://twitter.com/imshubsri" TargetMode="External"/><Relationship Id="rId2198" Type="http://schemas.openxmlformats.org/officeDocument/2006/relationships/hyperlink" Target="https://twitter.com/kumar_dayakar" TargetMode="External"/><Relationship Id="rId377" Type="http://schemas.openxmlformats.org/officeDocument/2006/relationships/hyperlink" Target="http://abs.twimg.com/sticky/default_profile_images/default_profile_normal.png" TargetMode="External"/><Relationship Id="rId584" Type="http://schemas.openxmlformats.org/officeDocument/2006/relationships/hyperlink" Target="https://twitter.com/ssrana07rana" TargetMode="External"/><Relationship Id="rId2058" Type="http://schemas.openxmlformats.org/officeDocument/2006/relationships/hyperlink" Target="https://twitter.com/sanjaymc1" TargetMode="External"/><Relationship Id="rId2265" Type="http://schemas.openxmlformats.org/officeDocument/2006/relationships/hyperlink" Target="https://twitter.com/rkuntold" TargetMode="External"/><Relationship Id="rId5" Type="http://schemas.openxmlformats.org/officeDocument/2006/relationships/hyperlink" Target="https://t.co/kGVE3ntn5C" TargetMode="External"/><Relationship Id="rId237" Type="http://schemas.openxmlformats.org/officeDocument/2006/relationships/hyperlink" Target="http://abs.twimg.com/images/themes/theme19/bg.gif" TargetMode="External"/><Relationship Id="rId791" Type="http://schemas.openxmlformats.org/officeDocument/2006/relationships/hyperlink" Target="https://t.co/wxZH1891dN" TargetMode="External"/><Relationship Id="rId889" Type="http://schemas.openxmlformats.org/officeDocument/2006/relationships/hyperlink" Target="https://pbs.twimg.com/profile_banners/239750564/1483187987" TargetMode="External"/><Relationship Id="rId1074" Type="http://schemas.openxmlformats.org/officeDocument/2006/relationships/hyperlink" Target="https://pbs.twimg.com/profile_banners/221695334/1491643264" TargetMode="External"/><Relationship Id="rId444" Type="http://schemas.openxmlformats.org/officeDocument/2006/relationships/hyperlink" Target="http://pbs.twimg.com/profile_images/856011663333634048/OwDqtwwS_normal.jpg" TargetMode="External"/><Relationship Id="rId651" Type="http://schemas.openxmlformats.org/officeDocument/2006/relationships/hyperlink" Target="https://twitter.com/hamidshaikh4321" TargetMode="External"/><Relationship Id="rId749" Type="http://schemas.openxmlformats.org/officeDocument/2006/relationships/hyperlink" Target="https://t.co/dfx8AB9o7a" TargetMode="External"/><Relationship Id="rId1281" Type="http://schemas.openxmlformats.org/officeDocument/2006/relationships/hyperlink" Target="http://abs.twimg.com/images/themes/theme1/bg.png" TargetMode="External"/><Relationship Id="rId1379" Type="http://schemas.openxmlformats.org/officeDocument/2006/relationships/hyperlink" Target="http://abs.twimg.com/images/themes/theme1/bg.png" TargetMode="External"/><Relationship Id="rId1586" Type="http://schemas.openxmlformats.org/officeDocument/2006/relationships/hyperlink" Target="http://pbs.twimg.com/profile_images/457573022749032448/Zy52tUi3_normal.png" TargetMode="External"/><Relationship Id="rId2125" Type="http://schemas.openxmlformats.org/officeDocument/2006/relationships/hyperlink" Target="https://twitter.com/mehul_27" TargetMode="External"/><Relationship Id="rId2332" Type="http://schemas.openxmlformats.org/officeDocument/2006/relationships/hyperlink" Target="https://twitter.com/siteshbewal" TargetMode="External"/><Relationship Id="rId304" Type="http://schemas.openxmlformats.org/officeDocument/2006/relationships/hyperlink" Target="http://abs.twimg.com/images/themes/theme1/bg.png" TargetMode="External"/><Relationship Id="rId511" Type="http://schemas.openxmlformats.org/officeDocument/2006/relationships/hyperlink" Target="http://pbs.twimg.com/profile_images/852553621216436225/wzqEmQxO_normal.jpg" TargetMode="External"/><Relationship Id="rId609" Type="http://schemas.openxmlformats.org/officeDocument/2006/relationships/hyperlink" Target="https://twitter.com/snehaabhisood" TargetMode="External"/><Relationship Id="rId956" Type="http://schemas.openxmlformats.org/officeDocument/2006/relationships/hyperlink" Target="https://pbs.twimg.com/profile_banners/1886783138/1451737393" TargetMode="External"/><Relationship Id="rId1141" Type="http://schemas.openxmlformats.org/officeDocument/2006/relationships/hyperlink" Target="http://pbs.twimg.com/profile_background_images/452885811575283713/uTLkkBfc.jpeg" TargetMode="External"/><Relationship Id="rId1239" Type="http://schemas.openxmlformats.org/officeDocument/2006/relationships/hyperlink" Target="http://abs.twimg.com/images/themes/theme1/bg.png" TargetMode="External"/><Relationship Id="rId1793" Type="http://schemas.openxmlformats.org/officeDocument/2006/relationships/hyperlink" Target="http://pbs.twimg.com/profile_images/851835953333194752/lXCJHusY_normal.jpg" TargetMode="External"/><Relationship Id="rId85" Type="http://schemas.openxmlformats.org/officeDocument/2006/relationships/hyperlink" Target="https://pbs.twimg.com/profile_banners/2336773100/1437982209" TargetMode="External"/><Relationship Id="rId816" Type="http://schemas.openxmlformats.org/officeDocument/2006/relationships/hyperlink" Target="https://pbs.twimg.com/profile_banners/66104989/1471594512" TargetMode="External"/><Relationship Id="rId1001" Type="http://schemas.openxmlformats.org/officeDocument/2006/relationships/hyperlink" Target="https://pbs.twimg.com/profile_banners/122900778/1485251069" TargetMode="External"/><Relationship Id="rId1446" Type="http://schemas.openxmlformats.org/officeDocument/2006/relationships/hyperlink" Target="http://abs.twimg.com/images/themes/theme1/bg.png" TargetMode="External"/><Relationship Id="rId1653" Type="http://schemas.openxmlformats.org/officeDocument/2006/relationships/hyperlink" Target="http://pbs.twimg.com/profile_images/2487831577/sp2_normal.JPG" TargetMode="External"/><Relationship Id="rId1860" Type="http://schemas.openxmlformats.org/officeDocument/2006/relationships/hyperlink" Target="http://pbs.twimg.com/profile_images/857474359715168256/moQws2Rs_normal.jpg" TargetMode="External"/><Relationship Id="rId1306" Type="http://schemas.openxmlformats.org/officeDocument/2006/relationships/hyperlink" Target="http://abs.twimg.com/images/themes/theme1/bg.png" TargetMode="External"/><Relationship Id="rId1513" Type="http://schemas.openxmlformats.org/officeDocument/2006/relationships/hyperlink" Target="http://pbs.twimg.com/profile_images/444440457779482625/dgaNLCsj_normal.jpeg" TargetMode="External"/><Relationship Id="rId1720" Type="http://schemas.openxmlformats.org/officeDocument/2006/relationships/hyperlink" Target="http://pbs.twimg.com/profile_images/841747370941546496/Oi6BSPDy_normal.jpg" TargetMode="External"/><Relationship Id="rId1958" Type="http://schemas.openxmlformats.org/officeDocument/2006/relationships/hyperlink" Target="https://twitter.com/aakhilabhide" TargetMode="External"/><Relationship Id="rId12" Type="http://schemas.openxmlformats.org/officeDocument/2006/relationships/hyperlink" Target="https://t.co/iJKojlocID" TargetMode="External"/><Relationship Id="rId1818" Type="http://schemas.openxmlformats.org/officeDocument/2006/relationships/hyperlink" Target="http://pbs.twimg.com/profile_images/664735439903809537/wedTw0hU_normal.jpg" TargetMode="External"/><Relationship Id="rId161" Type="http://schemas.openxmlformats.org/officeDocument/2006/relationships/hyperlink" Target="https://pbs.twimg.com/profile_banners/1598963778/1477313317" TargetMode="External"/><Relationship Id="rId399" Type="http://schemas.openxmlformats.org/officeDocument/2006/relationships/hyperlink" Target="http://pbs.twimg.com/profile_images/817760851667128321/kNLZtlFJ_normal.jpg" TargetMode="External"/><Relationship Id="rId2287" Type="http://schemas.openxmlformats.org/officeDocument/2006/relationships/hyperlink" Target="https://twitter.com/parthiv9" TargetMode="External"/><Relationship Id="rId259" Type="http://schemas.openxmlformats.org/officeDocument/2006/relationships/hyperlink" Target="http://pbs.twimg.com/profile_background_images/378800000085924890/988f06acbf293d9a3d433c52809d0bcb.jpeg" TargetMode="External"/><Relationship Id="rId466" Type="http://schemas.openxmlformats.org/officeDocument/2006/relationships/hyperlink" Target="http://pbs.twimg.com/profile_images/827894264025776128/DfN9XQyy_normal.jpg" TargetMode="External"/><Relationship Id="rId673" Type="http://schemas.openxmlformats.org/officeDocument/2006/relationships/hyperlink" Target="https://twitter.com/varadpathak007" TargetMode="External"/><Relationship Id="rId880" Type="http://schemas.openxmlformats.org/officeDocument/2006/relationships/hyperlink" Target="https://pbs.twimg.com/profile_banners/2365543466/1465582467" TargetMode="External"/><Relationship Id="rId1096" Type="http://schemas.openxmlformats.org/officeDocument/2006/relationships/hyperlink" Target="https://pbs.twimg.com/profile_banners/3438108441/1487345800" TargetMode="External"/><Relationship Id="rId2147" Type="http://schemas.openxmlformats.org/officeDocument/2006/relationships/hyperlink" Target="https://twitter.com/amankum25302040" TargetMode="External"/><Relationship Id="rId119" Type="http://schemas.openxmlformats.org/officeDocument/2006/relationships/hyperlink" Target="https://pbs.twimg.com/profile_banners/529329611/1485608307" TargetMode="External"/><Relationship Id="rId326" Type="http://schemas.openxmlformats.org/officeDocument/2006/relationships/hyperlink" Target="http://abs.twimg.com/images/themes/theme9/bg.gif" TargetMode="External"/><Relationship Id="rId533" Type="http://schemas.openxmlformats.org/officeDocument/2006/relationships/hyperlink" Target="https://twitter.com/vodafonein" TargetMode="External"/><Relationship Id="rId978" Type="http://schemas.openxmlformats.org/officeDocument/2006/relationships/hyperlink" Target="https://pbs.twimg.com/profile_banners/791670584413487108/1490188559" TargetMode="External"/><Relationship Id="rId1163" Type="http://schemas.openxmlformats.org/officeDocument/2006/relationships/hyperlink" Target="http://abs.twimg.com/images/themes/theme1/bg.png" TargetMode="External"/><Relationship Id="rId1370" Type="http://schemas.openxmlformats.org/officeDocument/2006/relationships/hyperlink" Target="http://abs.twimg.com/images/themes/theme3/bg.gif" TargetMode="External"/><Relationship Id="rId2007" Type="http://schemas.openxmlformats.org/officeDocument/2006/relationships/hyperlink" Target="https://twitter.com/nsuisunny" TargetMode="External"/><Relationship Id="rId2214" Type="http://schemas.openxmlformats.org/officeDocument/2006/relationships/hyperlink" Target="https://twitter.com/jainhunar" TargetMode="External"/><Relationship Id="rId740" Type="http://schemas.openxmlformats.org/officeDocument/2006/relationships/hyperlink" Target="https://t.co/2I0i7wRXKb" TargetMode="External"/><Relationship Id="rId838" Type="http://schemas.openxmlformats.org/officeDocument/2006/relationships/hyperlink" Target="https://pbs.twimg.com/profile_banners/856102634721222656/1492946365" TargetMode="External"/><Relationship Id="rId1023" Type="http://schemas.openxmlformats.org/officeDocument/2006/relationships/hyperlink" Target="https://pbs.twimg.com/profile_banners/362390084/1443028966" TargetMode="External"/><Relationship Id="rId1468" Type="http://schemas.openxmlformats.org/officeDocument/2006/relationships/hyperlink" Target="http://pbs.twimg.com/profile_images/1806586835/dp_normal.jpg" TargetMode="External"/><Relationship Id="rId1675" Type="http://schemas.openxmlformats.org/officeDocument/2006/relationships/hyperlink" Target="http://pbs.twimg.com/profile_images/826803476151754752/Il-e5D6y_normal.jpg" TargetMode="External"/><Relationship Id="rId1882" Type="http://schemas.openxmlformats.org/officeDocument/2006/relationships/hyperlink" Target="http://pbs.twimg.com/profile_images/856857634095247360/lVuESS_i_normal.jpg" TargetMode="External"/><Relationship Id="rId600" Type="http://schemas.openxmlformats.org/officeDocument/2006/relationships/hyperlink" Target="https://twitter.com/tanmay_2010" TargetMode="External"/><Relationship Id="rId1230" Type="http://schemas.openxmlformats.org/officeDocument/2006/relationships/hyperlink" Target="http://pbs.twimg.com/profile_background_images/672090733126389760/6CFv7g00.jpg" TargetMode="External"/><Relationship Id="rId1328" Type="http://schemas.openxmlformats.org/officeDocument/2006/relationships/hyperlink" Target="http://abs.twimg.com/images/themes/theme1/bg.png" TargetMode="External"/><Relationship Id="rId1535" Type="http://schemas.openxmlformats.org/officeDocument/2006/relationships/hyperlink" Target="http://pbs.twimg.com/profile_images/766503919958781952/l6z_ZP-v_normal.jpg" TargetMode="External"/><Relationship Id="rId905" Type="http://schemas.openxmlformats.org/officeDocument/2006/relationships/hyperlink" Target="https://pbs.twimg.com/profile_banners/4676368926/1485272817" TargetMode="External"/><Relationship Id="rId1742" Type="http://schemas.openxmlformats.org/officeDocument/2006/relationships/hyperlink" Target="http://pbs.twimg.com/profile_images/828909792123113472/2y_b0qVy_normal.jpg" TargetMode="External"/><Relationship Id="rId34" Type="http://schemas.openxmlformats.org/officeDocument/2006/relationships/hyperlink" Target="https://t.co/QJXXL1Kmv3" TargetMode="External"/><Relationship Id="rId1602" Type="http://schemas.openxmlformats.org/officeDocument/2006/relationships/hyperlink" Target="http://pbs.twimg.com/profile_images/828516325156909056/m4BZ_pFi_normal.jpg" TargetMode="External"/><Relationship Id="rId183" Type="http://schemas.openxmlformats.org/officeDocument/2006/relationships/hyperlink" Target="https://pbs.twimg.com/profile_banners/114171587/1491300031" TargetMode="External"/><Relationship Id="rId390" Type="http://schemas.openxmlformats.org/officeDocument/2006/relationships/hyperlink" Target="http://pbs.twimg.com/profile_images/855859192393072640/tBEfDfWo_normal.jpg" TargetMode="External"/><Relationship Id="rId1907" Type="http://schemas.openxmlformats.org/officeDocument/2006/relationships/hyperlink" Target="https://twitter.com/adarshprasad11" TargetMode="External"/><Relationship Id="rId2071" Type="http://schemas.openxmlformats.org/officeDocument/2006/relationships/hyperlink" Target="https://twitter.com/vikaskaushik009" TargetMode="External"/><Relationship Id="rId250" Type="http://schemas.openxmlformats.org/officeDocument/2006/relationships/hyperlink" Target="http://abs.twimg.com/images/themes/theme15/bg.png" TargetMode="External"/><Relationship Id="rId488" Type="http://schemas.openxmlformats.org/officeDocument/2006/relationships/hyperlink" Target="http://pbs.twimg.com/profile_images/853208791843823617/zjyHPM4J_normal.jpg" TargetMode="External"/><Relationship Id="rId695" Type="http://schemas.openxmlformats.org/officeDocument/2006/relationships/hyperlink" Target="https://twitter.com/ayush_banka1" TargetMode="External"/><Relationship Id="rId2169" Type="http://schemas.openxmlformats.org/officeDocument/2006/relationships/hyperlink" Target="https://twitter.com/mdtayyib12" TargetMode="External"/><Relationship Id="rId110" Type="http://schemas.openxmlformats.org/officeDocument/2006/relationships/hyperlink" Target="https://pbs.twimg.com/profile_banners/805576692387299328/1491032349" TargetMode="External"/><Relationship Id="rId348" Type="http://schemas.openxmlformats.org/officeDocument/2006/relationships/hyperlink" Target="http://pbs.twimg.com/profile_background_images/378800000083356667/9e2cc20087917780cf4527dfe337335d.jpeg" TargetMode="External"/><Relationship Id="rId555" Type="http://schemas.openxmlformats.org/officeDocument/2006/relationships/hyperlink" Target="https://twitter.com/prashan30116444" TargetMode="External"/><Relationship Id="rId762" Type="http://schemas.openxmlformats.org/officeDocument/2006/relationships/hyperlink" Target="https://t.co/GgGcJWxO07" TargetMode="External"/><Relationship Id="rId1185" Type="http://schemas.openxmlformats.org/officeDocument/2006/relationships/hyperlink" Target="http://abs.twimg.com/images/themes/theme1/bg.png" TargetMode="External"/><Relationship Id="rId1392" Type="http://schemas.openxmlformats.org/officeDocument/2006/relationships/hyperlink" Target="http://abs.twimg.com/images/themes/theme12/bg.gif" TargetMode="External"/><Relationship Id="rId2029" Type="http://schemas.openxmlformats.org/officeDocument/2006/relationships/hyperlink" Target="https://twitter.com/afreennagarji1" TargetMode="External"/><Relationship Id="rId2236" Type="http://schemas.openxmlformats.org/officeDocument/2006/relationships/hyperlink" Target="https://twitter.com/jaiswalaryan128" TargetMode="External"/><Relationship Id="rId208" Type="http://schemas.openxmlformats.org/officeDocument/2006/relationships/hyperlink" Target="https://pbs.twimg.com/profile_banners/497605540/1489258651" TargetMode="External"/><Relationship Id="rId415" Type="http://schemas.openxmlformats.org/officeDocument/2006/relationships/hyperlink" Target="http://pbs.twimg.com/profile_images/858682503242158081/AM44tD_U_normal.jpg" TargetMode="External"/><Relationship Id="rId622" Type="http://schemas.openxmlformats.org/officeDocument/2006/relationships/hyperlink" Target="https://twitter.com/akazukin73" TargetMode="External"/><Relationship Id="rId1045" Type="http://schemas.openxmlformats.org/officeDocument/2006/relationships/hyperlink" Target="https://pbs.twimg.com/profile_banners/547528665/1493392376" TargetMode="External"/><Relationship Id="rId1252" Type="http://schemas.openxmlformats.org/officeDocument/2006/relationships/hyperlink" Target="http://abs.twimg.com/images/themes/theme1/bg.png" TargetMode="External"/><Relationship Id="rId1697" Type="http://schemas.openxmlformats.org/officeDocument/2006/relationships/hyperlink" Target="http://pbs.twimg.com/profile_images/856297650248859648/k6MdXFHz_normal.jpg" TargetMode="External"/><Relationship Id="rId2303" Type="http://schemas.openxmlformats.org/officeDocument/2006/relationships/hyperlink" Target="https://twitter.com/rcguerrilla" TargetMode="External"/><Relationship Id="rId927" Type="http://schemas.openxmlformats.org/officeDocument/2006/relationships/hyperlink" Target="https://pbs.twimg.com/profile_banners/856497960305041408/1493547596" TargetMode="External"/><Relationship Id="rId1112" Type="http://schemas.openxmlformats.org/officeDocument/2006/relationships/hyperlink" Target="https://pbs.twimg.com/profile_banners/604151205/1484110686" TargetMode="External"/><Relationship Id="rId1557" Type="http://schemas.openxmlformats.org/officeDocument/2006/relationships/hyperlink" Target="http://pbs.twimg.com/profile_images/858703942120636421/I-McOJH4_normal.jpg" TargetMode="External"/><Relationship Id="rId1764" Type="http://schemas.openxmlformats.org/officeDocument/2006/relationships/hyperlink" Target="http://pbs.twimg.com/profile_images/842331962027077633/ixQ6aKis_normal.jpg" TargetMode="External"/><Relationship Id="rId1971" Type="http://schemas.openxmlformats.org/officeDocument/2006/relationships/hyperlink" Target="https://twitter.com/arunkumar_mani" TargetMode="External"/><Relationship Id="rId56" Type="http://schemas.openxmlformats.org/officeDocument/2006/relationships/hyperlink" Target="https://t.co/WMKrHh8VCX" TargetMode="External"/><Relationship Id="rId1417" Type="http://schemas.openxmlformats.org/officeDocument/2006/relationships/hyperlink" Target="http://abs.twimg.com/images/themes/theme1/bg.png" TargetMode="External"/><Relationship Id="rId1624" Type="http://schemas.openxmlformats.org/officeDocument/2006/relationships/hyperlink" Target="http://pbs.twimg.com/profile_images/842216271328485376/LnMOO7mV_normal.jpg" TargetMode="External"/><Relationship Id="rId1831" Type="http://schemas.openxmlformats.org/officeDocument/2006/relationships/hyperlink" Target="http://pbs.twimg.com/profile_images/602361564189044736/8EHQooxT_normal.jpg" TargetMode="External"/><Relationship Id="rId1929" Type="http://schemas.openxmlformats.org/officeDocument/2006/relationships/hyperlink" Target="https://twitter.com/ab619cricket" TargetMode="External"/><Relationship Id="rId2093" Type="http://schemas.openxmlformats.org/officeDocument/2006/relationships/hyperlink" Target="https://twitter.com/4seohelp" TargetMode="External"/><Relationship Id="rId272" Type="http://schemas.openxmlformats.org/officeDocument/2006/relationships/hyperlink" Target="http://abs.twimg.com/images/themes/theme1/bg.png" TargetMode="External"/><Relationship Id="rId577" Type="http://schemas.openxmlformats.org/officeDocument/2006/relationships/hyperlink" Target="https://twitter.com/aniketwmoney" TargetMode="External"/><Relationship Id="rId2160" Type="http://schemas.openxmlformats.org/officeDocument/2006/relationships/hyperlink" Target="https://twitter.com/jain675hjj1" TargetMode="External"/><Relationship Id="rId2258" Type="http://schemas.openxmlformats.org/officeDocument/2006/relationships/hyperlink" Target="https://twitter.com/sarojtweet17" TargetMode="External"/><Relationship Id="rId132" Type="http://schemas.openxmlformats.org/officeDocument/2006/relationships/hyperlink" Target="https://pbs.twimg.com/profile_banners/2358045654/1477900980" TargetMode="External"/><Relationship Id="rId784" Type="http://schemas.openxmlformats.org/officeDocument/2006/relationships/hyperlink" Target="https://t.co/26Bj8fm3MF" TargetMode="External"/><Relationship Id="rId991" Type="http://schemas.openxmlformats.org/officeDocument/2006/relationships/hyperlink" Target="https://pbs.twimg.com/profile_banners/834829072274427904/1491335807" TargetMode="External"/><Relationship Id="rId1067" Type="http://schemas.openxmlformats.org/officeDocument/2006/relationships/hyperlink" Target="https://pbs.twimg.com/profile_banners/840514908269756416/1493102688" TargetMode="External"/><Relationship Id="rId2020" Type="http://schemas.openxmlformats.org/officeDocument/2006/relationships/hyperlink" Target="https://twitter.com/monil2403" TargetMode="External"/><Relationship Id="rId437" Type="http://schemas.openxmlformats.org/officeDocument/2006/relationships/hyperlink" Target="http://pbs.twimg.com/profile_images/849140997288116225/rrsWppJj_normal.jpg" TargetMode="External"/><Relationship Id="rId644" Type="http://schemas.openxmlformats.org/officeDocument/2006/relationships/hyperlink" Target="https://twitter.com/chahatdeep_s" TargetMode="External"/><Relationship Id="rId851" Type="http://schemas.openxmlformats.org/officeDocument/2006/relationships/hyperlink" Target="https://pbs.twimg.com/profile_banners/2428664694/1491125356" TargetMode="External"/><Relationship Id="rId1274" Type="http://schemas.openxmlformats.org/officeDocument/2006/relationships/hyperlink" Target="http://abs.twimg.com/images/themes/theme1/bg.png" TargetMode="External"/><Relationship Id="rId1481" Type="http://schemas.openxmlformats.org/officeDocument/2006/relationships/hyperlink" Target="http://pbs.twimg.com/profile_images/856104414204932097/qNmyo5nG_normal.jpg" TargetMode="External"/><Relationship Id="rId1579" Type="http://schemas.openxmlformats.org/officeDocument/2006/relationships/hyperlink" Target="http://pbs.twimg.com/profile_images/802960969420902400/rJfzTUb5_normal.jpg" TargetMode="External"/><Relationship Id="rId2118" Type="http://schemas.openxmlformats.org/officeDocument/2006/relationships/hyperlink" Target="https://twitter.com/narry_is_life10" TargetMode="External"/><Relationship Id="rId2325" Type="http://schemas.openxmlformats.org/officeDocument/2006/relationships/hyperlink" Target="https://twitter.com/tpepinson" TargetMode="External"/><Relationship Id="rId504" Type="http://schemas.openxmlformats.org/officeDocument/2006/relationships/hyperlink" Target="http://pbs.twimg.com/profile_images/857189036548661252/RIU_4LCI_normal.jpg" TargetMode="External"/><Relationship Id="rId711" Type="http://schemas.openxmlformats.org/officeDocument/2006/relationships/hyperlink" Target="http://t.co/VWmbXTxWFq" TargetMode="External"/><Relationship Id="rId949" Type="http://schemas.openxmlformats.org/officeDocument/2006/relationships/hyperlink" Target="https://pbs.twimg.com/profile_banners/857593611134918656/1493306868" TargetMode="External"/><Relationship Id="rId1134" Type="http://schemas.openxmlformats.org/officeDocument/2006/relationships/hyperlink" Target="http://pbs.twimg.com/profile_background_images/378800000089235100/2ccea14abf3cb15213ccfdfa398ecacb.jpeg" TargetMode="External"/><Relationship Id="rId1341" Type="http://schemas.openxmlformats.org/officeDocument/2006/relationships/hyperlink" Target="http://abs.twimg.com/images/themes/theme1/bg.png" TargetMode="External"/><Relationship Id="rId1786" Type="http://schemas.openxmlformats.org/officeDocument/2006/relationships/hyperlink" Target="http://pbs.twimg.com/profile_images/828679236483424256/wre3KKWq_normal.jpg" TargetMode="External"/><Relationship Id="rId1993" Type="http://schemas.openxmlformats.org/officeDocument/2006/relationships/hyperlink" Target="https://twitter.com/avisribosu" TargetMode="External"/><Relationship Id="rId78" Type="http://schemas.openxmlformats.org/officeDocument/2006/relationships/hyperlink" Target="https://pbs.twimg.com/profile_banners/850651267806494720/1491646981" TargetMode="External"/><Relationship Id="rId809" Type="http://schemas.openxmlformats.org/officeDocument/2006/relationships/hyperlink" Target="https://t.co/FLk0ysDRGj" TargetMode="External"/><Relationship Id="rId1201" Type="http://schemas.openxmlformats.org/officeDocument/2006/relationships/hyperlink" Target="http://abs.twimg.com/images/themes/theme1/bg.png" TargetMode="External"/><Relationship Id="rId1439" Type="http://schemas.openxmlformats.org/officeDocument/2006/relationships/hyperlink" Target="http://abs.twimg.com/images/themes/theme1/bg.png" TargetMode="External"/><Relationship Id="rId1646" Type="http://schemas.openxmlformats.org/officeDocument/2006/relationships/hyperlink" Target="http://pbs.twimg.com/profile_images/835755321192812544/ZQIwzILC_normal.jpg" TargetMode="External"/><Relationship Id="rId1853" Type="http://schemas.openxmlformats.org/officeDocument/2006/relationships/hyperlink" Target="http://pbs.twimg.com/profile_images/854027636833701888/Y-eFzykf_normal.jpg" TargetMode="External"/><Relationship Id="rId1506" Type="http://schemas.openxmlformats.org/officeDocument/2006/relationships/hyperlink" Target="http://pbs.twimg.com/profile_images/444547761040392192/q_6AhIIp_normal.jpeg" TargetMode="External"/><Relationship Id="rId1713" Type="http://schemas.openxmlformats.org/officeDocument/2006/relationships/hyperlink" Target="http://pbs.twimg.com/profile_images/792905412362309632/r8qy6_GJ_normal.jpg" TargetMode="External"/><Relationship Id="rId1920" Type="http://schemas.openxmlformats.org/officeDocument/2006/relationships/hyperlink" Target="https://twitter.com/santosh700143" TargetMode="External"/><Relationship Id="rId294" Type="http://schemas.openxmlformats.org/officeDocument/2006/relationships/hyperlink" Target="http://abs.twimg.com/images/themes/theme1/bg.png" TargetMode="External"/><Relationship Id="rId2182" Type="http://schemas.openxmlformats.org/officeDocument/2006/relationships/hyperlink" Target="https://twitter.com/sart_cute" TargetMode="External"/><Relationship Id="rId154" Type="http://schemas.openxmlformats.org/officeDocument/2006/relationships/hyperlink" Target="https://pbs.twimg.com/profile_banners/704895931662147585/1492446265" TargetMode="External"/><Relationship Id="rId361" Type="http://schemas.openxmlformats.org/officeDocument/2006/relationships/hyperlink" Target="http://pbs.twimg.com/profile_images/851841171479461892/G3nbmIQB_normal.jpg" TargetMode="External"/><Relationship Id="rId599" Type="http://schemas.openxmlformats.org/officeDocument/2006/relationships/hyperlink" Target="https://twitter.com/i_hardikshah_" TargetMode="External"/><Relationship Id="rId2042" Type="http://schemas.openxmlformats.org/officeDocument/2006/relationships/hyperlink" Target="https://twitter.com/alokksrs" TargetMode="External"/><Relationship Id="rId459" Type="http://schemas.openxmlformats.org/officeDocument/2006/relationships/hyperlink" Target="http://pbs.twimg.com/profile_images/857570926128504832/a5TePV4M_normal.jpg" TargetMode="External"/><Relationship Id="rId666" Type="http://schemas.openxmlformats.org/officeDocument/2006/relationships/hyperlink" Target="https://twitter.com/ryansush" TargetMode="External"/><Relationship Id="rId873" Type="http://schemas.openxmlformats.org/officeDocument/2006/relationships/hyperlink" Target="https://pbs.twimg.com/profile_banners/215947675/1424056634" TargetMode="External"/><Relationship Id="rId1089" Type="http://schemas.openxmlformats.org/officeDocument/2006/relationships/hyperlink" Target="https://pbs.twimg.com/profile_banners/4677135228/1492664465" TargetMode="External"/><Relationship Id="rId1296" Type="http://schemas.openxmlformats.org/officeDocument/2006/relationships/hyperlink" Target="http://abs.twimg.com/images/themes/theme1/bg.png" TargetMode="External"/><Relationship Id="rId221" Type="http://schemas.openxmlformats.org/officeDocument/2006/relationships/hyperlink" Target="http://abs.twimg.com/images/themes/theme1/bg.png" TargetMode="External"/><Relationship Id="rId319" Type="http://schemas.openxmlformats.org/officeDocument/2006/relationships/hyperlink" Target="http://abs.twimg.com/images/themes/theme1/bg.png" TargetMode="External"/><Relationship Id="rId526" Type="http://schemas.openxmlformats.org/officeDocument/2006/relationships/hyperlink" Target="http://pbs.twimg.com/profile_images/857509463879766016/Q6kzB9g8_normal.jpg" TargetMode="External"/><Relationship Id="rId1156" Type="http://schemas.openxmlformats.org/officeDocument/2006/relationships/hyperlink" Target="http://abs.twimg.com/images/themes/theme11/bg.gif" TargetMode="External"/><Relationship Id="rId1363" Type="http://schemas.openxmlformats.org/officeDocument/2006/relationships/hyperlink" Target="http://abs.twimg.com/images/themes/theme1/bg.png" TargetMode="External"/><Relationship Id="rId2207" Type="http://schemas.openxmlformats.org/officeDocument/2006/relationships/hyperlink" Target="https://twitter.com/balunikiran" TargetMode="External"/><Relationship Id="rId733" Type="http://schemas.openxmlformats.org/officeDocument/2006/relationships/hyperlink" Target="https://t.co/8b11DExt2h" TargetMode="External"/><Relationship Id="rId940" Type="http://schemas.openxmlformats.org/officeDocument/2006/relationships/hyperlink" Target="https://pbs.twimg.com/profile_banners/86134897/1432454347" TargetMode="External"/><Relationship Id="rId1016" Type="http://schemas.openxmlformats.org/officeDocument/2006/relationships/hyperlink" Target="https://pbs.twimg.com/profile_banners/55244820/1407812167" TargetMode="External"/><Relationship Id="rId1570" Type="http://schemas.openxmlformats.org/officeDocument/2006/relationships/hyperlink" Target="http://pbs.twimg.com/profile_images/854387841425711104/Qyj1hUpt_normal.jpg" TargetMode="External"/><Relationship Id="rId1668" Type="http://schemas.openxmlformats.org/officeDocument/2006/relationships/hyperlink" Target="http://pbs.twimg.com/profile_images/857844241917239296/-qyDunk5_normal.jpg" TargetMode="External"/><Relationship Id="rId1875" Type="http://schemas.openxmlformats.org/officeDocument/2006/relationships/hyperlink" Target="http://pbs.twimg.com/profile_images/848718029580062720/bWATVG4j_normal.jpg" TargetMode="External"/><Relationship Id="rId800" Type="http://schemas.openxmlformats.org/officeDocument/2006/relationships/hyperlink" Target="https://t.co/IpAipjK8RZ" TargetMode="External"/><Relationship Id="rId1223" Type="http://schemas.openxmlformats.org/officeDocument/2006/relationships/hyperlink" Target="http://abs.twimg.com/images/themes/theme9/bg.gif" TargetMode="External"/><Relationship Id="rId1430" Type="http://schemas.openxmlformats.org/officeDocument/2006/relationships/hyperlink" Target="http://abs.twimg.com/images/themes/theme1/bg.png" TargetMode="External"/><Relationship Id="rId1528" Type="http://schemas.openxmlformats.org/officeDocument/2006/relationships/hyperlink" Target="http://pbs.twimg.com/profile_images/823520771079368705/u34SE3KG_normal.jpg" TargetMode="External"/><Relationship Id="rId1735" Type="http://schemas.openxmlformats.org/officeDocument/2006/relationships/hyperlink" Target="http://pbs.twimg.com/profile_images/814328619329880064/BHz_C0cZ_normal.jpg" TargetMode="External"/><Relationship Id="rId1942" Type="http://schemas.openxmlformats.org/officeDocument/2006/relationships/hyperlink" Target="https://twitter.com/ssgaparwezi" TargetMode="External"/><Relationship Id="rId27" Type="http://schemas.openxmlformats.org/officeDocument/2006/relationships/hyperlink" Target="https://t.co/rUezqGynVl" TargetMode="External"/><Relationship Id="rId1802" Type="http://schemas.openxmlformats.org/officeDocument/2006/relationships/hyperlink" Target="http://pbs.twimg.com/profile_images/806447210258776064/0H1FSY_n_normal.jpg" TargetMode="External"/><Relationship Id="rId176" Type="http://schemas.openxmlformats.org/officeDocument/2006/relationships/hyperlink" Target="https://pbs.twimg.com/profile_banners/4048585032/1484377210" TargetMode="External"/><Relationship Id="rId383" Type="http://schemas.openxmlformats.org/officeDocument/2006/relationships/hyperlink" Target="http://pbs.twimg.com/profile_images/855831564651040772/0Wau_3Wh_normal.jpg" TargetMode="External"/><Relationship Id="rId590" Type="http://schemas.openxmlformats.org/officeDocument/2006/relationships/hyperlink" Target="https://twitter.com/sadi1432" TargetMode="External"/><Relationship Id="rId2064" Type="http://schemas.openxmlformats.org/officeDocument/2006/relationships/hyperlink" Target="https://twitter.com/javidbutt15" TargetMode="External"/><Relationship Id="rId2271" Type="http://schemas.openxmlformats.org/officeDocument/2006/relationships/hyperlink" Target="https://twitter.com/naveenmadpur1" TargetMode="External"/><Relationship Id="rId243" Type="http://schemas.openxmlformats.org/officeDocument/2006/relationships/hyperlink" Target="http://pbs.twimg.com/profile_background_images/642657706927501312/zMLl0Ux2.jpg" TargetMode="External"/><Relationship Id="rId450" Type="http://schemas.openxmlformats.org/officeDocument/2006/relationships/hyperlink" Target="http://pbs.twimg.com/profile_images/858017259557715969/qAsAJNZa_normal.jpg" TargetMode="External"/><Relationship Id="rId688" Type="http://schemas.openxmlformats.org/officeDocument/2006/relationships/hyperlink" Target="https://twitter.com/ashish_nomore" TargetMode="External"/><Relationship Id="rId895" Type="http://schemas.openxmlformats.org/officeDocument/2006/relationships/hyperlink" Target="https://pbs.twimg.com/profile_banners/24681762/1462905026" TargetMode="External"/><Relationship Id="rId1080" Type="http://schemas.openxmlformats.org/officeDocument/2006/relationships/hyperlink" Target="https://pbs.twimg.com/profile_banners/850023907184619520/1491496987" TargetMode="External"/><Relationship Id="rId2131" Type="http://schemas.openxmlformats.org/officeDocument/2006/relationships/hyperlink" Target="https://twitter.com/sachin_ei" TargetMode="External"/><Relationship Id="rId103" Type="http://schemas.openxmlformats.org/officeDocument/2006/relationships/hyperlink" Target="https://pbs.twimg.com/profile_banners/2412912804/1488135859" TargetMode="External"/><Relationship Id="rId310" Type="http://schemas.openxmlformats.org/officeDocument/2006/relationships/hyperlink" Target="http://abs.twimg.com/images/themes/theme1/bg.png" TargetMode="External"/><Relationship Id="rId548" Type="http://schemas.openxmlformats.org/officeDocument/2006/relationships/hyperlink" Target="https://twitter.com/aniyuvi" TargetMode="External"/><Relationship Id="rId755" Type="http://schemas.openxmlformats.org/officeDocument/2006/relationships/hyperlink" Target="https://t.co/IALVYuItBl" TargetMode="External"/><Relationship Id="rId962" Type="http://schemas.openxmlformats.org/officeDocument/2006/relationships/hyperlink" Target="https://pbs.twimg.com/profile_banners/477942817/1468261600" TargetMode="External"/><Relationship Id="rId1178" Type="http://schemas.openxmlformats.org/officeDocument/2006/relationships/hyperlink" Target="http://abs.twimg.com/images/themes/theme1/bg.png" TargetMode="External"/><Relationship Id="rId1385" Type="http://schemas.openxmlformats.org/officeDocument/2006/relationships/hyperlink" Target="http://abs.twimg.com/images/themes/theme1/bg.png" TargetMode="External"/><Relationship Id="rId1592" Type="http://schemas.openxmlformats.org/officeDocument/2006/relationships/hyperlink" Target="http://pbs.twimg.com/profile_images/692029888933400576/EkSIn0GE_normal.jpg" TargetMode="External"/><Relationship Id="rId2229" Type="http://schemas.openxmlformats.org/officeDocument/2006/relationships/hyperlink" Target="https://twitter.com/jiteshdas10" TargetMode="External"/><Relationship Id="rId91" Type="http://schemas.openxmlformats.org/officeDocument/2006/relationships/hyperlink" Target="https://pbs.twimg.com/profile_banners/779342962329346049/1492165912" TargetMode="External"/><Relationship Id="rId408" Type="http://schemas.openxmlformats.org/officeDocument/2006/relationships/hyperlink" Target="http://pbs.twimg.com/profile_images/855622696465567744/z2BUNsM6_normal.jpg" TargetMode="External"/><Relationship Id="rId615" Type="http://schemas.openxmlformats.org/officeDocument/2006/relationships/hyperlink" Target="https://twitter.com/sanjayp33862979" TargetMode="External"/><Relationship Id="rId822" Type="http://schemas.openxmlformats.org/officeDocument/2006/relationships/hyperlink" Target="https://pbs.twimg.com/profile_banners/830581183/1463863712" TargetMode="External"/><Relationship Id="rId1038" Type="http://schemas.openxmlformats.org/officeDocument/2006/relationships/hyperlink" Target="https://pbs.twimg.com/profile_banners/3317969696/1489676495" TargetMode="External"/><Relationship Id="rId1245" Type="http://schemas.openxmlformats.org/officeDocument/2006/relationships/hyperlink" Target="http://abs.twimg.com/images/themes/theme16/bg.gif" TargetMode="External"/><Relationship Id="rId1452" Type="http://schemas.openxmlformats.org/officeDocument/2006/relationships/hyperlink" Target="http://pbs.twimg.com/profile_images/858536987082543104/GsTiYUV2_normal.jpg" TargetMode="External"/><Relationship Id="rId1897" Type="http://schemas.openxmlformats.org/officeDocument/2006/relationships/hyperlink" Target="https://twitter.com/srinivas2112" TargetMode="External"/><Relationship Id="rId1105" Type="http://schemas.openxmlformats.org/officeDocument/2006/relationships/hyperlink" Target="https://pbs.twimg.com/profile_banners/259746235/1482749820" TargetMode="External"/><Relationship Id="rId1312" Type="http://schemas.openxmlformats.org/officeDocument/2006/relationships/hyperlink" Target="http://abs.twimg.com/images/themes/theme6/bg.gif" TargetMode="External"/><Relationship Id="rId1757" Type="http://schemas.openxmlformats.org/officeDocument/2006/relationships/hyperlink" Target="http://pbs.twimg.com/profile_images/794815020995489792/tkj0ITLH_normal.jpg" TargetMode="External"/><Relationship Id="rId1964" Type="http://schemas.openxmlformats.org/officeDocument/2006/relationships/hyperlink" Target="https://twitter.com/anishamishraa" TargetMode="External"/><Relationship Id="rId49" Type="http://schemas.openxmlformats.org/officeDocument/2006/relationships/hyperlink" Target="https://t.co/ZGsib1XgoJ" TargetMode="External"/><Relationship Id="rId1617" Type="http://schemas.openxmlformats.org/officeDocument/2006/relationships/hyperlink" Target="http://pbs.twimg.com/profile_images/785344818692128768/l8pZcI05_normal.jpg" TargetMode="External"/><Relationship Id="rId1824" Type="http://schemas.openxmlformats.org/officeDocument/2006/relationships/hyperlink" Target="http://pbs.twimg.com/profile_images/849607221562318848/SdCOwkvF_normal.jpg" TargetMode="External"/><Relationship Id="rId198" Type="http://schemas.openxmlformats.org/officeDocument/2006/relationships/hyperlink" Target="https://pbs.twimg.com/profile_banners/172180404/1412957929" TargetMode="External"/><Relationship Id="rId2086" Type="http://schemas.openxmlformats.org/officeDocument/2006/relationships/hyperlink" Target="https://twitter.com/bhupen_sisodia" TargetMode="External"/><Relationship Id="rId2293" Type="http://schemas.openxmlformats.org/officeDocument/2006/relationships/hyperlink" Target="https://twitter.com/tahsinhaque89" TargetMode="External"/><Relationship Id="rId265" Type="http://schemas.openxmlformats.org/officeDocument/2006/relationships/hyperlink" Target="http://abs.twimg.com/images/themes/theme1/bg.png" TargetMode="External"/><Relationship Id="rId472" Type="http://schemas.openxmlformats.org/officeDocument/2006/relationships/hyperlink" Target="http://pbs.twimg.com/profile_images/800017178972028928/N-7HMqmy_normal.jpg" TargetMode="External"/><Relationship Id="rId2153" Type="http://schemas.openxmlformats.org/officeDocument/2006/relationships/hyperlink" Target="https://twitter.com/kava_prateek" TargetMode="External"/><Relationship Id="rId125" Type="http://schemas.openxmlformats.org/officeDocument/2006/relationships/hyperlink" Target="https://pbs.twimg.com/profile_banners/127844175/1420038656" TargetMode="External"/><Relationship Id="rId332" Type="http://schemas.openxmlformats.org/officeDocument/2006/relationships/hyperlink" Target="http://abs.twimg.com/images/themes/theme14/bg.gif" TargetMode="External"/><Relationship Id="rId777" Type="http://schemas.openxmlformats.org/officeDocument/2006/relationships/hyperlink" Target="http://t.co/jlBi7ynjGV" TargetMode="External"/><Relationship Id="rId984" Type="http://schemas.openxmlformats.org/officeDocument/2006/relationships/hyperlink" Target="https://pbs.twimg.com/profile_banners/3494533153/1478171954" TargetMode="External"/><Relationship Id="rId2013" Type="http://schemas.openxmlformats.org/officeDocument/2006/relationships/hyperlink" Target="https://twitter.com/the_karishma" TargetMode="External"/><Relationship Id="rId2220" Type="http://schemas.openxmlformats.org/officeDocument/2006/relationships/hyperlink" Target="https://twitter.com/msjayamaurya" TargetMode="External"/><Relationship Id="rId637" Type="http://schemas.openxmlformats.org/officeDocument/2006/relationships/hyperlink" Target="https://twitter.com/shanaticniko" TargetMode="External"/><Relationship Id="rId844" Type="http://schemas.openxmlformats.org/officeDocument/2006/relationships/hyperlink" Target="https://pbs.twimg.com/profile_banners/108528139/1423830092" TargetMode="External"/><Relationship Id="rId1267" Type="http://schemas.openxmlformats.org/officeDocument/2006/relationships/hyperlink" Target="http://pbs.twimg.com/profile_background_images/433429849038807040/p5CD86Kj.jpeg" TargetMode="External"/><Relationship Id="rId1474" Type="http://schemas.openxmlformats.org/officeDocument/2006/relationships/hyperlink" Target="http://pbs.twimg.com/profile_images/839549708330807296/EXq09ie1_normal.jpg" TargetMode="External"/><Relationship Id="rId1681" Type="http://schemas.openxmlformats.org/officeDocument/2006/relationships/hyperlink" Target="http://pbs.twimg.com/profile_images/854951068714901504/uuMUr1K9_normal.jpg" TargetMode="External"/><Relationship Id="rId2318" Type="http://schemas.openxmlformats.org/officeDocument/2006/relationships/hyperlink" Target="https://twitter.com/mahhjain" TargetMode="External"/><Relationship Id="rId704" Type="http://schemas.openxmlformats.org/officeDocument/2006/relationships/hyperlink" Target="https://twitter.com/ashmahajan" TargetMode="External"/><Relationship Id="rId911" Type="http://schemas.openxmlformats.org/officeDocument/2006/relationships/hyperlink" Target="https://pbs.twimg.com/profile_banners/176115656/1474032985" TargetMode="External"/><Relationship Id="rId1127" Type="http://schemas.openxmlformats.org/officeDocument/2006/relationships/hyperlink" Target="https://pbs.twimg.com/profile_banners/1568439391/1372951859" TargetMode="External"/><Relationship Id="rId1334" Type="http://schemas.openxmlformats.org/officeDocument/2006/relationships/hyperlink" Target="http://abs.twimg.com/images/themes/theme1/bg.png" TargetMode="External"/><Relationship Id="rId1541" Type="http://schemas.openxmlformats.org/officeDocument/2006/relationships/hyperlink" Target="http://pbs.twimg.com/profile_images/849626293096165379/MaR7k-TO_normal.jpg" TargetMode="External"/><Relationship Id="rId1779" Type="http://schemas.openxmlformats.org/officeDocument/2006/relationships/hyperlink" Target="http://pbs.twimg.com/profile_images/858771116478824448/YkuzGPBt_normal.jpg" TargetMode="External"/><Relationship Id="rId1986" Type="http://schemas.openxmlformats.org/officeDocument/2006/relationships/hyperlink" Target="https://twitter.com/chandansingh121" TargetMode="External"/><Relationship Id="rId40" Type="http://schemas.openxmlformats.org/officeDocument/2006/relationships/hyperlink" Target="https://t.co/V2csJh8IGi" TargetMode="External"/><Relationship Id="rId1401" Type="http://schemas.openxmlformats.org/officeDocument/2006/relationships/hyperlink" Target="http://abs.twimg.com/images/themes/theme1/bg.png" TargetMode="External"/><Relationship Id="rId1639" Type="http://schemas.openxmlformats.org/officeDocument/2006/relationships/hyperlink" Target="http://pbs.twimg.com/profile_images/813361313825124352/rKRl1ZnX_normal.jpg" TargetMode="External"/><Relationship Id="rId1846" Type="http://schemas.openxmlformats.org/officeDocument/2006/relationships/hyperlink" Target="http://pbs.twimg.com/profile_images/739724308293914624/nxylsks4_normal.jpg" TargetMode="External"/><Relationship Id="rId1706" Type="http://schemas.openxmlformats.org/officeDocument/2006/relationships/hyperlink" Target="http://pbs.twimg.com/profile_images/653933304891072512/QJgYrjCr_normal.jpg" TargetMode="External"/><Relationship Id="rId1913" Type="http://schemas.openxmlformats.org/officeDocument/2006/relationships/hyperlink" Target="https://twitter.com/reliancejio" TargetMode="External"/><Relationship Id="rId287" Type="http://schemas.openxmlformats.org/officeDocument/2006/relationships/hyperlink" Target="http://abs.twimg.com/images/themes/theme1/bg.png" TargetMode="External"/><Relationship Id="rId494" Type="http://schemas.openxmlformats.org/officeDocument/2006/relationships/hyperlink" Target="http://pbs.twimg.com/profile_images/855928501563772930/Zt3IxmPB_normal.jpg" TargetMode="External"/><Relationship Id="rId2175" Type="http://schemas.openxmlformats.org/officeDocument/2006/relationships/hyperlink" Target="https://twitter.com/omgurjar19" TargetMode="External"/><Relationship Id="rId147" Type="http://schemas.openxmlformats.org/officeDocument/2006/relationships/hyperlink" Target="https://pbs.twimg.com/profile_banners/1208598624/1466660456" TargetMode="External"/><Relationship Id="rId354" Type="http://schemas.openxmlformats.org/officeDocument/2006/relationships/hyperlink" Target="http://pbs.twimg.com/profile_images/853308573966778368/dptIr9ey_normal.jpg" TargetMode="External"/><Relationship Id="rId799" Type="http://schemas.openxmlformats.org/officeDocument/2006/relationships/hyperlink" Target="https://t.co/7Az60lTWHW" TargetMode="External"/><Relationship Id="rId1191" Type="http://schemas.openxmlformats.org/officeDocument/2006/relationships/hyperlink" Target="http://abs.twimg.com/images/themes/theme1/bg.png" TargetMode="External"/><Relationship Id="rId2035" Type="http://schemas.openxmlformats.org/officeDocument/2006/relationships/hyperlink" Target="https://twitter.com/confused_forevr" TargetMode="External"/><Relationship Id="rId561" Type="http://schemas.openxmlformats.org/officeDocument/2006/relationships/hyperlink" Target="https://twitter.com/bagrat15" TargetMode="External"/><Relationship Id="rId659" Type="http://schemas.openxmlformats.org/officeDocument/2006/relationships/hyperlink" Target="https://twitter.com/priyalpoddar" TargetMode="External"/><Relationship Id="rId866" Type="http://schemas.openxmlformats.org/officeDocument/2006/relationships/hyperlink" Target="https://pbs.twimg.com/profile_banners/4743001877/1493285529" TargetMode="External"/><Relationship Id="rId1289" Type="http://schemas.openxmlformats.org/officeDocument/2006/relationships/hyperlink" Target="http://abs.twimg.com/images/themes/theme1/bg.png" TargetMode="External"/><Relationship Id="rId1496" Type="http://schemas.openxmlformats.org/officeDocument/2006/relationships/hyperlink" Target="http://pbs.twimg.com/profile_images/848466982752198658/nb8wNJp8_normal.jpg" TargetMode="External"/><Relationship Id="rId2242" Type="http://schemas.openxmlformats.org/officeDocument/2006/relationships/hyperlink" Target="https://twitter.com/bellanigirish" TargetMode="External"/><Relationship Id="rId214" Type="http://schemas.openxmlformats.org/officeDocument/2006/relationships/hyperlink" Target="https://pbs.twimg.com/profile_banners/3178017559/1492966753" TargetMode="External"/><Relationship Id="rId421" Type="http://schemas.openxmlformats.org/officeDocument/2006/relationships/hyperlink" Target="http://pbs.twimg.com/profile_images/850397429946101762/SHW1PLoi_normal.jpg" TargetMode="External"/><Relationship Id="rId519" Type="http://schemas.openxmlformats.org/officeDocument/2006/relationships/hyperlink" Target="http://pbs.twimg.com/profile_images/753275161219137536/U1jPrjDK_normal.jpg" TargetMode="External"/><Relationship Id="rId1051" Type="http://schemas.openxmlformats.org/officeDocument/2006/relationships/hyperlink" Target="https://pbs.twimg.com/profile_banners/381380842/1476992189" TargetMode="External"/><Relationship Id="rId1149" Type="http://schemas.openxmlformats.org/officeDocument/2006/relationships/hyperlink" Target="http://abs.twimg.com/images/themes/theme1/bg.png" TargetMode="External"/><Relationship Id="rId1356" Type="http://schemas.openxmlformats.org/officeDocument/2006/relationships/hyperlink" Target="http://abs.twimg.com/images/themes/theme1/bg.png" TargetMode="External"/><Relationship Id="rId2102" Type="http://schemas.openxmlformats.org/officeDocument/2006/relationships/hyperlink" Target="https://twitter.com/balajikannan99" TargetMode="External"/><Relationship Id="rId726" Type="http://schemas.openxmlformats.org/officeDocument/2006/relationships/hyperlink" Target="https://t.co/LqrsvKOVb9" TargetMode="External"/><Relationship Id="rId933" Type="http://schemas.openxmlformats.org/officeDocument/2006/relationships/hyperlink" Target="https://pbs.twimg.com/profile_banners/707307838578810881/1473884567" TargetMode="External"/><Relationship Id="rId1009" Type="http://schemas.openxmlformats.org/officeDocument/2006/relationships/hyperlink" Target="https://pbs.twimg.com/profile_banners/4297704800/1465277442" TargetMode="External"/><Relationship Id="rId1563" Type="http://schemas.openxmlformats.org/officeDocument/2006/relationships/hyperlink" Target="http://pbs.twimg.com/profile_images/794367411117957120/-6X3T6FR_normal.jpg" TargetMode="External"/><Relationship Id="rId1770" Type="http://schemas.openxmlformats.org/officeDocument/2006/relationships/hyperlink" Target="http://pbs.twimg.com/profile_images/779876553610059776/2Ep-6guw_normal.jpg" TargetMode="External"/><Relationship Id="rId1868" Type="http://schemas.openxmlformats.org/officeDocument/2006/relationships/hyperlink" Target="http://abs.twimg.com/sticky/default_profile_images/default_profile_normal.png" TargetMode="External"/><Relationship Id="rId62" Type="http://schemas.openxmlformats.org/officeDocument/2006/relationships/hyperlink" Target="https://t.co/kJHf9r5Zno" TargetMode="External"/><Relationship Id="rId1216" Type="http://schemas.openxmlformats.org/officeDocument/2006/relationships/hyperlink" Target="http://abs.twimg.com/images/themes/theme1/bg.png" TargetMode="External"/><Relationship Id="rId1423" Type="http://schemas.openxmlformats.org/officeDocument/2006/relationships/hyperlink" Target="http://abs.twimg.com/images/themes/theme1/bg.png" TargetMode="External"/><Relationship Id="rId1630" Type="http://schemas.openxmlformats.org/officeDocument/2006/relationships/hyperlink" Target="http://pbs.twimg.com/profile_images/843460680351014912/GZJTUf2U_normal.jpg" TargetMode="External"/><Relationship Id="rId1728" Type="http://schemas.openxmlformats.org/officeDocument/2006/relationships/hyperlink" Target="http://pbs.twimg.com/profile_images/694843974113062912/ILENgE-T_normal.jpg" TargetMode="External"/><Relationship Id="rId1935" Type="http://schemas.openxmlformats.org/officeDocument/2006/relationships/hyperlink" Target="https://twitter.com/subrat9" TargetMode="External"/><Relationship Id="rId2197" Type="http://schemas.openxmlformats.org/officeDocument/2006/relationships/hyperlink" Target="https://twitter.com/im_jagadesh" TargetMode="External"/><Relationship Id="rId169" Type="http://schemas.openxmlformats.org/officeDocument/2006/relationships/hyperlink" Target="https://pbs.twimg.com/profile_banners/4587172694/1456770120" TargetMode="External"/><Relationship Id="rId376" Type="http://schemas.openxmlformats.org/officeDocument/2006/relationships/hyperlink" Target="http://pbs.twimg.com/profile_images/854975184746430464/NfKrpyLw_normal.jpg" TargetMode="External"/><Relationship Id="rId583" Type="http://schemas.openxmlformats.org/officeDocument/2006/relationships/hyperlink" Target="https://twitter.com/akhil26670686" TargetMode="External"/><Relationship Id="rId790" Type="http://schemas.openxmlformats.org/officeDocument/2006/relationships/hyperlink" Target="https://t.co/a1O2mJxrBS" TargetMode="External"/><Relationship Id="rId2057" Type="http://schemas.openxmlformats.org/officeDocument/2006/relationships/hyperlink" Target="https://twitter.com/naveensukhija25" TargetMode="External"/><Relationship Id="rId2264" Type="http://schemas.openxmlformats.org/officeDocument/2006/relationships/hyperlink" Target="https://twitter.com/santosh_boyale" TargetMode="External"/><Relationship Id="rId4" Type="http://schemas.openxmlformats.org/officeDocument/2006/relationships/hyperlink" Target="https://t.co/PCckJJpTzf" TargetMode="External"/><Relationship Id="rId236" Type="http://schemas.openxmlformats.org/officeDocument/2006/relationships/hyperlink" Target="http://abs.twimg.com/images/themes/theme1/bg.png" TargetMode="External"/><Relationship Id="rId443" Type="http://schemas.openxmlformats.org/officeDocument/2006/relationships/hyperlink" Target="http://pbs.twimg.com/profile_images/773015801930670080/hlk_3bCY_normal.jpg" TargetMode="External"/><Relationship Id="rId650" Type="http://schemas.openxmlformats.org/officeDocument/2006/relationships/hyperlink" Target="https://twitter.com/salman3126" TargetMode="External"/><Relationship Id="rId888" Type="http://schemas.openxmlformats.org/officeDocument/2006/relationships/hyperlink" Target="https://pbs.twimg.com/profile_banners/710778762317529088/1487608489" TargetMode="External"/><Relationship Id="rId1073" Type="http://schemas.openxmlformats.org/officeDocument/2006/relationships/hyperlink" Target="https://pbs.twimg.com/profile_banners/82032272/1447320252" TargetMode="External"/><Relationship Id="rId1280" Type="http://schemas.openxmlformats.org/officeDocument/2006/relationships/hyperlink" Target="http://abs.twimg.com/images/themes/theme18/bg.gif" TargetMode="External"/><Relationship Id="rId2124" Type="http://schemas.openxmlformats.org/officeDocument/2006/relationships/hyperlink" Target="https://twitter.com/manthanvamp007" TargetMode="External"/><Relationship Id="rId2331" Type="http://schemas.openxmlformats.org/officeDocument/2006/relationships/hyperlink" Target="https://twitter.com/spandanatadi" TargetMode="External"/><Relationship Id="rId303" Type="http://schemas.openxmlformats.org/officeDocument/2006/relationships/hyperlink" Target="http://abs.twimg.com/images/themes/theme1/bg.png" TargetMode="External"/><Relationship Id="rId748" Type="http://schemas.openxmlformats.org/officeDocument/2006/relationships/hyperlink" Target="https://t.co/QIIWIWfFUu" TargetMode="External"/><Relationship Id="rId955" Type="http://schemas.openxmlformats.org/officeDocument/2006/relationships/hyperlink" Target="https://pbs.twimg.com/profile_banners/2436881178/1486525570" TargetMode="External"/><Relationship Id="rId1140" Type="http://schemas.openxmlformats.org/officeDocument/2006/relationships/hyperlink" Target="http://abs.twimg.com/images/themes/theme1/bg.png" TargetMode="External"/><Relationship Id="rId1378" Type="http://schemas.openxmlformats.org/officeDocument/2006/relationships/hyperlink" Target="http://abs.twimg.com/images/themes/theme1/bg.png" TargetMode="External"/><Relationship Id="rId1585" Type="http://schemas.openxmlformats.org/officeDocument/2006/relationships/hyperlink" Target="http://pbs.twimg.com/profile_images/823546121024770048/D3GyDTry_normal.jpg" TargetMode="External"/><Relationship Id="rId1792" Type="http://schemas.openxmlformats.org/officeDocument/2006/relationships/hyperlink" Target="http://pbs.twimg.com/profile_images/759434362618155008/L97eJIY8_normal.jpg" TargetMode="External"/><Relationship Id="rId84" Type="http://schemas.openxmlformats.org/officeDocument/2006/relationships/hyperlink" Target="https://pbs.twimg.com/profile_banners/1521814428/1475152182" TargetMode="External"/><Relationship Id="rId510" Type="http://schemas.openxmlformats.org/officeDocument/2006/relationships/hyperlink" Target="http://pbs.twimg.com/profile_images/732829302778105856/bUXeL2Kx_normal.jpg" TargetMode="External"/><Relationship Id="rId608" Type="http://schemas.openxmlformats.org/officeDocument/2006/relationships/hyperlink" Target="https://twitter.com/soodabhinav08" TargetMode="External"/><Relationship Id="rId815" Type="http://schemas.openxmlformats.org/officeDocument/2006/relationships/hyperlink" Target="https://pbs.twimg.com/profile_banners/60310925/1398229199" TargetMode="External"/><Relationship Id="rId1238" Type="http://schemas.openxmlformats.org/officeDocument/2006/relationships/hyperlink" Target="http://abs.twimg.com/images/themes/theme1/bg.png" TargetMode="External"/><Relationship Id="rId1445" Type="http://schemas.openxmlformats.org/officeDocument/2006/relationships/hyperlink" Target="http://abs.twimg.com/images/themes/theme1/bg.png" TargetMode="External"/><Relationship Id="rId1652" Type="http://schemas.openxmlformats.org/officeDocument/2006/relationships/hyperlink" Target="http://pbs.twimg.com/profile_images/857564177128239104/1Zbjjg_g_normal.jpg" TargetMode="External"/><Relationship Id="rId1000" Type="http://schemas.openxmlformats.org/officeDocument/2006/relationships/hyperlink" Target="https://pbs.twimg.com/profile_banners/1363723236/1492021824" TargetMode="External"/><Relationship Id="rId1305" Type="http://schemas.openxmlformats.org/officeDocument/2006/relationships/hyperlink" Target="http://pbs.twimg.com/profile_background_images/461446318922022912/UszXSmkJ.png" TargetMode="External"/><Relationship Id="rId1957" Type="http://schemas.openxmlformats.org/officeDocument/2006/relationships/hyperlink" Target="https://twitter.com/_yashmallik" TargetMode="External"/><Relationship Id="rId1512" Type="http://schemas.openxmlformats.org/officeDocument/2006/relationships/hyperlink" Target="http://pbs.twimg.com/profile_images/444428794862895104/MmQ7r2Oj_normal.jpeg" TargetMode="External"/><Relationship Id="rId1817" Type="http://schemas.openxmlformats.org/officeDocument/2006/relationships/hyperlink" Target="http://pbs.twimg.com/profile_images/846504502379335680/rdltWh7s_normal.jpg" TargetMode="External"/><Relationship Id="rId11" Type="http://schemas.openxmlformats.org/officeDocument/2006/relationships/hyperlink" Target="https://t.co/twxHxOtlG0" TargetMode="External"/><Relationship Id="rId398" Type="http://schemas.openxmlformats.org/officeDocument/2006/relationships/hyperlink" Target="http://pbs.twimg.com/profile_images/772473170712469504/IO9HJOkv_normal.jpg" TargetMode="External"/><Relationship Id="rId2079" Type="http://schemas.openxmlformats.org/officeDocument/2006/relationships/hyperlink" Target="https://twitter.com/kritarthsardana" TargetMode="External"/><Relationship Id="rId160" Type="http://schemas.openxmlformats.org/officeDocument/2006/relationships/hyperlink" Target="https://pbs.twimg.com/profile_banners/522196097/1471838009" TargetMode="External"/><Relationship Id="rId2286" Type="http://schemas.openxmlformats.org/officeDocument/2006/relationships/hyperlink" Target="https://twitter.com/krunalpandya24" TargetMode="External"/><Relationship Id="rId258" Type="http://schemas.openxmlformats.org/officeDocument/2006/relationships/hyperlink" Target="http://pbs.twimg.com/profile_background_images/344918034408397247/c9a0c765fe0d66a04c1446ed61c7301c.jpeg" TargetMode="External"/><Relationship Id="rId465" Type="http://schemas.openxmlformats.org/officeDocument/2006/relationships/hyperlink" Target="http://pbs.twimg.com/profile_images/848568294634381313/C88MPt7A_normal.jpg" TargetMode="External"/><Relationship Id="rId672" Type="http://schemas.openxmlformats.org/officeDocument/2006/relationships/hyperlink" Target="https://twitter.com/serediucvioleta" TargetMode="External"/><Relationship Id="rId1095" Type="http://schemas.openxmlformats.org/officeDocument/2006/relationships/hyperlink" Target="https://pbs.twimg.com/profile_banners/379565114/1492633578" TargetMode="External"/><Relationship Id="rId2146" Type="http://schemas.openxmlformats.org/officeDocument/2006/relationships/hyperlink" Target="https://twitter.com/nivasnallavan" TargetMode="External"/><Relationship Id="rId118" Type="http://schemas.openxmlformats.org/officeDocument/2006/relationships/hyperlink" Target="https://pbs.twimg.com/profile_banners/244940507/1476179074" TargetMode="External"/><Relationship Id="rId325" Type="http://schemas.openxmlformats.org/officeDocument/2006/relationships/hyperlink" Target="http://abs.twimg.com/images/themes/theme1/bg.png" TargetMode="External"/><Relationship Id="rId532" Type="http://schemas.openxmlformats.org/officeDocument/2006/relationships/hyperlink" Target="https://twitter.com/soumensingh14" TargetMode="External"/><Relationship Id="rId977" Type="http://schemas.openxmlformats.org/officeDocument/2006/relationships/hyperlink" Target="https://pbs.twimg.com/profile_banners/123185079/1363688424" TargetMode="External"/><Relationship Id="rId1162" Type="http://schemas.openxmlformats.org/officeDocument/2006/relationships/hyperlink" Target="http://abs.twimg.com/images/themes/theme10/bg.gif" TargetMode="External"/><Relationship Id="rId2006" Type="http://schemas.openxmlformats.org/officeDocument/2006/relationships/hyperlink" Target="https://twitter.com/praveensparama" TargetMode="External"/><Relationship Id="rId2213" Type="http://schemas.openxmlformats.org/officeDocument/2006/relationships/hyperlink" Target="https://twitter.com/rahulraj1207199" TargetMode="External"/><Relationship Id="rId837" Type="http://schemas.openxmlformats.org/officeDocument/2006/relationships/hyperlink" Target="https://pbs.twimg.com/profile_banners/386663529/1387624365" TargetMode="External"/><Relationship Id="rId1022" Type="http://schemas.openxmlformats.org/officeDocument/2006/relationships/hyperlink" Target="https://pbs.twimg.com/profile_banners/621750926/1468740389" TargetMode="External"/><Relationship Id="rId1467" Type="http://schemas.openxmlformats.org/officeDocument/2006/relationships/hyperlink" Target="http://pbs.twimg.com/profile_images/378800000474153543/d56efeccdafc4be2b9bf3c3494ef9095_normal.jpeg" TargetMode="External"/><Relationship Id="rId1674" Type="http://schemas.openxmlformats.org/officeDocument/2006/relationships/hyperlink" Target="http://pbs.twimg.com/profile_images/855625538244755456/dCxRPaCi_normal.jpg" TargetMode="External"/><Relationship Id="rId1881" Type="http://schemas.openxmlformats.org/officeDocument/2006/relationships/hyperlink" Target="http://pbs.twimg.com/profile_images/857983931144179713/VDXpl0fJ_normal.jpg" TargetMode="External"/><Relationship Id="rId904" Type="http://schemas.openxmlformats.org/officeDocument/2006/relationships/hyperlink" Target="https://pbs.twimg.com/profile_banners/786907941886582784/1477894257" TargetMode="External"/><Relationship Id="rId1327" Type="http://schemas.openxmlformats.org/officeDocument/2006/relationships/hyperlink" Target="http://abs.twimg.com/images/themes/theme1/bg.png" TargetMode="External"/><Relationship Id="rId1534" Type="http://schemas.openxmlformats.org/officeDocument/2006/relationships/hyperlink" Target="http://pbs.twimg.com/profile_images/752768543456976896/-McNt0QT_normal.jpg" TargetMode="External"/><Relationship Id="rId1741" Type="http://schemas.openxmlformats.org/officeDocument/2006/relationships/hyperlink" Target="http://pbs.twimg.com/profile_images/765394715739037696/p-mipj71_normal.jpg" TargetMode="External"/><Relationship Id="rId1979" Type="http://schemas.openxmlformats.org/officeDocument/2006/relationships/hyperlink" Target="https://twitter.com/sonysix" TargetMode="External"/><Relationship Id="rId33" Type="http://schemas.openxmlformats.org/officeDocument/2006/relationships/hyperlink" Target="https://t.co/1e0fAo7AJy" TargetMode="External"/><Relationship Id="rId1601" Type="http://schemas.openxmlformats.org/officeDocument/2006/relationships/hyperlink" Target="http://pbs.twimg.com/profile_images/836431244112117761/dpVS8DVM_normal.jpg" TargetMode="External"/><Relationship Id="rId1839" Type="http://schemas.openxmlformats.org/officeDocument/2006/relationships/hyperlink" Target="http://pbs.twimg.com/profile_images/693154186486108160/A5HI5Onn_normal.jpg" TargetMode="External"/><Relationship Id="rId182" Type="http://schemas.openxmlformats.org/officeDocument/2006/relationships/hyperlink" Target="https://pbs.twimg.com/profile_banners/2844025009/1489032893" TargetMode="External"/><Relationship Id="rId1906" Type="http://schemas.openxmlformats.org/officeDocument/2006/relationships/hyperlink" Target="https://twitter.com/imanishagrawal" TargetMode="External"/><Relationship Id="rId487" Type="http://schemas.openxmlformats.org/officeDocument/2006/relationships/hyperlink" Target="http://pbs.twimg.com/profile_images/858862675660480512/4Etkwncu_normal.jpg" TargetMode="External"/><Relationship Id="rId694" Type="http://schemas.openxmlformats.org/officeDocument/2006/relationships/hyperlink" Target="https://twitter.com/akashk95" TargetMode="External"/><Relationship Id="rId2070" Type="http://schemas.openxmlformats.org/officeDocument/2006/relationships/hyperlink" Target="https://twitter.com/premkum47463978" TargetMode="External"/><Relationship Id="rId2168" Type="http://schemas.openxmlformats.org/officeDocument/2006/relationships/hyperlink" Target="https://twitter.com/isujeth" TargetMode="External"/><Relationship Id="rId347" Type="http://schemas.openxmlformats.org/officeDocument/2006/relationships/hyperlink" Target="http://abs.twimg.com/images/themes/theme1/bg.png" TargetMode="External"/><Relationship Id="rId999" Type="http://schemas.openxmlformats.org/officeDocument/2006/relationships/hyperlink" Target="https://pbs.twimg.com/profile_banners/86341242/1475082736" TargetMode="External"/><Relationship Id="rId1184" Type="http://schemas.openxmlformats.org/officeDocument/2006/relationships/hyperlink" Target="http://abs.twimg.com/images/themes/theme1/bg.png" TargetMode="External"/><Relationship Id="rId2028" Type="http://schemas.openxmlformats.org/officeDocument/2006/relationships/hyperlink" Target="https://twitter.com/pranav9983" TargetMode="External"/><Relationship Id="rId554" Type="http://schemas.openxmlformats.org/officeDocument/2006/relationships/hyperlink" Target="https://twitter.com/karnik_jairaj" TargetMode="External"/><Relationship Id="rId761" Type="http://schemas.openxmlformats.org/officeDocument/2006/relationships/hyperlink" Target="https://t.co/zVpvc691py" TargetMode="External"/><Relationship Id="rId859" Type="http://schemas.openxmlformats.org/officeDocument/2006/relationships/hyperlink" Target="https://pbs.twimg.com/profile_banners/106345557/1493576079" TargetMode="External"/><Relationship Id="rId1391" Type="http://schemas.openxmlformats.org/officeDocument/2006/relationships/hyperlink" Target="http://abs.twimg.com/images/themes/theme1/bg.png" TargetMode="External"/><Relationship Id="rId1489" Type="http://schemas.openxmlformats.org/officeDocument/2006/relationships/hyperlink" Target="http://pbs.twimg.com/profile_images/709574694425350144/EmXfuQXG_normal.jpg" TargetMode="External"/><Relationship Id="rId1696" Type="http://schemas.openxmlformats.org/officeDocument/2006/relationships/hyperlink" Target="http://pbs.twimg.com/profile_images/851400230318653440/Ns2YnqmN_normal.jpg" TargetMode="External"/><Relationship Id="rId2235" Type="http://schemas.openxmlformats.org/officeDocument/2006/relationships/hyperlink" Target="https://twitter.com/arpitabhawal" TargetMode="External"/><Relationship Id="rId207" Type="http://schemas.openxmlformats.org/officeDocument/2006/relationships/hyperlink" Target="https://pbs.twimg.com/profile_banners/1920376027/1481711700" TargetMode="External"/><Relationship Id="rId414" Type="http://schemas.openxmlformats.org/officeDocument/2006/relationships/hyperlink" Target="http://pbs.twimg.com/profile_images/454071424206897152/HwsdfWob_normal.jpeg" TargetMode="External"/><Relationship Id="rId621" Type="http://schemas.openxmlformats.org/officeDocument/2006/relationships/hyperlink" Target="https://twitter.com/dot_singh" TargetMode="External"/><Relationship Id="rId1044" Type="http://schemas.openxmlformats.org/officeDocument/2006/relationships/hyperlink" Target="https://pbs.twimg.com/profile_banners/724958621491159041/1490936690" TargetMode="External"/><Relationship Id="rId1251" Type="http://schemas.openxmlformats.org/officeDocument/2006/relationships/hyperlink" Target="http://abs.twimg.com/images/themes/theme1/bg.png" TargetMode="External"/><Relationship Id="rId1349" Type="http://schemas.openxmlformats.org/officeDocument/2006/relationships/hyperlink" Target="http://abs.twimg.com/images/themes/theme1/bg.png" TargetMode="External"/><Relationship Id="rId2302" Type="http://schemas.openxmlformats.org/officeDocument/2006/relationships/hyperlink" Target="https://twitter.com/seenan_shk" TargetMode="External"/><Relationship Id="rId719" Type="http://schemas.openxmlformats.org/officeDocument/2006/relationships/hyperlink" Target="http://t.co/ELQf8fyFIb" TargetMode="External"/><Relationship Id="rId926" Type="http://schemas.openxmlformats.org/officeDocument/2006/relationships/hyperlink" Target="https://pbs.twimg.com/profile_banners/2222291952/1464281627" TargetMode="External"/><Relationship Id="rId1111" Type="http://schemas.openxmlformats.org/officeDocument/2006/relationships/hyperlink" Target="https://pbs.twimg.com/profile_banners/3020973961/1423996922" TargetMode="External"/><Relationship Id="rId1556" Type="http://schemas.openxmlformats.org/officeDocument/2006/relationships/hyperlink" Target="http://pbs.twimg.com/profile_images/842310006733078529/_SbeeG3d_normal.jpg" TargetMode="External"/><Relationship Id="rId1763" Type="http://schemas.openxmlformats.org/officeDocument/2006/relationships/hyperlink" Target="http://pbs.twimg.com/profile_images/858654721934053377/BXW0Zo4q_normal.jpg" TargetMode="External"/><Relationship Id="rId1970" Type="http://schemas.openxmlformats.org/officeDocument/2006/relationships/hyperlink" Target="https://twitter.com/sairam_ganja" TargetMode="External"/><Relationship Id="rId55" Type="http://schemas.openxmlformats.org/officeDocument/2006/relationships/hyperlink" Target="https://t.co/YBDIPvwh4b" TargetMode="External"/><Relationship Id="rId1209" Type="http://schemas.openxmlformats.org/officeDocument/2006/relationships/hyperlink" Target="http://abs.twimg.com/images/themes/theme14/bg.gif" TargetMode="External"/><Relationship Id="rId1416" Type="http://schemas.openxmlformats.org/officeDocument/2006/relationships/hyperlink" Target="http://pbs.twimg.com/profile_background_images/378800000152497872/57NZs_dB.jpeg" TargetMode="External"/><Relationship Id="rId1623" Type="http://schemas.openxmlformats.org/officeDocument/2006/relationships/hyperlink" Target="http://pbs.twimg.com/profile_images/605967856874848256/-SXmd2Bj_normal.jpg" TargetMode="External"/><Relationship Id="rId1830" Type="http://schemas.openxmlformats.org/officeDocument/2006/relationships/hyperlink" Target="http://abs.twimg.com/sticky/default_profile_images/default_profile_normal.png" TargetMode="External"/><Relationship Id="rId1928" Type="http://schemas.openxmlformats.org/officeDocument/2006/relationships/hyperlink" Target="https://twitter.com/indianmourinho" TargetMode="External"/><Relationship Id="rId2092" Type="http://schemas.openxmlformats.org/officeDocument/2006/relationships/hyperlink" Target="https://twitter.com/starlord1_4" TargetMode="External"/><Relationship Id="rId271" Type="http://schemas.openxmlformats.org/officeDocument/2006/relationships/hyperlink" Target="http://pbs.twimg.com/profile_background_images/669071075/e66e183b0eb2397abb3494c8ab3d1700.jpeg" TargetMode="External"/><Relationship Id="rId131" Type="http://schemas.openxmlformats.org/officeDocument/2006/relationships/hyperlink" Target="https://pbs.twimg.com/profile_banners/108856065/1471542322" TargetMode="External"/><Relationship Id="rId369" Type="http://schemas.openxmlformats.org/officeDocument/2006/relationships/hyperlink" Target="http://pbs.twimg.com/profile_images/858381644365008896/xYrq09UO_normal.jpg" TargetMode="External"/><Relationship Id="rId576" Type="http://schemas.openxmlformats.org/officeDocument/2006/relationships/hyperlink" Target="https://twitter.com/gautamgambhir" TargetMode="External"/><Relationship Id="rId783" Type="http://schemas.openxmlformats.org/officeDocument/2006/relationships/hyperlink" Target="https://t.co/tF9M4cCSfG" TargetMode="External"/><Relationship Id="rId990" Type="http://schemas.openxmlformats.org/officeDocument/2006/relationships/hyperlink" Target="https://pbs.twimg.com/profile_banners/1404836258/1485316052" TargetMode="External"/><Relationship Id="rId2257" Type="http://schemas.openxmlformats.org/officeDocument/2006/relationships/hyperlink" Target="https://twitter.com/vijayc0330" TargetMode="External"/><Relationship Id="rId229" Type="http://schemas.openxmlformats.org/officeDocument/2006/relationships/hyperlink" Target="http://pbs.twimg.com/profile_background_images/444347117209780224/QHfhUnln.jpeg" TargetMode="External"/><Relationship Id="rId436" Type="http://schemas.openxmlformats.org/officeDocument/2006/relationships/hyperlink" Target="http://pbs.twimg.com/profile_images/844378358037135361/56PSWZG5_normal.jpg" TargetMode="External"/><Relationship Id="rId643" Type="http://schemas.openxmlformats.org/officeDocument/2006/relationships/hyperlink" Target="https://twitter.com/sensible_mona" TargetMode="External"/><Relationship Id="rId1066" Type="http://schemas.openxmlformats.org/officeDocument/2006/relationships/hyperlink" Target="https://pbs.twimg.com/profile_banners/848862613865934848/1491221870" TargetMode="External"/><Relationship Id="rId1273" Type="http://schemas.openxmlformats.org/officeDocument/2006/relationships/hyperlink" Target="http://pbs.twimg.com/profile_background_images/648222504251584512/6jEPAQTL.jpg" TargetMode="External"/><Relationship Id="rId1480" Type="http://schemas.openxmlformats.org/officeDocument/2006/relationships/hyperlink" Target="http://pbs.twimg.com/profile_images/500957312065241088/xPuNuQNj_normal.jpeg" TargetMode="External"/><Relationship Id="rId2117" Type="http://schemas.openxmlformats.org/officeDocument/2006/relationships/hyperlink" Target="https://twitter.com/im_pandit" TargetMode="External"/><Relationship Id="rId2324" Type="http://schemas.openxmlformats.org/officeDocument/2006/relationships/hyperlink" Target="https://twitter.com/kajal6006" TargetMode="External"/><Relationship Id="rId850" Type="http://schemas.openxmlformats.org/officeDocument/2006/relationships/hyperlink" Target="https://pbs.twimg.com/profile_banners/1373716867/1457865374" TargetMode="External"/><Relationship Id="rId948" Type="http://schemas.openxmlformats.org/officeDocument/2006/relationships/hyperlink" Target="https://pbs.twimg.com/profile_banners/781527544185163776/1492717423" TargetMode="External"/><Relationship Id="rId1133" Type="http://schemas.openxmlformats.org/officeDocument/2006/relationships/hyperlink" Target="http://abs.twimg.com/images/themes/theme1/bg.png" TargetMode="External"/><Relationship Id="rId1578" Type="http://schemas.openxmlformats.org/officeDocument/2006/relationships/hyperlink" Target="http://abs.twimg.com/sticky/default_profile_images/default_profile_normal.png" TargetMode="External"/><Relationship Id="rId1785" Type="http://schemas.openxmlformats.org/officeDocument/2006/relationships/hyperlink" Target="http://abs.twimg.com/sticky/default_profile_images/default_profile_normal.png" TargetMode="External"/><Relationship Id="rId1992" Type="http://schemas.openxmlformats.org/officeDocument/2006/relationships/hyperlink" Target="https://twitter.com/ushakrishn" TargetMode="External"/><Relationship Id="rId77" Type="http://schemas.openxmlformats.org/officeDocument/2006/relationships/hyperlink" Target="https://pbs.twimg.com/profile_banners/723111674467721216/1461238727" TargetMode="External"/><Relationship Id="rId503" Type="http://schemas.openxmlformats.org/officeDocument/2006/relationships/hyperlink" Target="http://pbs.twimg.com/profile_images/848526565751144449/DvuGq6l2_normal.jpg" TargetMode="External"/><Relationship Id="rId710" Type="http://schemas.openxmlformats.org/officeDocument/2006/relationships/hyperlink" Target="http://t.co/A6vZ5Dih" TargetMode="External"/><Relationship Id="rId808" Type="http://schemas.openxmlformats.org/officeDocument/2006/relationships/hyperlink" Target="https://t.co/RLONC1usWM" TargetMode="External"/><Relationship Id="rId1340" Type="http://schemas.openxmlformats.org/officeDocument/2006/relationships/hyperlink" Target="http://abs.twimg.com/images/themes/theme1/bg.png" TargetMode="External"/><Relationship Id="rId1438" Type="http://schemas.openxmlformats.org/officeDocument/2006/relationships/hyperlink" Target="http://abs.twimg.com/images/themes/theme10/bg.gif" TargetMode="External"/><Relationship Id="rId1645" Type="http://schemas.openxmlformats.org/officeDocument/2006/relationships/hyperlink" Target="http://pbs.twimg.com/profile_images/838084142462021632/YGn5Hvfi_normal.jpg" TargetMode="External"/><Relationship Id="rId1200" Type="http://schemas.openxmlformats.org/officeDocument/2006/relationships/hyperlink" Target="http://abs.twimg.com/images/themes/theme1/bg.png" TargetMode="External"/><Relationship Id="rId1852" Type="http://schemas.openxmlformats.org/officeDocument/2006/relationships/hyperlink" Target="http://pbs.twimg.com/profile_images/842126215192408064/9m0G4EGf_normal.jpg" TargetMode="External"/><Relationship Id="rId1505" Type="http://schemas.openxmlformats.org/officeDocument/2006/relationships/hyperlink" Target="http://pbs.twimg.com/profile_images/444374630795452416/y3tsIve4_normal.jpeg" TargetMode="External"/><Relationship Id="rId1712" Type="http://schemas.openxmlformats.org/officeDocument/2006/relationships/hyperlink" Target="http://pbs.twimg.com/profile_images/823917595912830976/gCQbyKuF_normal.jpg" TargetMode="External"/><Relationship Id="rId293" Type="http://schemas.openxmlformats.org/officeDocument/2006/relationships/hyperlink" Target="http://pbs.twimg.com/profile_background_images/631004359694749696/HahNpXKY.jpg" TargetMode="External"/><Relationship Id="rId2181" Type="http://schemas.openxmlformats.org/officeDocument/2006/relationships/hyperlink" Target="https://twitter.com/ms_ambre" TargetMode="External"/><Relationship Id="rId153" Type="http://schemas.openxmlformats.org/officeDocument/2006/relationships/hyperlink" Target="https://pbs.twimg.com/profile_banners/2835446630/1493045198" TargetMode="External"/><Relationship Id="rId360" Type="http://schemas.openxmlformats.org/officeDocument/2006/relationships/hyperlink" Target="http://pbs.twimg.com/profile_images/700082779783110657/sClNnQWh_normal.jpg" TargetMode="External"/><Relationship Id="rId598" Type="http://schemas.openxmlformats.org/officeDocument/2006/relationships/hyperlink" Target="https://twitter.com/i_vivek2209" TargetMode="External"/><Relationship Id="rId2041" Type="http://schemas.openxmlformats.org/officeDocument/2006/relationships/hyperlink" Target="https://twitter.com/selvamsugi12" TargetMode="External"/><Relationship Id="rId2279" Type="http://schemas.openxmlformats.org/officeDocument/2006/relationships/hyperlink" Target="https://twitter.com/udayam15" TargetMode="External"/><Relationship Id="rId220" Type="http://schemas.openxmlformats.org/officeDocument/2006/relationships/hyperlink" Target="https://pbs.twimg.com/profile_banners/794554721625370628/1493073560" TargetMode="External"/><Relationship Id="rId458" Type="http://schemas.openxmlformats.org/officeDocument/2006/relationships/hyperlink" Target="http://pbs.twimg.com/profile_images/856923976945225728/9_uiuWWY_normal.jpg" TargetMode="External"/><Relationship Id="rId665" Type="http://schemas.openxmlformats.org/officeDocument/2006/relationships/hyperlink" Target="https://twitter.com/me_ritabrata" TargetMode="External"/><Relationship Id="rId872" Type="http://schemas.openxmlformats.org/officeDocument/2006/relationships/hyperlink" Target="https://pbs.twimg.com/profile_banners/431413323/1491401709" TargetMode="External"/><Relationship Id="rId1088" Type="http://schemas.openxmlformats.org/officeDocument/2006/relationships/hyperlink" Target="https://pbs.twimg.com/profile_banners/837939341129199616/1493479296" TargetMode="External"/><Relationship Id="rId1295" Type="http://schemas.openxmlformats.org/officeDocument/2006/relationships/hyperlink" Target="http://abs.twimg.com/images/themes/theme1/bg.png" TargetMode="External"/><Relationship Id="rId2139" Type="http://schemas.openxmlformats.org/officeDocument/2006/relationships/hyperlink" Target="https://twitter.com/cric_lama" TargetMode="External"/><Relationship Id="rId318" Type="http://schemas.openxmlformats.org/officeDocument/2006/relationships/hyperlink" Target="http://abs.twimg.com/images/themes/theme1/bg.png" TargetMode="External"/><Relationship Id="rId525" Type="http://schemas.openxmlformats.org/officeDocument/2006/relationships/hyperlink" Target="http://pbs.twimg.com/profile_images/478532607051714560/-ZJpBWZF_normal.jpeg" TargetMode="External"/><Relationship Id="rId732" Type="http://schemas.openxmlformats.org/officeDocument/2006/relationships/hyperlink" Target="https://t.co/8b11DExt2h" TargetMode="External"/><Relationship Id="rId1155" Type="http://schemas.openxmlformats.org/officeDocument/2006/relationships/hyperlink" Target="http://abs.twimg.com/images/themes/theme1/bg.png" TargetMode="External"/><Relationship Id="rId1362" Type="http://schemas.openxmlformats.org/officeDocument/2006/relationships/hyperlink" Target="http://abs.twimg.com/images/themes/theme1/bg.png" TargetMode="External"/><Relationship Id="rId2206" Type="http://schemas.openxmlformats.org/officeDocument/2006/relationships/hyperlink" Target="https://twitter.com/vamsik_" TargetMode="External"/><Relationship Id="rId99" Type="http://schemas.openxmlformats.org/officeDocument/2006/relationships/hyperlink" Target="https://pbs.twimg.com/profile_banners/197680890/1489668425" TargetMode="External"/><Relationship Id="rId1015" Type="http://schemas.openxmlformats.org/officeDocument/2006/relationships/hyperlink" Target="https://pbs.twimg.com/profile_banners/836075844720181248/1488179920" TargetMode="External"/><Relationship Id="rId1222" Type="http://schemas.openxmlformats.org/officeDocument/2006/relationships/hyperlink" Target="http://abs.twimg.com/images/themes/theme1/bg.png" TargetMode="External"/><Relationship Id="rId1667" Type="http://schemas.openxmlformats.org/officeDocument/2006/relationships/hyperlink" Target="http://pbs.twimg.com/profile_images/829029215613825024/q4APMAa5_normal.jpg" TargetMode="External"/><Relationship Id="rId1874" Type="http://schemas.openxmlformats.org/officeDocument/2006/relationships/hyperlink" Target="http://pbs.twimg.com/profile_images/858723051076276224/dxFRcVE4_normal.jpg" TargetMode="External"/><Relationship Id="rId1527" Type="http://schemas.openxmlformats.org/officeDocument/2006/relationships/hyperlink" Target="http://pbs.twimg.com/profile_images/827760146256388097/Sv451wOp_normal.jpg" TargetMode="External"/><Relationship Id="rId1734" Type="http://schemas.openxmlformats.org/officeDocument/2006/relationships/hyperlink" Target="http://abs.twimg.com/sticky/default_profile_images/default_profile_normal.png" TargetMode="External"/><Relationship Id="rId1941" Type="http://schemas.openxmlformats.org/officeDocument/2006/relationships/hyperlink" Target="https://twitter.com/afzalhayat0103" TargetMode="External"/><Relationship Id="rId26" Type="http://schemas.openxmlformats.org/officeDocument/2006/relationships/hyperlink" Target="https://t.co/PaiMSHOyi2" TargetMode="External"/><Relationship Id="rId175" Type="http://schemas.openxmlformats.org/officeDocument/2006/relationships/hyperlink" Target="https://pbs.twimg.com/profile_banners/79443900/1478591084" TargetMode="External"/><Relationship Id="rId1801" Type="http://schemas.openxmlformats.org/officeDocument/2006/relationships/hyperlink" Target="http://pbs.twimg.com/profile_images/857512411070214145/vIG-oFu2_normal.jpg" TargetMode="External"/><Relationship Id="rId382" Type="http://schemas.openxmlformats.org/officeDocument/2006/relationships/hyperlink" Target="http://pbs.twimg.com/profile_images/858845858514841600/SRjogJg9_normal.jpg" TargetMode="External"/><Relationship Id="rId687" Type="http://schemas.openxmlformats.org/officeDocument/2006/relationships/hyperlink" Target="https://twitter.com/iamankushsingla" TargetMode="External"/><Relationship Id="rId2063" Type="http://schemas.openxmlformats.org/officeDocument/2006/relationships/hyperlink" Target="https://twitter.com/furkanskhan" TargetMode="External"/><Relationship Id="rId2270" Type="http://schemas.openxmlformats.org/officeDocument/2006/relationships/hyperlink" Target="https://twitter.com/jyothishetty10" TargetMode="External"/><Relationship Id="rId242" Type="http://schemas.openxmlformats.org/officeDocument/2006/relationships/hyperlink" Target="http://abs.twimg.com/images/themes/theme1/bg.png" TargetMode="External"/><Relationship Id="rId894" Type="http://schemas.openxmlformats.org/officeDocument/2006/relationships/hyperlink" Target="https://pbs.twimg.com/profile_banners/3319754328/1493576039" TargetMode="External"/><Relationship Id="rId1177" Type="http://schemas.openxmlformats.org/officeDocument/2006/relationships/hyperlink" Target="http://abs.twimg.com/images/themes/theme1/bg.png" TargetMode="External"/><Relationship Id="rId2130" Type="http://schemas.openxmlformats.org/officeDocument/2006/relationships/hyperlink" Target="https://twitter.com/yash_lanjekar" TargetMode="External"/><Relationship Id="rId102" Type="http://schemas.openxmlformats.org/officeDocument/2006/relationships/hyperlink" Target="https://pbs.twimg.com/profile_banners/852812740657729536/1492162825" TargetMode="External"/><Relationship Id="rId547" Type="http://schemas.openxmlformats.org/officeDocument/2006/relationships/hyperlink" Target="https://twitter.com/chasmish_girl" TargetMode="External"/><Relationship Id="rId754" Type="http://schemas.openxmlformats.org/officeDocument/2006/relationships/hyperlink" Target="https://t.co/V6UJ3xaxGN" TargetMode="External"/><Relationship Id="rId961" Type="http://schemas.openxmlformats.org/officeDocument/2006/relationships/hyperlink" Target="https://pbs.twimg.com/profile_banners/75550736/1474385014" TargetMode="External"/><Relationship Id="rId1384" Type="http://schemas.openxmlformats.org/officeDocument/2006/relationships/hyperlink" Target="http://abs.twimg.com/images/themes/theme1/bg.png" TargetMode="External"/><Relationship Id="rId1591" Type="http://schemas.openxmlformats.org/officeDocument/2006/relationships/hyperlink" Target="http://pbs.twimg.com/profile_images/849238876086579201/XKhiVDHR_normal.jpg" TargetMode="External"/><Relationship Id="rId1689" Type="http://schemas.openxmlformats.org/officeDocument/2006/relationships/hyperlink" Target="http://pbs.twimg.com/profile_images/857930122845765633/l6eNZ33s_normal.jpg" TargetMode="External"/><Relationship Id="rId2228" Type="http://schemas.openxmlformats.org/officeDocument/2006/relationships/hyperlink" Target="https://twitter.com/ajitsin38515139" TargetMode="External"/><Relationship Id="rId90" Type="http://schemas.openxmlformats.org/officeDocument/2006/relationships/hyperlink" Target="https://pbs.twimg.com/profile_banners/2668028788/1491218662" TargetMode="External"/><Relationship Id="rId407" Type="http://schemas.openxmlformats.org/officeDocument/2006/relationships/hyperlink" Target="http://pbs.twimg.com/profile_images/854004722625368064/8AI3A46y_normal.jpg" TargetMode="External"/><Relationship Id="rId614" Type="http://schemas.openxmlformats.org/officeDocument/2006/relationships/hyperlink" Target="https://twitter.com/rnagpal1995" TargetMode="External"/><Relationship Id="rId821" Type="http://schemas.openxmlformats.org/officeDocument/2006/relationships/hyperlink" Target="https://pbs.twimg.com/profile_banners/446790849/1448378568" TargetMode="External"/><Relationship Id="rId1037" Type="http://schemas.openxmlformats.org/officeDocument/2006/relationships/hyperlink" Target="https://pbs.twimg.com/profile_banners/846425882361155584/1493495963" TargetMode="External"/><Relationship Id="rId1244" Type="http://schemas.openxmlformats.org/officeDocument/2006/relationships/hyperlink" Target="http://abs.twimg.com/images/themes/theme1/bg.png" TargetMode="External"/><Relationship Id="rId1451" Type="http://schemas.openxmlformats.org/officeDocument/2006/relationships/hyperlink" Target="http://pbs.twimg.com/profile_images/754884794434015232/rmdWLBn3_normal.jpg" TargetMode="External"/><Relationship Id="rId1896" Type="http://schemas.openxmlformats.org/officeDocument/2006/relationships/hyperlink" Target="https://twitter.com/anjalispeaks" TargetMode="External"/><Relationship Id="rId919" Type="http://schemas.openxmlformats.org/officeDocument/2006/relationships/hyperlink" Target="https://pbs.twimg.com/profile_banners/491156449/1481209006" TargetMode="External"/><Relationship Id="rId1104" Type="http://schemas.openxmlformats.org/officeDocument/2006/relationships/hyperlink" Target="https://pbs.twimg.com/profile_banners/789794114925531140/1481567105" TargetMode="External"/><Relationship Id="rId1311" Type="http://schemas.openxmlformats.org/officeDocument/2006/relationships/hyperlink" Target="http://pbs.twimg.com/profile_background_images/378800000000839240/d5b892af209e212de112792342b7137c.jpeg" TargetMode="External"/><Relationship Id="rId1549" Type="http://schemas.openxmlformats.org/officeDocument/2006/relationships/hyperlink" Target="http://pbs.twimg.com/profile_images/841938765312622597/nXsy67l-_normal.jpg" TargetMode="External"/><Relationship Id="rId1756" Type="http://schemas.openxmlformats.org/officeDocument/2006/relationships/hyperlink" Target="http://pbs.twimg.com/profile_images/701390284144431104/Dpbm8YaZ_normal.png" TargetMode="External"/><Relationship Id="rId1963" Type="http://schemas.openxmlformats.org/officeDocument/2006/relationships/hyperlink" Target="https://twitter.com/anjaliaparab" TargetMode="External"/><Relationship Id="rId48" Type="http://schemas.openxmlformats.org/officeDocument/2006/relationships/hyperlink" Target="https://t.co/TWQmkWBjj9" TargetMode="External"/><Relationship Id="rId1409" Type="http://schemas.openxmlformats.org/officeDocument/2006/relationships/hyperlink" Target="http://abs.twimg.com/images/themes/theme10/bg.gif" TargetMode="External"/><Relationship Id="rId1616" Type="http://schemas.openxmlformats.org/officeDocument/2006/relationships/hyperlink" Target="http://pbs.twimg.com/profile_images/3782122778/a053e81f5493bd23222cc2d5785a9b7a_normal.png" TargetMode="External"/><Relationship Id="rId1823" Type="http://schemas.openxmlformats.org/officeDocument/2006/relationships/hyperlink" Target="http://pbs.twimg.com/profile_images/854953487410622464/rKJqoe4x_normal.jpg" TargetMode="External"/><Relationship Id="rId197" Type="http://schemas.openxmlformats.org/officeDocument/2006/relationships/hyperlink" Target="https://pbs.twimg.com/profile_banners/285550360/1398522784" TargetMode="External"/><Relationship Id="rId2085" Type="http://schemas.openxmlformats.org/officeDocument/2006/relationships/hyperlink" Target="https://twitter.com/ameetjain18" TargetMode="External"/><Relationship Id="rId2292" Type="http://schemas.openxmlformats.org/officeDocument/2006/relationships/hyperlink" Target="https://twitter.com/boredcricket" TargetMode="External"/><Relationship Id="rId264" Type="http://schemas.openxmlformats.org/officeDocument/2006/relationships/hyperlink" Target="http://abs.twimg.com/images/themes/theme1/bg.png" TargetMode="External"/><Relationship Id="rId471" Type="http://schemas.openxmlformats.org/officeDocument/2006/relationships/hyperlink" Target="http://pbs.twimg.com/profile_images/828637822164856832/13T6gF4u_normal.jpg" TargetMode="External"/><Relationship Id="rId2152" Type="http://schemas.openxmlformats.org/officeDocument/2006/relationships/hyperlink" Target="https://twitter.com/raam_charan" TargetMode="External"/><Relationship Id="rId124" Type="http://schemas.openxmlformats.org/officeDocument/2006/relationships/hyperlink" Target="https://pbs.twimg.com/profile_banners/1635244674/1415195982" TargetMode="External"/><Relationship Id="rId569" Type="http://schemas.openxmlformats.org/officeDocument/2006/relationships/hyperlink" Target="https://twitter.com/srkssoul" TargetMode="External"/><Relationship Id="rId776" Type="http://schemas.openxmlformats.org/officeDocument/2006/relationships/hyperlink" Target="https://t.co/2IZMRmuZ1H" TargetMode="External"/><Relationship Id="rId983" Type="http://schemas.openxmlformats.org/officeDocument/2006/relationships/hyperlink" Target="https://pbs.twimg.com/profile_banners/281168602/1436526150" TargetMode="External"/><Relationship Id="rId1199" Type="http://schemas.openxmlformats.org/officeDocument/2006/relationships/hyperlink" Target="http://abs.twimg.com/images/themes/theme1/bg.png" TargetMode="External"/><Relationship Id="rId331" Type="http://schemas.openxmlformats.org/officeDocument/2006/relationships/hyperlink" Target="http://abs.twimg.com/images/themes/theme1/bg.png" TargetMode="External"/><Relationship Id="rId429" Type="http://schemas.openxmlformats.org/officeDocument/2006/relationships/hyperlink" Target="http://pbs.twimg.com/profile_images/830374765839917056/_mli8FqV_normal.jpg" TargetMode="External"/><Relationship Id="rId636" Type="http://schemas.openxmlformats.org/officeDocument/2006/relationships/hyperlink" Target="https://twitter.com/iam_dharmesh" TargetMode="External"/><Relationship Id="rId1059" Type="http://schemas.openxmlformats.org/officeDocument/2006/relationships/hyperlink" Target="https://pbs.twimg.com/profile_banners/828419196/1480359305" TargetMode="External"/><Relationship Id="rId1266" Type="http://schemas.openxmlformats.org/officeDocument/2006/relationships/hyperlink" Target="http://abs.twimg.com/images/themes/theme1/bg.png" TargetMode="External"/><Relationship Id="rId1473" Type="http://schemas.openxmlformats.org/officeDocument/2006/relationships/hyperlink" Target="http://pbs.twimg.com/profile_images/857691812605067264/NhPY4_jH_normal.jpg" TargetMode="External"/><Relationship Id="rId2012" Type="http://schemas.openxmlformats.org/officeDocument/2006/relationships/hyperlink" Target="https://twitter.com/rated_ansh" TargetMode="External"/><Relationship Id="rId2317" Type="http://schemas.openxmlformats.org/officeDocument/2006/relationships/hyperlink" Target="https://twitter.com/hariaddala1" TargetMode="External"/><Relationship Id="rId843" Type="http://schemas.openxmlformats.org/officeDocument/2006/relationships/hyperlink" Target="https://pbs.twimg.com/profile_banners/1640195989/1489002242" TargetMode="External"/><Relationship Id="rId1126" Type="http://schemas.openxmlformats.org/officeDocument/2006/relationships/hyperlink" Target="https://pbs.twimg.com/profile_banners/905727799/1449536814" TargetMode="External"/><Relationship Id="rId1680" Type="http://schemas.openxmlformats.org/officeDocument/2006/relationships/hyperlink" Target="http://pbs.twimg.com/profile_images/837529596111155201/WrlO7Y8-_normal.jpg" TargetMode="External"/><Relationship Id="rId1778" Type="http://schemas.openxmlformats.org/officeDocument/2006/relationships/hyperlink" Target="http://pbs.twimg.com/profile_images/847349581008429056/ohmliqZ4_normal.jpg" TargetMode="External"/><Relationship Id="rId1985" Type="http://schemas.openxmlformats.org/officeDocument/2006/relationships/hyperlink" Target="https://twitter.com/prrasadkhomne" TargetMode="External"/><Relationship Id="rId703" Type="http://schemas.openxmlformats.org/officeDocument/2006/relationships/hyperlink" Target="https://twitter.com/bleed_sports" TargetMode="External"/><Relationship Id="rId910" Type="http://schemas.openxmlformats.org/officeDocument/2006/relationships/hyperlink" Target="https://pbs.twimg.com/profile_banners/243074893/1491309355" TargetMode="External"/><Relationship Id="rId1333" Type="http://schemas.openxmlformats.org/officeDocument/2006/relationships/hyperlink" Target="http://abs.twimg.com/images/themes/theme1/bg.png" TargetMode="External"/><Relationship Id="rId1540" Type="http://schemas.openxmlformats.org/officeDocument/2006/relationships/hyperlink" Target="http://pbs.twimg.com/profile_images/812292344284332032/-AU-yCqa_normal.jpg" TargetMode="External"/><Relationship Id="rId1638" Type="http://schemas.openxmlformats.org/officeDocument/2006/relationships/hyperlink" Target="http://pbs.twimg.com/profile_images/854492717635817476/ubvEOoet_normal.jpg" TargetMode="External"/><Relationship Id="rId1400" Type="http://schemas.openxmlformats.org/officeDocument/2006/relationships/hyperlink" Target="http://pbs.twimg.com/profile_background_images/461609347923992576/-45u7vsw.jpeg" TargetMode="External"/><Relationship Id="rId1845" Type="http://schemas.openxmlformats.org/officeDocument/2006/relationships/hyperlink" Target="http://pbs.twimg.com/profile_images/848167284736749568/qA7_ft1E_normal.jpg" TargetMode="External"/><Relationship Id="rId1705" Type="http://schemas.openxmlformats.org/officeDocument/2006/relationships/hyperlink" Target="http://pbs.twimg.com/profile_images/858239064214056960/0M1bwc8k_normal.jpg" TargetMode="External"/><Relationship Id="rId1912" Type="http://schemas.openxmlformats.org/officeDocument/2006/relationships/hyperlink" Target="https://twitter.com/iamamyth" TargetMode="External"/><Relationship Id="rId286" Type="http://schemas.openxmlformats.org/officeDocument/2006/relationships/hyperlink" Target="http://abs.twimg.com/images/themes/theme1/bg.png" TargetMode="External"/><Relationship Id="rId493" Type="http://schemas.openxmlformats.org/officeDocument/2006/relationships/hyperlink" Target="http://pbs.twimg.com/profile_images/834106331720204288/v-N45jJN_normal.jpg" TargetMode="External"/><Relationship Id="rId2174" Type="http://schemas.openxmlformats.org/officeDocument/2006/relationships/hyperlink" Target="https://twitter.com/taran_p1" TargetMode="External"/><Relationship Id="rId146" Type="http://schemas.openxmlformats.org/officeDocument/2006/relationships/hyperlink" Target="https://pbs.twimg.com/profile_banners/2945975378/1439278952" TargetMode="External"/><Relationship Id="rId353" Type="http://schemas.openxmlformats.org/officeDocument/2006/relationships/hyperlink" Target="http://abs.twimg.com/images/themes/theme1/bg.png" TargetMode="External"/><Relationship Id="rId560" Type="http://schemas.openxmlformats.org/officeDocument/2006/relationships/hyperlink" Target="https://twitter.com/msdian63" TargetMode="External"/><Relationship Id="rId798" Type="http://schemas.openxmlformats.org/officeDocument/2006/relationships/hyperlink" Target="https://t.co/oH5CU8lsp9" TargetMode="External"/><Relationship Id="rId1190" Type="http://schemas.openxmlformats.org/officeDocument/2006/relationships/hyperlink" Target="http://abs.twimg.com/images/themes/theme1/bg.png" TargetMode="External"/><Relationship Id="rId2034" Type="http://schemas.openxmlformats.org/officeDocument/2006/relationships/hyperlink" Target="https://twitter.com/posurendar2000" TargetMode="External"/><Relationship Id="rId2241" Type="http://schemas.openxmlformats.org/officeDocument/2006/relationships/hyperlink" Target="https://twitter.com/prakash_angrakh" TargetMode="External"/><Relationship Id="rId213" Type="http://schemas.openxmlformats.org/officeDocument/2006/relationships/hyperlink" Target="https://pbs.twimg.com/profile_banners/841201650912100352/1489404098" TargetMode="External"/><Relationship Id="rId420" Type="http://schemas.openxmlformats.org/officeDocument/2006/relationships/hyperlink" Target="http://pbs.twimg.com/profile_images/853258616014614529/vVSm3rZW_normal.jpg" TargetMode="External"/><Relationship Id="rId658" Type="http://schemas.openxmlformats.org/officeDocument/2006/relationships/hyperlink" Target="https://twitter.com/s21nawab" TargetMode="External"/><Relationship Id="rId865" Type="http://schemas.openxmlformats.org/officeDocument/2006/relationships/hyperlink" Target="https://pbs.twimg.com/profile_banners/70328296/1402643152" TargetMode="External"/><Relationship Id="rId1050" Type="http://schemas.openxmlformats.org/officeDocument/2006/relationships/hyperlink" Target="https://pbs.twimg.com/profile_banners/763764608679211008/1493135652" TargetMode="External"/><Relationship Id="rId1288" Type="http://schemas.openxmlformats.org/officeDocument/2006/relationships/hyperlink" Target="http://abs.twimg.com/images/themes/theme1/bg.png" TargetMode="External"/><Relationship Id="rId1495" Type="http://schemas.openxmlformats.org/officeDocument/2006/relationships/hyperlink" Target="http://pbs.twimg.com/profile_images/843285785101049856/SenZ-EtL_normal.jpg" TargetMode="External"/><Relationship Id="rId2101" Type="http://schemas.openxmlformats.org/officeDocument/2006/relationships/hyperlink" Target="https://twitter.com/anilgite021" TargetMode="External"/><Relationship Id="rId518" Type="http://schemas.openxmlformats.org/officeDocument/2006/relationships/hyperlink" Target="http://pbs.twimg.com/profile_images/664065420769390592/KsAIFUP__normal.jpg" TargetMode="External"/><Relationship Id="rId725" Type="http://schemas.openxmlformats.org/officeDocument/2006/relationships/hyperlink" Target="https://t.co/dBHlIBhfHo" TargetMode="External"/><Relationship Id="rId932" Type="http://schemas.openxmlformats.org/officeDocument/2006/relationships/hyperlink" Target="https://pbs.twimg.com/profile_banners/1536322513/1484455080" TargetMode="External"/><Relationship Id="rId1148" Type="http://schemas.openxmlformats.org/officeDocument/2006/relationships/hyperlink" Target="http://abs.twimg.com/images/themes/theme1/bg.png" TargetMode="External"/><Relationship Id="rId1355" Type="http://schemas.openxmlformats.org/officeDocument/2006/relationships/hyperlink" Target="http://abs.twimg.com/images/themes/theme1/bg.png" TargetMode="External"/><Relationship Id="rId1562" Type="http://schemas.openxmlformats.org/officeDocument/2006/relationships/hyperlink" Target="http://pbs.twimg.com/profile_images/841654327689134080/lJEM-Mce_normal.jpg" TargetMode="External"/><Relationship Id="rId1008" Type="http://schemas.openxmlformats.org/officeDocument/2006/relationships/hyperlink" Target="https://pbs.twimg.com/profile_banners/22922605/1454260274" TargetMode="External"/><Relationship Id="rId1215" Type="http://schemas.openxmlformats.org/officeDocument/2006/relationships/hyperlink" Target="http://abs.twimg.com/images/themes/theme1/bg.png" TargetMode="External"/><Relationship Id="rId1422" Type="http://schemas.openxmlformats.org/officeDocument/2006/relationships/hyperlink" Target="http://pbs.twimg.com/profile_background_images/722105358202839040/xkL9DG75.jpg" TargetMode="External"/><Relationship Id="rId1867" Type="http://schemas.openxmlformats.org/officeDocument/2006/relationships/hyperlink" Target="http://pbs.twimg.com/profile_images/841531450168074240/LAQeTtJR_normal.jpg" TargetMode="External"/><Relationship Id="rId61" Type="http://schemas.openxmlformats.org/officeDocument/2006/relationships/hyperlink" Target="https://t.co/NPiDbETNiW" TargetMode="External"/><Relationship Id="rId1727" Type="http://schemas.openxmlformats.org/officeDocument/2006/relationships/hyperlink" Target="http://pbs.twimg.com/profile_images/618675399493484544/3_wJsDMJ_normal.jpg" TargetMode="External"/><Relationship Id="rId1934" Type="http://schemas.openxmlformats.org/officeDocument/2006/relationships/hyperlink" Target="https://twitter.com/imnagur" TargetMode="External"/><Relationship Id="rId19" Type="http://schemas.openxmlformats.org/officeDocument/2006/relationships/hyperlink" Target="https://t.co/Pv3nw214Sg" TargetMode="External"/><Relationship Id="rId2196" Type="http://schemas.openxmlformats.org/officeDocument/2006/relationships/hyperlink" Target="https://twitter.com/thecreatish" TargetMode="External"/><Relationship Id="rId168" Type="http://schemas.openxmlformats.org/officeDocument/2006/relationships/hyperlink" Target="https://pbs.twimg.com/profile_banners/2754255487/1447925159" TargetMode="External"/><Relationship Id="rId375" Type="http://schemas.openxmlformats.org/officeDocument/2006/relationships/hyperlink" Target="http://pbs.twimg.com/profile_images/830293857845837824/lvXcPj_l_normal.jpg" TargetMode="External"/><Relationship Id="rId582" Type="http://schemas.openxmlformats.org/officeDocument/2006/relationships/hyperlink" Target="https://twitter.com/robin__bishnoi" TargetMode="External"/><Relationship Id="rId2056" Type="http://schemas.openxmlformats.org/officeDocument/2006/relationships/hyperlink" Target="https://twitter.com/mullaisurya" TargetMode="External"/><Relationship Id="rId2263" Type="http://schemas.openxmlformats.org/officeDocument/2006/relationships/hyperlink" Target="https://twitter.com/ronakparikh83" TargetMode="External"/><Relationship Id="rId3" Type="http://schemas.openxmlformats.org/officeDocument/2006/relationships/hyperlink" Target="https://t.co/WSZY11Fml4" TargetMode="External"/><Relationship Id="rId235" Type="http://schemas.openxmlformats.org/officeDocument/2006/relationships/hyperlink" Target="http://abs.twimg.com/images/themes/theme1/bg.png" TargetMode="External"/><Relationship Id="rId442" Type="http://schemas.openxmlformats.org/officeDocument/2006/relationships/hyperlink" Target="http://abs.twimg.com/sticky/default_profile_images/default_profile_normal.png" TargetMode="External"/><Relationship Id="rId887" Type="http://schemas.openxmlformats.org/officeDocument/2006/relationships/hyperlink" Target="https://pbs.twimg.com/profile_banners/277333826/1489013004" TargetMode="External"/><Relationship Id="rId1072" Type="http://schemas.openxmlformats.org/officeDocument/2006/relationships/hyperlink" Target="https://pbs.twimg.com/profile_banners/846495604905857025/1490657373" TargetMode="External"/><Relationship Id="rId2123" Type="http://schemas.openxmlformats.org/officeDocument/2006/relationships/hyperlink" Target="https://twitter.com/sagar2612" TargetMode="External"/><Relationship Id="rId2330" Type="http://schemas.openxmlformats.org/officeDocument/2006/relationships/hyperlink" Target="https://twitter.com/taneja9001" TargetMode="External"/><Relationship Id="rId302" Type="http://schemas.openxmlformats.org/officeDocument/2006/relationships/hyperlink" Target="http://abs.twimg.com/images/themes/theme1/bg.png" TargetMode="External"/><Relationship Id="rId747" Type="http://schemas.openxmlformats.org/officeDocument/2006/relationships/hyperlink" Target="https://t.co/AsUZKgksqu" TargetMode="External"/><Relationship Id="rId954" Type="http://schemas.openxmlformats.org/officeDocument/2006/relationships/hyperlink" Target="https://pbs.twimg.com/profile_banners/4689427458/1466403249" TargetMode="External"/><Relationship Id="rId1377" Type="http://schemas.openxmlformats.org/officeDocument/2006/relationships/hyperlink" Target="http://abs.twimg.com/images/themes/theme1/bg.png" TargetMode="External"/><Relationship Id="rId1584" Type="http://schemas.openxmlformats.org/officeDocument/2006/relationships/hyperlink" Target="http://pbs.twimg.com/profile_images/682069542713999361/JXyU4R-V_normal.jpg" TargetMode="External"/><Relationship Id="rId1791" Type="http://schemas.openxmlformats.org/officeDocument/2006/relationships/hyperlink" Target="http://pbs.twimg.com/profile_images/829228676646596608/fva_qElX_normal.jpg" TargetMode="External"/><Relationship Id="rId83" Type="http://schemas.openxmlformats.org/officeDocument/2006/relationships/hyperlink" Target="https://pbs.twimg.com/profile_banners/3295521246/1490193114" TargetMode="External"/><Relationship Id="rId607" Type="http://schemas.openxmlformats.org/officeDocument/2006/relationships/hyperlink" Target="https://twitter.com/suranachirag24" TargetMode="External"/><Relationship Id="rId814" Type="http://schemas.openxmlformats.org/officeDocument/2006/relationships/hyperlink" Target="https://pbs.twimg.com/profile_banners/2257552207/1492767284" TargetMode="External"/><Relationship Id="rId1237" Type="http://schemas.openxmlformats.org/officeDocument/2006/relationships/hyperlink" Target="http://abs.twimg.com/images/themes/theme1/bg.png" TargetMode="External"/><Relationship Id="rId1444" Type="http://schemas.openxmlformats.org/officeDocument/2006/relationships/hyperlink" Target="http://abs.twimg.com/images/themes/theme1/bg.png" TargetMode="External"/><Relationship Id="rId1651" Type="http://schemas.openxmlformats.org/officeDocument/2006/relationships/hyperlink" Target="http://pbs.twimg.com/profile_images/857881246562529280/1yd6eHpZ_normal.jpg" TargetMode="External"/><Relationship Id="rId1889" Type="http://schemas.openxmlformats.org/officeDocument/2006/relationships/hyperlink" Target="http://pbs.twimg.com/profile_images/828813255401492480/ZeAHp0EY_normal.jpg" TargetMode="External"/><Relationship Id="rId1304" Type="http://schemas.openxmlformats.org/officeDocument/2006/relationships/hyperlink" Target="http://abs.twimg.com/images/themes/theme1/bg.png" TargetMode="External"/><Relationship Id="rId1511" Type="http://schemas.openxmlformats.org/officeDocument/2006/relationships/hyperlink" Target="http://pbs.twimg.com/profile_images/444070637363920896/AAcsWYaU_normal.jpeg" TargetMode="External"/><Relationship Id="rId1749" Type="http://schemas.openxmlformats.org/officeDocument/2006/relationships/hyperlink" Target="http://pbs.twimg.com/profile_images/695556868261879808/nSEMuOfE_normal.jpg" TargetMode="External"/><Relationship Id="rId1956" Type="http://schemas.openxmlformats.org/officeDocument/2006/relationships/hyperlink" Target="https://twitter.com/aniruddhaalad" TargetMode="External"/><Relationship Id="rId1609" Type="http://schemas.openxmlformats.org/officeDocument/2006/relationships/hyperlink" Target="http://pbs.twimg.com/profile_images/794139333938716677/MtUBnqnN_normal.jpg" TargetMode="External"/><Relationship Id="rId1816" Type="http://schemas.openxmlformats.org/officeDocument/2006/relationships/hyperlink" Target="http://pbs.twimg.com/profile_images/843713025270071296/0YoRP31T_normal.jpg" TargetMode="External"/><Relationship Id="rId10" Type="http://schemas.openxmlformats.org/officeDocument/2006/relationships/hyperlink" Target="https://t.co/6Eayc1tKd8" TargetMode="External"/><Relationship Id="rId397" Type="http://schemas.openxmlformats.org/officeDocument/2006/relationships/hyperlink" Target="http://pbs.twimg.com/profile_images/789817267567472640/BlpcUEvx_normal.jpg" TargetMode="External"/><Relationship Id="rId2078" Type="http://schemas.openxmlformats.org/officeDocument/2006/relationships/hyperlink" Target="https://twitter.com/inbarasu1960" TargetMode="External"/><Relationship Id="rId2285" Type="http://schemas.openxmlformats.org/officeDocument/2006/relationships/hyperlink" Target="https://twitter.com/ankasbais" TargetMode="External"/><Relationship Id="rId257" Type="http://schemas.openxmlformats.org/officeDocument/2006/relationships/hyperlink" Target="http://abs.twimg.com/images/themes/theme4/bg.gif" TargetMode="External"/><Relationship Id="rId464" Type="http://schemas.openxmlformats.org/officeDocument/2006/relationships/hyperlink" Target="http://pbs.twimg.com/profile_images/795311301517930496/rkdfw8WR_normal.jpg" TargetMode="External"/><Relationship Id="rId1094" Type="http://schemas.openxmlformats.org/officeDocument/2006/relationships/hyperlink" Target="https://pbs.twimg.com/profile_banners/92945681/1473880206" TargetMode="External"/><Relationship Id="rId2145" Type="http://schemas.openxmlformats.org/officeDocument/2006/relationships/hyperlink" Target="https://twitter.com/pjrock106" TargetMode="External"/><Relationship Id="rId117" Type="http://schemas.openxmlformats.org/officeDocument/2006/relationships/hyperlink" Target="https://pbs.twimg.com/profile_banners/568916833/1490701742" TargetMode="External"/><Relationship Id="rId671" Type="http://schemas.openxmlformats.org/officeDocument/2006/relationships/hyperlink" Target="https://twitter.com/vanshadlakha" TargetMode="External"/><Relationship Id="rId769" Type="http://schemas.openxmlformats.org/officeDocument/2006/relationships/hyperlink" Target="https://t.co/2a5jPoobwj" TargetMode="External"/><Relationship Id="rId976" Type="http://schemas.openxmlformats.org/officeDocument/2006/relationships/hyperlink" Target="https://pbs.twimg.com/profile_banners/828100423731003392/1488518458" TargetMode="External"/><Relationship Id="rId1399" Type="http://schemas.openxmlformats.org/officeDocument/2006/relationships/hyperlink" Target="http://abs.twimg.com/images/themes/theme4/bg.gif" TargetMode="External"/><Relationship Id="rId324" Type="http://schemas.openxmlformats.org/officeDocument/2006/relationships/hyperlink" Target="http://abs.twimg.com/images/themes/theme1/bg.png" TargetMode="External"/><Relationship Id="rId531" Type="http://schemas.openxmlformats.org/officeDocument/2006/relationships/hyperlink" Target="http://pbs.twimg.com/profile_images/858353359039983621/emutn0Ww_normal.jpg" TargetMode="External"/><Relationship Id="rId629" Type="http://schemas.openxmlformats.org/officeDocument/2006/relationships/hyperlink" Target="https://twitter.com/ruchin_1996" TargetMode="External"/><Relationship Id="rId1161" Type="http://schemas.openxmlformats.org/officeDocument/2006/relationships/hyperlink" Target="http://abs.twimg.com/images/themes/theme14/bg.gif" TargetMode="External"/><Relationship Id="rId1259" Type="http://schemas.openxmlformats.org/officeDocument/2006/relationships/hyperlink" Target="http://abs.twimg.com/images/themes/theme14/bg.gif" TargetMode="External"/><Relationship Id="rId1466" Type="http://schemas.openxmlformats.org/officeDocument/2006/relationships/hyperlink" Target="http://pbs.twimg.com/profile_images/816885740843962368/SbKb78_t_normal.jpg" TargetMode="External"/><Relationship Id="rId2005" Type="http://schemas.openxmlformats.org/officeDocument/2006/relationships/hyperlink" Target="https://twitter.com/iamkarthikeyank" TargetMode="External"/><Relationship Id="rId2212" Type="http://schemas.openxmlformats.org/officeDocument/2006/relationships/hyperlink" Target="https://twitter.com/11roydev" TargetMode="External"/><Relationship Id="rId836" Type="http://schemas.openxmlformats.org/officeDocument/2006/relationships/hyperlink" Target="https://pbs.twimg.com/profile_banners/431508926/1470124344" TargetMode="External"/><Relationship Id="rId1021" Type="http://schemas.openxmlformats.org/officeDocument/2006/relationships/hyperlink" Target="https://pbs.twimg.com/profile_banners/1684997586/1477543589" TargetMode="External"/><Relationship Id="rId1119" Type="http://schemas.openxmlformats.org/officeDocument/2006/relationships/hyperlink" Target="https://pbs.twimg.com/profile_banners/330774403/1445332733" TargetMode="External"/><Relationship Id="rId1673" Type="http://schemas.openxmlformats.org/officeDocument/2006/relationships/hyperlink" Target="http://pbs.twimg.com/profile_images/851410622071713792/qLXngZPG_normal.jpg" TargetMode="External"/><Relationship Id="rId1880" Type="http://schemas.openxmlformats.org/officeDocument/2006/relationships/hyperlink" Target="http://pbs.twimg.com/profile_images/850017196512358400/_skXgO1E_normal.jpg" TargetMode="External"/><Relationship Id="rId1978" Type="http://schemas.openxmlformats.org/officeDocument/2006/relationships/hyperlink" Target="https://twitter.com/sonyespn" TargetMode="External"/><Relationship Id="rId903" Type="http://schemas.openxmlformats.org/officeDocument/2006/relationships/hyperlink" Target="https://pbs.twimg.com/profile_banners/2356176515/1491201007" TargetMode="External"/><Relationship Id="rId1326" Type="http://schemas.openxmlformats.org/officeDocument/2006/relationships/hyperlink" Target="http://abs.twimg.com/images/themes/theme1/bg.png" TargetMode="External"/><Relationship Id="rId1533" Type="http://schemas.openxmlformats.org/officeDocument/2006/relationships/hyperlink" Target="http://pbs.twimg.com/profile_images/723456500438425600/Kt5f8G5r_normal.jpg" TargetMode="External"/><Relationship Id="rId1740" Type="http://schemas.openxmlformats.org/officeDocument/2006/relationships/hyperlink" Target="http://pbs.twimg.com/profile_images/484590226497486849/nKanm6vt_normal.jpeg" TargetMode="External"/><Relationship Id="rId32" Type="http://schemas.openxmlformats.org/officeDocument/2006/relationships/hyperlink" Target="https://t.co/tFU71iN3lg" TargetMode="External"/><Relationship Id="rId1600" Type="http://schemas.openxmlformats.org/officeDocument/2006/relationships/hyperlink" Target="http://pbs.twimg.com/profile_images/757817993195728896/6IT8URKd_normal.jpg" TargetMode="External"/><Relationship Id="rId1838" Type="http://schemas.openxmlformats.org/officeDocument/2006/relationships/hyperlink" Target="http://pbs.twimg.com/profile_images/858584400132526080/M_pop4rV_normal.jpg" TargetMode="External"/><Relationship Id="rId181" Type="http://schemas.openxmlformats.org/officeDocument/2006/relationships/hyperlink" Target="https://pbs.twimg.com/profile_banners/581641731/1482996794" TargetMode="External"/><Relationship Id="rId1905" Type="http://schemas.openxmlformats.org/officeDocument/2006/relationships/hyperlink" Target="https://twitter.com/cutelittle07" TargetMode="External"/><Relationship Id="rId279" Type="http://schemas.openxmlformats.org/officeDocument/2006/relationships/hyperlink" Target="http://abs.twimg.com/images/themes/theme1/bg.png" TargetMode="External"/><Relationship Id="rId486" Type="http://schemas.openxmlformats.org/officeDocument/2006/relationships/hyperlink" Target="http://pbs.twimg.com/profile_images/814173022835920896/UDUcLjJB_normal.jpg" TargetMode="External"/><Relationship Id="rId693" Type="http://schemas.openxmlformats.org/officeDocument/2006/relationships/hyperlink" Target="https://twitter.com/mohamma15218593" TargetMode="External"/><Relationship Id="rId2167" Type="http://schemas.openxmlformats.org/officeDocument/2006/relationships/hyperlink" Target="https://twitter.com/rbrohitrb" TargetMode="External"/><Relationship Id="rId139" Type="http://schemas.openxmlformats.org/officeDocument/2006/relationships/hyperlink" Target="https://pbs.twimg.com/profile_banners/1131700668/1416976876" TargetMode="External"/><Relationship Id="rId346" Type="http://schemas.openxmlformats.org/officeDocument/2006/relationships/hyperlink" Target="http://abs.twimg.com/images/themes/theme1/bg.png" TargetMode="External"/><Relationship Id="rId553" Type="http://schemas.openxmlformats.org/officeDocument/2006/relationships/hyperlink" Target="https://twitter.com/ashok50sharma6" TargetMode="External"/><Relationship Id="rId760" Type="http://schemas.openxmlformats.org/officeDocument/2006/relationships/hyperlink" Target="https://t.co/uYClC7D8Ll" TargetMode="External"/><Relationship Id="rId998" Type="http://schemas.openxmlformats.org/officeDocument/2006/relationships/hyperlink" Target="https://pbs.twimg.com/profile_banners/560916877/1440168312" TargetMode="External"/><Relationship Id="rId1183" Type="http://schemas.openxmlformats.org/officeDocument/2006/relationships/hyperlink" Target="http://abs.twimg.com/images/themes/theme1/bg.png" TargetMode="External"/><Relationship Id="rId1390" Type="http://schemas.openxmlformats.org/officeDocument/2006/relationships/hyperlink" Target="http://abs.twimg.com/images/themes/theme7/bg.gif" TargetMode="External"/><Relationship Id="rId2027" Type="http://schemas.openxmlformats.org/officeDocument/2006/relationships/hyperlink" Target="https://twitter.com/chawadeyash" TargetMode="External"/><Relationship Id="rId2234" Type="http://schemas.openxmlformats.org/officeDocument/2006/relationships/hyperlink" Target="https://twitter.com/subbied" TargetMode="External"/><Relationship Id="rId206" Type="http://schemas.openxmlformats.org/officeDocument/2006/relationships/hyperlink" Target="https://pbs.twimg.com/profile_banners/841139143480623104/1491128042" TargetMode="External"/><Relationship Id="rId413" Type="http://schemas.openxmlformats.org/officeDocument/2006/relationships/hyperlink" Target="http://pbs.twimg.com/profile_images/853234716048318464/y8jtvD5D_normal.jpg" TargetMode="External"/><Relationship Id="rId858" Type="http://schemas.openxmlformats.org/officeDocument/2006/relationships/hyperlink" Target="https://pbs.twimg.com/profile_banners/4824087681/1493102880" TargetMode="External"/><Relationship Id="rId1043" Type="http://schemas.openxmlformats.org/officeDocument/2006/relationships/hyperlink" Target="https://pbs.twimg.com/profile_banners/2864243850/1442214480" TargetMode="External"/><Relationship Id="rId1488" Type="http://schemas.openxmlformats.org/officeDocument/2006/relationships/hyperlink" Target="http://pbs.twimg.com/profile_images/846270562389442560/CeqpWZXA_normal.jpg" TargetMode="External"/><Relationship Id="rId1695" Type="http://schemas.openxmlformats.org/officeDocument/2006/relationships/hyperlink" Target="http://pbs.twimg.com/profile_images/855430916105228288/a0S5XfuI_normal.jpg" TargetMode="External"/><Relationship Id="rId620" Type="http://schemas.openxmlformats.org/officeDocument/2006/relationships/hyperlink" Target="https://twitter.com/vrajkp99" TargetMode="External"/><Relationship Id="rId718" Type="http://schemas.openxmlformats.org/officeDocument/2006/relationships/hyperlink" Target="https://t.co/I7PgzhsiP4" TargetMode="External"/><Relationship Id="rId925" Type="http://schemas.openxmlformats.org/officeDocument/2006/relationships/hyperlink" Target="https://pbs.twimg.com/profile_banners/230113966/1408965658" TargetMode="External"/><Relationship Id="rId1250" Type="http://schemas.openxmlformats.org/officeDocument/2006/relationships/hyperlink" Target="http://abs.twimg.com/images/themes/theme1/bg.png" TargetMode="External"/><Relationship Id="rId1348" Type="http://schemas.openxmlformats.org/officeDocument/2006/relationships/hyperlink" Target="http://abs.twimg.com/images/themes/theme9/bg.gif" TargetMode="External"/><Relationship Id="rId1555" Type="http://schemas.openxmlformats.org/officeDocument/2006/relationships/hyperlink" Target="http://pbs.twimg.com/profile_images/856265386328600577/tTSRDdvp_normal.jpg" TargetMode="External"/><Relationship Id="rId1762" Type="http://schemas.openxmlformats.org/officeDocument/2006/relationships/hyperlink" Target="http://pbs.twimg.com/profile_images/858634781327855616/4UNPNPux_normal.jpg" TargetMode="External"/><Relationship Id="rId2301" Type="http://schemas.openxmlformats.org/officeDocument/2006/relationships/hyperlink" Target="https://twitter.com/ashish8782" TargetMode="External"/><Relationship Id="rId1110" Type="http://schemas.openxmlformats.org/officeDocument/2006/relationships/hyperlink" Target="https://pbs.twimg.com/profile_banners/826754977/1492096357" TargetMode="External"/><Relationship Id="rId1208" Type="http://schemas.openxmlformats.org/officeDocument/2006/relationships/hyperlink" Target="http://abs.twimg.com/images/themes/theme14/bg.gif" TargetMode="External"/><Relationship Id="rId1415" Type="http://schemas.openxmlformats.org/officeDocument/2006/relationships/hyperlink" Target="http://pbs.twimg.com/profile_background_images/320704867/115887905.jpg" TargetMode="External"/><Relationship Id="rId54" Type="http://schemas.openxmlformats.org/officeDocument/2006/relationships/hyperlink" Target="https://t.co/JTqQJfJdq7" TargetMode="External"/><Relationship Id="rId1622" Type="http://schemas.openxmlformats.org/officeDocument/2006/relationships/hyperlink" Target="http://pbs.twimg.com/profile_images/827590792130732032/6eQx5YmB_normal.jpg" TargetMode="External"/><Relationship Id="rId1927" Type="http://schemas.openxmlformats.org/officeDocument/2006/relationships/hyperlink" Target="https://twitter.com/insaasha1" TargetMode="External"/><Relationship Id="rId2091" Type="http://schemas.openxmlformats.org/officeDocument/2006/relationships/hyperlink" Target="https://twitter.com/vandana_rach" TargetMode="External"/><Relationship Id="rId2189" Type="http://schemas.openxmlformats.org/officeDocument/2006/relationships/hyperlink" Target="https://twitter.com/kjoshi1973" TargetMode="External"/><Relationship Id="rId270" Type="http://schemas.openxmlformats.org/officeDocument/2006/relationships/hyperlink" Target="http://abs.twimg.com/images/themes/theme9/bg.gif" TargetMode="External"/><Relationship Id="rId130" Type="http://schemas.openxmlformats.org/officeDocument/2006/relationships/hyperlink" Target="https://pbs.twimg.com/profile_banners/718091900784238592/1477376489" TargetMode="External"/><Relationship Id="rId368" Type="http://schemas.openxmlformats.org/officeDocument/2006/relationships/hyperlink" Target="http://pbs.twimg.com/profile_images/756979430342483968/nUtEgZFN_normal.jpg" TargetMode="External"/><Relationship Id="rId575" Type="http://schemas.openxmlformats.org/officeDocument/2006/relationships/hyperlink" Target="https://twitter.com/imvkohli" TargetMode="External"/><Relationship Id="rId782" Type="http://schemas.openxmlformats.org/officeDocument/2006/relationships/hyperlink" Target="https://t.co/mSKqn7WVrI" TargetMode="External"/><Relationship Id="rId2049" Type="http://schemas.openxmlformats.org/officeDocument/2006/relationships/hyperlink" Target="https://twitter.com/abhilash_amale" TargetMode="External"/><Relationship Id="rId2256" Type="http://schemas.openxmlformats.org/officeDocument/2006/relationships/hyperlink" Target="https://twitter.com/vvreddy11" TargetMode="External"/><Relationship Id="rId228" Type="http://schemas.openxmlformats.org/officeDocument/2006/relationships/hyperlink" Target="http://abs.twimg.com/images/themes/theme1/bg.png" TargetMode="External"/><Relationship Id="rId435" Type="http://schemas.openxmlformats.org/officeDocument/2006/relationships/hyperlink" Target="http://pbs.twimg.com/profile_images/491660147110858752/q7iuAonO_normal.jpeg" TargetMode="External"/><Relationship Id="rId642" Type="http://schemas.openxmlformats.org/officeDocument/2006/relationships/hyperlink" Target="https://twitter.com/shoaib2095" TargetMode="External"/><Relationship Id="rId1065" Type="http://schemas.openxmlformats.org/officeDocument/2006/relationships/hyperlink" Target="https://pbs.twimg.com/profile_banners/780016632/1406371881" TargetMode="External"/><Relationship Id="rId1272" Type="http://schemas.openxmlformats.org/officeDocument/2006/relationships/hyperlink" Target="http://abs.twimg.com/images/themes/theme1/bg.png" TargetMode="External"/><Relationship Id="rId2116" Type="http://schemas.openxmlformats.org/officeDocument/2006/relationships/hyperlink" Target="https://twitter.com/sv831725" TargetMode="External"/><Relationship Id="rId2323" Type="http://schemas.openxmlformats.org/officeDocument/2006/relationships/hyperlink" Target="https://twitter.com/simplepiyush" TargetMode="External"/><Relationship Id="rId502" Type="http://schemas.openxmlformats.org/officeDocument/2006/relationships/hyperlink" Target="http://pbs.twimg.com/profile_images/845943073221750784/FB6TInqh_normal.jpg" TargetMode="External"/><Relationship Id="rId947" Type="http://schemas.openxmlformats.org/officeDocument/2006/relationships/hyperlink" Target="https://pbs.twimg.com/profile_banners/186743887/1489237433" TargetMode="External"/><Relationship Id="rId1132" Type="http://schemas.openxmlformats.org/officeDocument/2006/relationships/hyperlink" Target="http://abs.twimg.com/images/themes/theme14/bg.gif" TargetMode="External"/><Relationship Id="rId1577" Type="http://schemas.openxmlformats.org/officeDocument/2006/relationships/hyperlink" Target="http://pbs.twimg.com/profile_images/857237056719904771/meLMSEiR_normal.jpg" TargetMode="External"/><Relationship Id="rId1784" Type="http://schemas.openxmlformats.org/officeDocument/2006/relationships/hyperlink" Target="http://pbs.twimg.com/profile_images/846282543821414400/q9OpaCiF_normal.jpg" TargetMode="External"/><Relationship Id="rId1991" Type="http://schemas.openxmlformats.org/officeDocument/2006/relationships/hyperlink" Target="https://twitter.com/4u5tin" TargetMode="External"/><Relationship Id="rId76" Type="http://schemas.openxmlformats.org/officeDocument/2006/relationships/hyperlink" Target="https://pbs.twimg.com/profile_banners/15639696/1491318462" TargetMode="External"/><Relationship Id="rId807" Type="http://schemas.openxmlformats.org/officeDocument/2006/relationships/hyperlink" Target="https://t.co/vpcGR47wca" TargetMode="External"/><Relationship Id="rId1437" Type="http://schemas.openxmlformats.org/officeDocument/2006/relationships/hyperlink" Target="http://abs.twimg.com/images/themes/theme1/bg.png" TargetMode="External"/><Relationship Id="rId1644" Type="http://schemas.openxmlformats.org/officeDocument/2006/relationships/hyperlink" Target="http://pbs.twimg.com/profile_images/857614982783148033/uzav1s23_normal.jpg" TargetMode="External"/><Relationship Id="rId1851" Type="http://schemas.openxmlformats.org/officeDocument/2006/relationships/hyperlink" Target="http://pbs.twimg.com/profile_images/858709072174043137/TX-Nf5Wn_normal.jpg" TargetMode="External"/><Relationship Id="rId1504" Type="http://schemas.openxmlformats.org/officeDocument/2006/relationships/hyperlink" Target="http://pbs.twimg.com/profile_images/444456184045518848/lkbWudlH_normal.jpeg" TargetMode="External"/><Relationship Id="rId1711" Type="http://schemas.openxmlformats.org/officeDocument/2006/relationships/hyperlink" Target="http://abs.twimg.com/sticky/default_profile_images/default_profile_normal.png" TargetMode="External"/><Relationship Id="rId1949" Type="http://schemas.openxmlformats.org/officeDocument/2006/relationships/hyperlink" Target="https://twitter.com/_akshatashetty" TargetMode="External"/><Relationship Id="rId292" Type="http://schemas.openxmlformats.org/officeDocument/2006/relationships/hyperlink" Target="http://abs.twimg.com/images/themes/theme1/bg.png" TargetMode="External"/><Relationship Id="rId1809" Type="http://schemas.openxmlformats.org/officeDocument/2006/relationships/hyperlink" Target="http://pbs.twimg.com/profile_images/854591578945486848/pN2-zjQu_normal.jpg" TargetMode="External"/><Relationship Id="rId597" Type="http://schemas.openxmlformats.org/officeDocument/2006/relationships/hyperlink" Target="https://twitter.com/aviipatel3" TargetMode="External"/><Relationship Id="rId2180" Type="http://schemas.openxmlformats.org/officeDocument/2006/relationships/hyperlink" Target="https://twitter.com/kbmsaami" TargetMode="External"/><Relationship Id="rId2278" Type="http://schemas.openxmlformats.org/officeDocument/2006/relationships/hyperlink" Target="https://twitter.com/dgganesan" TargetMode="External"/><Relationship Id="rId152" Type="http://schemas.openxmlformats.org/officeDocument/2006/relationships/hyperlink" Target="https://pbs.twimg.com/profile_banners/2783763858/1446221250" TargetMode="External"/><Relationship Id="rId457" Type="http://schemas.openxmlformats.org/officeDocument/2006/relationships/hyperlink" Target="http://pbs.twimg.com/profile_images/856921230762545152/LMNxqp9s_normal.jpg" TargetMode="External"/><Relationship Id="rId1087" Type="http://schemas.openxmlformats.org/officeDocument/2006/relationships/hyperlink" Target="https://pbs.twimg.com/profile_banners/844914742149988354/1490713816" TargetMode="External"/><Relationship Id="rId1294" Type="http://schemas.openxmlformats.org/officeDocument/2006/relationships/hyperlink" Target="http://abs.twimg.com/images/themes/theme7/bg.gif" TargetMode="External"/><Relationship Id="rId2040" Type="http://schemas.openxmlformats.org/officeDocument/2006/relationships/hyperlink" Target="https://twitter.com/shreyas42" TargetMode="External"/><Relationship Id="rId2138" Type="http://schemas.openxmlformats.org/officeDocument/2006/relationships/hyperlink" Target="https://twitter.com/cricbc" TargetMode="External"/><Relationship Id="rId664" Type="http://schemas.openxmlformats.org/officeDocument/2006/relationships/hyperlink" Target="https://twitter.com/iamkruzz" TargetMode="External"/><Relationship Id="rId871" Type="http://schemas.openxmlformats.org/officeDocument/2006/relationships/hyperlink" Target="https://pbs.twimg.com/profile_banners/2883164856/1468172527" TargetMode="External"/><Relationship Id="rId969" Type="http://schemas.openxmlformats.org/officeDocument/2006/relationships/hyperlink" Target="https://pbs.twimg.com/profile_banners/2292664430/1476605290" TargetMode="External"/><Relationship Id="rId1599" Type="http://schemas.openxmlformats.org/officeDocument/2006/relationships/hyperlink" Target="http://pbs.twimg.com/profile_images/845571979771965440/FwBQP3eG_normal.jpg" TargetMode="External"/><Relationship Id="rId317" Type="http://schemas.openxmlformats.org/officeDocument/2006/relationships/hyperlink" Target="http://abs.twimg.com/images/themes/theme4/bg.gif" TargetMode="External"/><Relationship Id="rId524" Type="http://schemas.openxmlformats.org/officeDocument/2006/relationships/hyperlink" Target="http://pbs.twimg.com/profile_images/857798321380876293/NWIYaVXY_normal.jpg" TargetMode="External"/><Relationship Id="rId731" Type="http://schemas.openxmlformats.org/officeDocument/2006/relationships/hyperlink" Target="https://t.co/UPqROPsRhI" TargetMode="External"/><Relationship Id="rId1154" Type="http://schemas.openxmlformats.org/officeDocument/2006/relationships/hyperlink" Target="http://abs.twimg.com/images/themes/theme1/bg.png" TargetMode="External"/><Relationship Id="rId1361" Type="http://schemas.openxmlformats.org/officeDocument/2006/relationships/hyperlink" Target="http://abs.twimg.com/images/themes/theme1/bg.png" TargetMode="External"/><Relationship Id="rId1459" Type="http://schemas.openxmlformats.org/officeDocument/2006/relationships/hyperlink" Target="http://pbs.twimg.com/profile_images/639891300125409280/6R5fO37y_normal.jpg" TargetMode="External"/><Relationship Id="rId2205" Type="http://schemas.openxmlformats.org/officeDocument/2006/relationships/hyperlink" Target="https://twitter.com/sharath1697" TargetMode="External"/><Relationship Id="rId98" Type="http://schemas.openxmlformats.org/officeDocument/2006/relationships/hyperlink" Target="https://pbs.twimg.com/profile_banners/182334621/1492887847" TargetMode="External"/><Relationship Id="rId829" Type="http://schemas.openxmlformats.org/officeDocument/2006/relationships/hyperlink" Target="https://pbs.twimg.com/profile_banners/2364322219/1436197464" TargetMode="External"/><Relationship Id="rId1014" Type="http://schemas.openxmlformats.org/officeDocument/2006/relationships/hyperlink" Target="https://pbs.twimg.com/profile_banners/3189898076/1482668259" TargetMode="External"/><Relationship Id="rId1221" Type="http://schemas.openxmlformats.org/officeDocument/2006/relationships/hyperlink" Target="http://abs.twimg.com/images/themes/theme1/bg.png" TargetMode="External"/><Relationship Id="rId1666" Type="http://schemas.openxmlformats.org/officeDocument/2006/relationships/hyperlink" Target="http://pbs.twimg.com/profile_images/856861580792913922/frRr13NL_normal.jpg" TargetMode="External"/><Relationship Id="rId1873" Type="http://schemas.openxmlformats.org/officeDocument/2006/relationships/hyperlink" Target="http://pbs.twimg.com/profile_images/848428451476504576/CLJwzm9i_normal.jpg" TargetMode="External"/><Relationship Id="rId1319" Type="http://schemas.openxmlformats.org/officeDocument/2006/relationships/hyperlink" Target="http://abs.twimg.com/images/themes/theme19/bg.gif" TargetMode="External"/><Relationship Id="rId1526" Type="http://schemas.openxmlformats.org/officeDocument/2006/relationships/hyperlink" Target="http://pbs.twimg.com/profile_images/856897660594380800/1ZXaQ46Q_normal.jpg" TargetMode="External"/><Relationship Id="rId1733" Type="http://schemas.openxmlformats.org/officeDocument/2006/relationships/hyperlink" Target="http://pbs.twimg.com/profile_images/824970694417010688/xix-lWJ__normal.jpg" TargetMode="External"/><Relationship Id="rId1940" Type="http://schemas.openxmlformats.org/officeDocument/2006/relationships/hyperlink" Target="https://twitter.com/miistergautam" TargetMode="External"/><Relationship Id="rId25" Type="http://schemas.openxmlformats.org/officeDocument/2006/relationships/hyperlink" Target="https://t.co/3BYrywKmUt" TargetMode="External"/><Relationship Id="rId1800" Type="http://schemas.openxmlformats.org/officeDocument/2006/relationships/hyperlink" Target="http://pbs.twimg.com/profile_images/800680762471104513/8QsX0DFa_normal.jpg" TargetMode="External"/><Relationship Id="rId174" Type="http://schemas.openxmlformats.org/officeDocument/2006/relationships/hyperlink" Target="https://pbs.twimg.com/profile_banners/2607452491/1450100720" TargetMode="External"/><Relationship Id="rId381" Type="http://schemas.openxmlformats.org/officeDocument/2006/relationships/hyperlink" Target="http://pbs.twimg.com/profile_images/851750521509560320/rMieKXSo_normal.jpg" TargetMode="External"/><Relationship Id="rId2062" Type="http://schemas.openxmlformats.org/officeDocument/2006/relationships/hyperlink" Target="https://twitter.com/i_m_kishlay" TargetMode="External"/><Relationship Id="rId241" Type="http://schemas.openxmlformats.org/officeDocument/2006/relationships/hyperlink" Target="http://abs.twimg.com/images/themes/theme4/bg.gif" TargetMode="External"/><Relationship Id="rId479" Type="http://schemas.openxmlformats.org/officeDocument/2006/relationships/hyperlink" Target="http://pbs.twimg.com/profile_images/851766803172917248/zONTjlMh_normal.jpg" TargetMode="External"/><Relationship Id="rId686" Type="http://schemas.openxmlformats.org/officeDocument/2006/relationships/hyperlink" Target="https://twitter.com/cricketaakash" TargetMode="External"/><Relationship Id="rId893" Type="http://schemas.openxmlformats.org/officeDocument/2006/relationships/hyperlink" Target="https://pbs.twimg.com/profile_banners/3250775521/1488603043" TargetMode="External"/><Relationship Id="rId339" Type="http://schemas.openxmlformats.org/officeDocument/2006/relationships/hyperlink" Target="http://pbs.twimg.com/profile_background_images/846964878/3c31cad9724e198633229e10b69b3787.jpeg" TargetMode="External"/><Relationship Id="rId546" Type="http://schemas.openxmlformats.org/officeDocument/2006/relationships/hyperlink" Target="https://twitter.com/kartikeyporwal8" TargetMode="External"/><Relationship Id="rId753" Type="http://schemas.openxmlformats.org/officeDocument/2006/relationships/hyperlink" Target="http://alokvermastuff.tumblr.com/" TargetMode="External"/><Relationship Id="rId1176" Type="http://schemas.openxmlformats.org/officeDocument/2006/relationships/hyperlink" Target="http://abs.twimg.com/images/themes/theme1/bg.png" TargetMode="External"/><Relationship Id="rId1383" Type="http://schemas.openxmlformats.org/officeDocument/2006/relationships/hyperlink" Target="http://abs.twimg.com/images/themes/theme1/bg.png" TargetMode="External"/><Relationship Id="rId2227" Type="http://schemas.openxmlformats.org/officeDocument/2006/relationships/hyperlink" Target="https://twitter.com/ganirajesh777" TargetMode="External"/><Relationship Id="rId101" Type="http://schemas.openxmlformats.org/officeDocument/2006/relationships/hyperlink" Target="https://pbs.twimg.com/profile_banners/158463083/1472756438" TargetMode="External"/><Relationship Id="rId406" Type="http://schemas.openxmlformats.org/officeDocument/2006/relationships/hyperlink" Target="http://pbs.twimg.com/profile_images/832693639021096960/LFSDdbIe_normal.jpg" TargetMode="External"/><Relationship Id="rId960" Type="http://schemas.openxmlformats.org/officeDocument/2006/relationships/hyperlink" Target="https://pbs.twimg.com/profile_banners/3225426228/1493575383" TargetMode="External"/><Relationship Id="rId1036" Type="http://schemas.openxmlformats.org/officeDocument/2006/relationships/hyperlink" Target="https://pbs.twimg.com/profile_banners/1914105979/1491446754" TargetMode="External"/><Relationship Id="rId1243" Type="http://schemas.openxmlformats.org/officeDocument/2006/relationships/hyperlink" Target="http://abs.twimg.com/images/themes/theme1/bg.png" TargetMode="External"/><Relationship Id="rId1590" Type="http://schemas.openxmlformats.org/officeDocument/2006/relationships/hyperlink" Target="http://pbs.twimg.com/profile_images/821376280025296897/Fd8Wzklt_normal.jpg" TargetMode="External"/><Relationship Id="rId1688" Type="http://schemas.openxmlformats.org/officeDocument/2006/relationships/hyperlink" Target="http://pbs.twimg.com/profile_images/677857276540006401/sFh_C1TP_normal.jpg" TargetMode="External"/><Relationship Id="rId1895" Type="http://schemas.openxmlformats.org/officeDocument/2006/relationships/hyperlink" Target="https://twitter.com/gurdevahluwalia" TargetMode="External"/><Relationship Id="rId613" Type="http://schemas.openxmlformats.org/officeDocument/2006/relationships/hyperlink" Target="https://twitter.com/anilkkurmi" TargetMode="External"/><Relationship Id="rId820" Type="http://schemas.openxmlformats.org/officeDocument/2006/relationships/hyperlink" Target="https://pbs.twimg.com/profile_banners/269702992/1460734564" TargetMode="External"/><Relationship Id="rId918" Type="http://schemas.openxmlformats.org/officeDocument/2006/relationships/hyperlink" Target="https://pbs.twimg.com/profile_banners/757810514437087237/1474639310" TargetMode="External"/><Relationship Id="rId1450" Type="http://schemas.openxmlformats.org/officeDocument/2006/relationships/hyperlink" Target="http://abs.twimg.com/sticky/default_profile_images/default_profile_normal.png" TargetMode="External"/><Relationship Id="rId1548" Type="http://schemas.openxmlformats.org/officeDocument/2006/relationships/hyperlink" Target="http://abs.twimg.com/sticky/default_profile_images/default_profile_normal.png" TargetMode="External"/><Relationship Id="rId1755" Type="http://schemas.openxmlformats.org/officeDocument/2006/relationships/hyperlink" Target="http://pbs.twimg.com/profile_images/458998273882079232/f5uq_Zok_normal.jpeg" TargetMode="External"/><Relationship Id="rId1103" Type="http://schemas.openxmlformats.org/officeDocument/2006/relationships/hyperlink" Target="https://pbs.twimg.com/profile_banners/2614648489/1478692154" TargetMode="External"/><Relationship Id="rId1310" Type="http://schemas.openxmlformats.org/officeDocument/2006/relationships/hyperlink" Target="http://abs.twimg.com/images/themes/theme1/bg.png" TargetMode="External"/><Relationship Id="rId1408" Type="http://schemas.openxmlformats.org/officeDocument/2006/relationships/hyperlink" Target="http://abs.twimg.com/images/themes/theme1/bg.png" TargetMode="External"/><Relationship Id="rId1962" Type="http://schemas.openxmlformats.org/officeDocument/2006/relationships/hyperlink" Target="https://twitter.com/anmol_dixit11" TargetMode="External"/><Relationship Id="rId47" Type="http://schemas.openxmlformats.org/officeDocument/2006/relationships/hyperlink" Target="https://t.co/ZxuA47y6rK" TargetMode="External"/><Relationship Id="rId1615" Type="http://schemas.openxmlformats.org/officeDocument/2006/relationships/hyperlink" Target="http://pbs.twimg.com/profile_images/849555351150243843/wPSsY3-C_normal.jpg" TargetMode="External"/><Relationship Id="rId1822" Type="http://schemas.openxmlformats.org/officeDocument/2006/relationships/hyperlink" Target="http://pbs.twimg.com/profile_images/783514163263995904/_WIP-4Zr_normal.jpg" TargetMode="External"/><Relationship Id="rId196" Type="http://schemas.openxmlformats.org/officeDocument/2006/relationships/hyperlink" Target="https://pbs.twimg.com/profile_banners/716070243487981568/1493140701" TargetMode="External"/><Relationship Id="rId2084" Type="http://schemas.openxmlformats.org/officeDocument/2006/relationships/hyperlink" Target="https://twitter.com/spintu186" TargetMode="External"/><Relationship Id="rId2291" Type="http://schemas.openxmlformats.org/officeDocument/2006/relationships/hyperlink" Target="https://twitter.com/ganesh_twits" TargetMode="External"/><Relationship Id="rId263" Type="http://schemas.openxmlformats.org/officeDocument/2006/relationships/hyperlink" Target="http://pbs.twimg.com/profile_background_images/615342676599136256/GCAk2qn2.jpg" TargetMode="External"/><Relationship Id="rId470" Type="http://schemas.openxmlformats.org/officeDocument/2006/relationships/hyperlink" Target="http://pbs.twimg.com/profile_images/751639696787116032/rMUdDmVW_normal.jpg" TargetMode="External"/><Relationship Id="rId2151" Type="http://schemas.openxmlformats.org/officeDocument/2006/relationships/hyperlink" Target="https://twitter.com/arshdeepz" TargetMode="External"/><Relationship Id="rId123" Type="http://schemas.openxmlformats.org/officeDocument/2006/relationships/hyperlink" Target="https://pbs.twimg.com/profile_banners/828680990621126656/1492669890" TargetMode="External"/><Relationship Id="rId330" Type="http://schemas.openxmlformats.org/officeDocument/2006/relationships/hyperlink" Target="http://abs.twimg.com/images/themes/theme1/bg.png" TargetMode="External"/><Relationship Id="rId568" Type="http://schemas.openxmlformats.org/officeDocument/2006/relationships/hyperlink" Target="https://twitter.com/mynameissneha" TargetMode="External"/><Relationship Id="rId775" Type="http://schemas.openxmlformats.org/officeDocument/2006/relationships/hyperlink" Target="http://t.co/o7dsKXY6Yx" TargetMode="External"/><Relationship Id="rId982" Type="http://schemas.openxmlformats.org/officeDocument/2006/relationships/hyperlink" Target="https://pbs.twimg.com/profile_banners/553339463/1451313162" TargetMode="External"/><Relationship Id="rId1198" Type="http://schemas.openxmlformats.org/officeDocument/2006/relationships/hyperlink" Target="http://abs.twimg.com/images/themes/theme1/bg.png" TargetMode="External"/><Relationship Id="rId2011" Type="http://schemas.openxmlformats.org/officeDocument/2006/relationships/hyperlink" Target="https://twitter.com/iamlucky12ka4" TargetMode="External"/><Relationship Id="rId2249" Type="http://schemas.openxmlformats.org/officeDocument/2006/relationships/hyperlink" Target="https://twitter.com/2qbnx6r0vw8l65m" TargetMode="External"/><Relationship Id="rId428" Type="http://schemas.openxmlformats.org/officeDocument/2006/relationships/hyperlink" Target="http://pbs.twimg.com/profile_images/858626678024790018/0gTn1uPQ_normal.jpg" TargetMode="External"/><Relationship Id="rId635" Type="http://schemas.openxmlformats.org/officeDocument/2006/relationships/hyperlink" Target="https://twitter.com/shahidswarrior_" TargetMode="External"/><Relationship Id="rId842" Type="http://schemas.openxmlformats.org/officeDocument/2006/relationships/hyperlink" Target="https://pbs.twimg.com/profile_banners/831181304/1485012905" TargetMode="External"/><Relationship Id="rId1058" Type="http://schemas.openxmlformats.org/officeDocument/2006/relationships/hyperlink" Target="https://pbs.twimg.com/profile_banners/812244371407937536/1492361994" TargetMode="External"/><Relationship Id="rId1265" Type="http://schemas.openxmlformats.org/officeDocument/2006/relationships/hyperlink" Target="http://abs.twimg.com/images/themes/theme1/bg.png" TargetMode="External"/><Relationship Id="rId1472" Type="http://schemas.openxmlformats.org/officeDocument/2006/relationships/hyperlink" Target="http://pbs.twimg.com/profile_images/2367566649/kwfvn1fxck14kej81vkv_normal.jpeg" TargetMode="External"/><Relationship Id="rId2109" Type="http://schemas.openxmlformats.org/officeDocument/2006/relationships/hyperlink" Target="https://twitter.com/karanarora79" TargetMode="External"/><Relationship Id="rId2316" Type="http://schemas.openxmlformats.org/officeDocument/2006/relationships/hyperlink" Target="https://twitter.com/amritesh_tiwar" TargetMode="External"/><Relationship Id="rId702" Type="http://schemas.openxmlformats.org/officeDocument/2006/relationships/hyperlink" Target="https://twitter.com/saketnair123" TargetMode="External"/><Relationship Id="rId1125" Type="http://schemas.openxmlformats.org/officeDocument/2006/relationships/hyperlink" Target="https://pbs.twimg.com/profile_banners/307264785/1486020216" TargetMode="External"/><Relationship Id="rId1332" Type="http://schemas.openxmlformats.org/officeDocument/2006/relationships/hyperlink" Target="http://abs.twimg.com/images/themes/theme1/bg.png" TargetMode="External"/><Relationship Id="rId1777" Type="http://schemas.openxmlformats.org/officeDocument/2006/relationships/hyperlink" Target="http://pbs.twimg.com/profile_images/378800000334191707/d92d6e37ea079901cdd24a741e8ccc33_normal.jpeg" TargetMode="External"/><Relationship Id="rId1984" Type="http://schemas.openxmlformats.org/officeDocument/2006/relationships/hyperlink" Target="https://twitter.com/shivanip330" TargetMode="External"/><Relationship Id="rId69" Type="http://schemas.openxmlformats.org/officeDocument/2006/relationships/hyperlink" Target="https://pbs.twimg.com/profile_banners/2791321519/1484057086" TargetMode="External"/><Relationship Id="rId1637" Type="http://schemas.openxmlformats.org/officeDocument/2006/relationships/hyperlink" Target="http://pbs.twimg.com/profile_images/774662240934985730/nIb4aw_c_normal.jpg" TargetMode="External"/><Relationship Id="rId1844" Type="http://schemas.openxmlformats.org/officeDocument/2006/relationships/hyperlink" Target="http://pbs.twimg.com/profile_images/838792516015030273/71AhrlCD_normal.jpg" TargetMode="External"/><Relationship Id="rId1704" Type="http://schemas.openxmlformats.org/officeDocument/2006/relationships/hyperlink" Target="http://pbs.twimg.com/profile_images/819413400526749701/E_hMVj_Z_normal.jpg" TargetMode="External"/><Relationship Id="rId285" Type="http://schemas.openxmlformats.org/officeDocument/2006/relationships/hyperlink" Target="http://abs.twimg.com/images/themes/theme1/bg.png" TargetMode="External"/><Relationship Id="rId1911" Type="http://schemas.openxmlformats.org/officeDocument/2006/relationships/hyperlink" Target="https://twitter.com/sudhakarmg2k" TargetMode="External"/><Relationship Id="rId492" Type="http://schemas.openxmlformats.org/officeDocument/2006/relationships/hyperlink" Target="http://pbs.twimg.com/profile_images/858338946459324418/Ahd09jg4_normal.jpg" TargetMode="External"/><Relationship Id="rId797" Type="http://schemas.openxmlformats.org/officeDocument/2006/relationships/hyperlink" Target="https://t.co/F9IZXVctmI" TargetMode="External"/><Relationship Id="rId2173" Type="http://schemas.openxmlformats.org/officeDocument/2006/relationships/hyperlink" Target="https://twitter.com/vigneshramaswa1" TargetMode="External"/><Relationship Id="rId145" Type="http://schemas.openxmlformats.org/officeDocument/2006/relationships/hyperlink" Target="https://pbs.twimg.com/profile_banners/3802110372/1485010252" TargetMode="External"/><Relationship Id="rId352" Type="http://schemas.openxmlformats.org/officeDocument/2006/relationships/hyperlink" Target="http://abs.twimg.com/images/themes/theme19/bg.gif" TargetMode="External"/><Relationship Id="rId1287" Type="http://schemas.openxmlformats.org/officeDocument/2006/relationships/hyperlink" Target="http://abs.twimg.com/images/themes/theme19/bg.gif" TargetMode="External"/><Relationship Id="rId2033" Type="http://schemas.openxmlformats.org/officeDocument/2006/relationships/hyperlink" Target="https://twitter.com/milind_keskar" TargetMode="External"/><Relationship Id="rId2240" Type="http://schemas.openxmlformats.org/officeDocument/2006/relationships/hyperlink" Target="https://twitter.com/indianbali" TargetMode="External"/><Relationship Id="rId212" Type="http://schemas.openxmlformats.org/officeDocument/2006/relationships/hyperlink" Target="https://pbs.twimg.com/profile_banners/2886490891/1491143416" TargetMode="External"/><Relationship Id="rId657" Type="http://schemas.openxmlformats.org/officeDocument/2006/relationships/hyperlink" Target="https://twitter.com/prnonly4u" TargetMode="External"/><Relationship Id="rId864" Type="http://schemas.openxmlformats.org/officeDocument/2006/relationships/hyperlink" Target="https://pbs.twimg.com/profile_banners/741212092313669632/1492682088" TargetMode="External"/><Relationship Id="rId1494" Type="http://schemas.openxmlformats.org/officeDocument/2006/relationships/hyperlink" Target="http://pbs.twimg.com/profile_images/833580397082578944/3GkislKL_normal.jpg" TargetMode="External"/><Relationship Id="rId1799" Type="http://schemas.openxmlformats.org/officeDocument/2006/relationships/hyperlink" Target="http://pbs.twimg.com/profile_images/844569499634405376/6kBKlqwZ_normal.jpg" TargetMode="External"/><Relationship Id="rId2100" Type="http://schemas.openxmlformats.org/officeDocument/2006/relationships/hyperlink" Target="https://twitter.com/luckyahir11" TargetMode="External"/><Relationship Id="rId2338" Type="http://schemas.openxmlformats.org/officeDocument/2006/relationships/comments" Target="../comments2.xml"/><Relationship Id="rId517" Type="http://schemas.openxmlformats.org/officeDocument/2006/relationships/hyperlink" Target="http://pbs.twimg.com/profile_images/744927022850281472/7-EjQxVV_normal.jpg" TargetMode="External"/><Relationship Id="rId724" Type="http://schemas.openxmlformats.org/officeDocument/2006/relationships/hyperlink" Target="https://t.co/DDjvw88J5W" TargetMode="External"/><Relationship Id="rId931" Type="http://schemas.openxmlformats.org/officeDocument/2006/relationships/hyperlink" Target="https://pbs.twimg.com/profile_banners/2698320120/1487840435" TargetMode="External"/><Relationship Id="rId1147" Type="http://schemas.openxmlformats.org/officeDocument/2006/relationships/hyperlink" Target="http://abs.twimg.com/images/themes/theme1/bg.png" TargetMode="External"/><Relationship Id="rId1354" Type="http://schemas.openxmlformats.org/officeDocument/2006/relationships/hyperlink" Target="http://abs.twimg.com/images/themes/theme1/bg.png" TargetMode="External"/><Relationship Id="rId1561" Type="http://schemas.openxmlformats.org/officeDocument/2006/relationships/hyperlink" Target="http://pbs.twimg.com/profile_images/857563827558203392/UFx_v_9X_normal.jpg" TargetMode="External"/><Relationship Id="rId60" Type="http://schemas.openxmlformats.org/officeDocument/2006/relationships/hyperlink" Target="https://t.co/qi1QnDPn5x" TargetMode="External"/><Relationship Id="rId1007" Type="http://schemas.openxmlformats.org/officeDocument/2006/relationships/hyperlink" Target="https://pbs.twimg.com/profile_banners/736626796091707393/1484765091" TargetMode="External"/><Relationship Id="rId1214" Type="http://schemas.openxmlformats.org/officeDocument/2006/relationships/hyperlink" Target="http://abs.twimg.com/images/themes/theme3/bg.gif" TargetMode="External"/><Relationship Id="rId1421" Type="http://schemas.openxmlformats.org/officeDocument/2006/relationships/hyperlink" Target="http://abs.twimg.com/images/themes/theme15/bg.png" TargetMode="External"/><Relationship Id="rId1659" Type="http://schemas.openxmlformats.org/officeDocument/2006/relationships/hyperlink" Target="http://pbs.twimg.com/profile_images/858739285473632256/QTGXFboX_normal.jpg" TargetMode="External"/><Relationship Id="rId1866" Type="http://schemas.openxmlformats.org/officeDocument/2006/relationships/hyperlink" Target="http://pbs.twimg.com/profile_images/809474704826208256/HZIZolXx_normal.jpg" TargetMode="External"/><Relationship Id="rId1519" Type="http://schemas.openxmlformats.org/officeDocument/2006/relationships/hyperlink" Target="http://pbs.twimg.com/profile_images/444419082159288320/5UOxgc6D_normal.jpeg" TargetMode="External"/><Relationship Id="rId1726" Type="http://schemas.openxmlformats.org/officeDocument/2006/relationships/hyperlink" Target="http://pbs.twimg.com/profile_images/851853352493338624/AIM_Sxlw_normal.jpg" TargetMode="External"/><Relationship Id="rId1933" Type="http://schemas.openxmlformats.org/officeDocument/2006/relationships/hyperlink" Target="https://twitter.com/saadawizard08" TargetMode="External"/><Relationship Id="rId18" Type="http://schemas.openxmlformats.org/officeDocument/2006/relationships/hyperlink" Target="https://t.co/mmliLaCm2p" TargetMode="External"/><Relationship Id="rId2195" Type="http://schemas.openxmlformats.org/officeDocument/2006/relationships/hyperlink" Target="https://twitter.com/iam_sumitghosh" TargetMode="External"/><Relationship Id="rId167" Type="http://schemas.openxmlformats.org/officeDocument/2006/relationships/hyperlink" Target="https://pbs.twimg.com/profile_banners/708959249460690944/1468040173" TargetMode="External"/><Relationship Id="rId374" Type="http://schemas.openxmlformats.org/officeDocument/2006/relationships/hyperlink" Target="http://pbs.twimg.com/profile_images/858390410732998656/EDEEvaYs_normal.jpg" TargetMode="External"/><Relationship Id="rId581" Type="http://schemas.openxmlformats.org/officeDocument/2006/relationships/hyperlink" Target="https://twitter.com/fansrk555" TargetMode="External"/><Relationship Id="rId2055" Type="http://schemas.openxmlformats.org/officeDocument/2006/relationships/hyperlink" Target="https://twitter.com/mahendra_bce" TargetMode="External"/><Relationship Id="rId2262" Type="http://schemas.openxmlformats.org/officeDocument/2006/relationships/hyperlink" Target="https://twitter.com/jitaatma" TargetMode="External"/><Relationship Id="rId234" Type="http://schemas.openxmlformats.org/officeDocument/2006/relationships/hyperlink" Target="http://abs.twimg.com/images/themes/theme1/bg.png" TargetMode="External"/><Relationship Id="rId679" Type="http://schemas.openxmlformats.org/officeDocument/2006/relationships/hyperlink" Target="https://twitter.com/iam_greatali" TargetMode="External"/><Relationship Id="rId886" Type="http://schemas.openxmlformats.org/officeDocument/2006/relationships/hyperlink" Target="https://pbs.twimg.com/profile_banners/714483252812079104/1477828060" TargetMode="External"/><Relationship Id="rId2" Type="http://schemas.openxmlformats.org/officeDocument/2006/relationships/hyperlink" Target="https://t.co/gGs8N07Pyx" TargetMode="External"/><Relationship Id="rId441" Type="http://schemas.openxmlformats.org/officeDocument/2006/relationships/hyperlink" Target="http://pbs.twimg.com/profile_images/855725584504070146/mEtlTi3-_normal.jpg" TargetMode="External"/><Relationship Id="rId539" Type="http://schemas.openxmlformats.org/officeDocument/2006/relationships/hyperlink" Target="https://twitter.com/prashantheltep3" TargetMode="External"/><Relationship Id="rId746" Type="http://schemas.openxmlformats.org/officeDocument/2006/relationships/hyperlink" Target="https://t.co/OFB30NGzph" TargetMode="External"/><Relationship Id="rId1071" Type="http://schemas.openxmlformats.org/officeDocument/2006/relationships/hyperlink" Target="https://pbs.twimg.com/profile_banners/421803784/1478078286" TargetMode="External"/><Relationship Id="rId1169" Type="http://schemas.openxmlformats.org/officeDocument/2006/relationships/hyperlink" Target="http://pbs.twimg.com/profile_background_images/454956885431422976/HvBSib0L.jpeg" TargetMode="External"/><Relationship Id="rId1376" Type="http://schemas.openxmlformats.org/officeDocument/2006/relationships/hyperlink" Target="http://abs.twimg.com/images/themes/theme1/bg.png" TargetMode="External"/><Relationship Id="rId1583" Type="http://schemas.openxmlformats.org/officeDocument/2006/relationships/hyperlink" Target="http://pbs.twimg.com/profile_images/582909753048715264/lveJcRhg_normal.jpg" TargetMode="External"/><Relationship Id="rId2122" Type="http://schemas.openxmlformats.org/officeDocument/2006/relationships/hyperlink" Target="https://twitter.com/vanillawallah" TargetMode="External"/><Relationship Id="rId301" Type="http://schemas.openxmlformats.org/officeDocument/2006/relationships/hyperlink" Target="http://abs.twimg.com/images/themes/theme1/bg.png" TargetMode="External"/><Relationship Id="rId953" Type="http://schemas.openxmlformats.org/officeDocument/2006/relationships/hyperlink" Target="https://pbs.twimg.com/profile_banners/4045801280/1448964276" TargetMode="External"/><Relationship Id="rId1029" Type="http://schemas.openxmlformats.org/officeDocument/2006/relationships/hyperlink" Target="https://pbs.twimg.com/profile_banners/86009384/1492784331" TargetMode="External"/><Relationship Id="rId1236" Type="http://schemas.openxmlformats.org/officeDocument/2006/relationships/hyperlink" Target="http://abs.twimg.com/images/themes/theme1/bg.png" TargetMode="External"/><Relationship Id="rId1790" Type="http://schemas.openxmlformats.org/officeDocument/2006/relationships/hyperlink" Target="http://pbs.twimg.com/profile_images/540961137341112320/P2vmjV_e_normal.jpeg" TargetMode="External"/><Relationship Id="rId1888" Type="http://schemas.openxmlformats.org/officeDocument/2006/relationships/hyperlink" Target="http://pbs.twimg.com/profile_images/700736047810891776/oDdbVwww_normal.jpg" TargetMode="External"/><Relationship Id="rId82" Type="http://schemas.openxmlformats.org/officeDocument/2006/relationships/hyperlink" Target="https://pbs.twimg.com/profile_banners/51986070/1439559086" TargetMode="External"/><Relationship Id="rId606" Type="http://schemas.openxmlformats.org/officeDocument/2006/relationships/hyperlink" Target="https://twitter.com/loyal_devanshu" TargetMode="External"/><Relationship Id="rId813" Type="http://schemas.openxmlformats.org/officeDocument/2006/relationships/hyperlink" Target="https://pbs.twimg.com/profile_banners/578507694/1367010901" TargetMode="External"/><Relationship Id="rId1443" Type="http://schemas.openxmlformats.org/officeDocument/2006/relationships/hyperlink" Target="http://abs.twimg.com/images/themes/theme1/bg.png" TargetMode="External"/><Relationship Id="rId1650" Type="http://schemas.openxmlformats.org/officeDocument/2006/relationships/hyperlink" Target="http://pbs.twimg.com/profile_images/837600287317708801/3C-TTsrP_normal.jpg" TargetMode="External"/><Relationship Id="rId1748" Type="http://schemas.openxmlformats.org/officeDocument/2006/relationships/hyperlink" Target="http://pbs.twimg.com/profile_images/854542287594033152/UaY6fTQT_normal.jpg" TargetMode="External"/><Relationship Id="rId1303" Type="http://schemas.openxmlformats.org/officeDocument/2006/relationships/hyperlink" Target="http://pbs.twimg.com/profile_background_images/394526083/bg2.jpg" TargetMode="External"/><Relationship Id="rId1510" Type="http://schemas.openxmlformats.org/officeDocument/2006/relationships/hyperlink" Target="http://pbs.twimg.com/profile_images/444081254229491712/1QZzeDR0_normal.jpeg" TargetMode="External"/><Relationship Id="rId1955" Type="http://schemas.openxmlformats.org/officeDocument/2006/relationships/hyperlink" Target="https://twitter.com/pritikagarwal" TargetMode="External"/><Relationship Id="rId1608" Type="http://schemas.openxmlformats.org/officeDocument/2006/relationships/hyperlink" Target="http://pbs.twimg.com/profile_images/858164528953008129/9z82SLUD_normal.jpg" TargetMode="External"/><Relationship Id="rId1815" Type="http://schemas.openxmlformats.org/officeDocument/2006/relationships/hyperlink" Target="http://pbs.twimg.com/profile_images/813244083514679296/CK8JKDuP_normal.jpg" TargetMode="External"/><Relationship Id="rId189" Type="http://schemas.openxmlformats.org/officeDocument/2006/relationships/hyperlink" Target="https://pbs.twimg.com/profile_banners/855925108111798273/1492904230" TargetMode="External"/><Relationship Id="rId396" Type="http://schemas.openxmlformats.org/officeDocument/2006/relationships/hyperlink" Target="http://pbs.twimg.com/profile_images/858413079805210624/AhZxXNrQ_normal.jpg" TargetMode="External"/><Relationship Id="rId2077" Type="http://schemas.openxmlformats.org/officeDocument/2006/relationships/hyperlink" Target="https://twitter.com/vijaysingh_08" TargetMode="External"/><Relationship Id="rId2284" Type="http://schemas.openxmlformats.org/officeDocument/2006/relationships/hyperlink" Target="https://twitter.com/meenaprasad7" TargetMode="External"/><Relationship Id="rId256" Type="http://schemas.openxmlformats.org/officeDocument/2006/relationships/hyperlink" Target="http://abs.twimg.com/images/themes/theme1/bg.png" TargetMode="External"/><Relationship Id="rId463" Type="http://schemas.openxmlformats.org/officeDocument/2006/relationships/hyperlink" Target="http://pbs.twimg.com/profile_images/829889407675092992/1gl2iPYo_normal.jpg" TargetMode="External"/><Relationship Id="rId670" Type="http://schemas.openxmlformats.org/officeDocument/2006/relationships/hyperlink" Target="https://twitter.com/impcmaniacruhi" TargetMode="External"/><Relationship Id="rId1093" Type="http://schemas.openxmlformats.org/officeDocument/2006/relationships/hyperlink" Target="https://pbs.twimg.com/profile_banners/75050496/1480778715" TargetMode="External"/><Relationship Id="rId2144" Type="http://schemas.openxmlformats.org/officeDocument/2006/relationships/hyperlink" Target="https://twitter.com/viralrajani" TargetMode="External"/><Relationship Id="rId116" Type="http://schemas.openxmlformats.org/officeDocument/2006/relationships/hyperlink" Target="https://pbs.twimg.com/profile_banners/211599684/1454535689" TargetMode="External"/><Relationship Id="rId323" Type="http://schemas.openxmlformats.org/officeDocument/2006/relationships/hyperlink" Target="http://abs.twimg.com/images/themes/theme10/bg.gif" TargetMode="External"/><Relationship Id="rId530" Type="http://schemas.openxmlformats.org/officeDocument/2006/relationships/hyperlink" Target="http://pbs.twimg.com/profile_images/848961216005292036/R5wOuiJy_normal.jpg" TargetMode="External"/><Relationship Id="rId768" Type="http://schemas.openxmlformats.org/officeDocument/2006/relationships/hyperlink" Target="https://t.co/c76QVNrGSG" TargetMode="External"/><Relationship Id="rId975" Type="http://schemas.openxmlformats.org/officeDocument/2006/relationships/hyperlink" Target="https://pbs.twimg.com/profile_banners/103255965/1475235827" TargetMode="External"/><Relationship Id="rId1160" Type="http://schemas.openxmlformats.org/officeDocument/2006/relationships/hyperlink" Target="http://abs.twimg.com/images/themes/theme15/bg.png" TargetMode="External"/><Relationship Id="rId1398" Type="http://schemas.openxmlformats.org/officeDocument/2006/relationships/hyperlink" Target="http://abs.twimg.com/images/themes/theme1/bg.png" TargetMode="External"/><Relationship Id="rId2004" Type="http://schemas.openxmlformats.org/officeDocument/2006/relationships/hyperlink" Target="https://twitter.com/mjharkreader" TargetMode="External"/><Relationship Id="rId2211" Type="http://schemas.openxmlformats.org/officeDocument/2006/relationships/hyperlink" Target="https://twitter.com/valenitinat5pg1" TargetMode="External"/><Relationship Id="rId628" Type="http://schemas.openxmlformats.org/officeDocument/2006/relationships/hyperlink" Target="https://twitter.com/naveenthisizz" TargetMode="External"/><Relationship Id="rId835" Type="http://schemas.openxmlformats.org/officeDocument/2006/relationships/hyperlink" Target="https://pbs.twimg.com/profile_banners/514664660/1493228613" TargetMode="External"/><Relationship Id="rId1258" Type="http://schemas.openxmlformats.org/officeDocument/2006/relationships/hyperlink" Target="http://abs.twimg.com/images/themes/theme1/bg.png" TargetMode="External"/><Relationship Id="rId1465" Type="http://schemas.openxmlformats.org/officeDocument/2006/relationships/hyperlink" Target="http://pbs.twimg.com/profile_images/466523497355677696/lZsTNfw__normal.jpeg" TargetMode="External"/><Relationship Id="rId1672" Type="http://schemas.openxmlformats.org/officeDocument/2006/relationships/hyperlink" Target="http://pbs.twimg.com/profile_images/853607474762362880/HTWR2auO_normal.jpg" TargetMode="External"/><Relationship Id="rId2309" Type="http://schemas.openxmlformats.org/officeDocument/2006/relationships/hyperlink" Target="https://twitter.com/ers86killergma1" TargetMode="External"/><Relationship Id="rId1020" Type="http://schemas.openxmlformats.org/officeDocument/2006/relationships/hyperlink" Target="https://pbs.twimg.com/profile_banners/421893593/1404370261" TargetMode="External"/><Relationship Id="rId1118" Type="http://schemas.openxmlformats.org/officeDocument/2006/relationships/hyperlink" Target="https://pbs.twimg.com/profile_banners/1734718346/1489059009" TargetMode="External"/><Relationship Id="rId1325" Type="http://schemas.openxmlformats.org/officeDocument/2006/relationships/hyperlink" Target="http://abs.twimg.com/images/themes/theme4/bg.gif" TargetMode="External"/><Relationship Id="rId1532" Type="http://schemas.openxmlformats.org/officeDocument/2006/relationships/hyperlink" Target="http://abs.twimg.com/sticky/default_profile_images/default_profile_normal.png" TargetMode="External"/><Relationship Id="rId1977" Type="http://schemas.openxmlformats.org/officeDocument/2006/relationships/hyperlink" Target="https://twitter.com/dextryl" TargetMode="External"/><Relationship Id="rId902" Type="http://schemas.openxmlformats.org/officeDocument/2006/relationships/hyperlink" Target="https://pbs.twimg.com/profile_banners/3189847746/1431184964" TargetMode="External"/><Relationship Id="rId1837" Type="http://schemas.openxmlformats.org/officeDocument/2006/relationships/hyperlink" Target="http://pbs.twimg.com/profile_images/850339671376834561/cq1Drq8T_normal.jpg" TargetMode="External"/><Relationship Id="rId31" Type="http://schemas.openxmlformats.org/officeDocument/2006/relationships/hyperlink" Target="https://t.co/WGaMxf4IV9" TargetMode="External"/><Relationship Id="rId2099" Type="http://schemas.openxmlformats.org/officeDocument/2006/relationships/hyperlink" Target="https://twitter.com/shashishagun" TargetMode="External"/><Relationship Id="rId180" Type="http://schemas.openxmlformats.org/officeDocument/2006/relationships/hyperlink" Target="https://pbs.twimg.com/profile_banners/2963430699/1481185030" TargetMode="External"/><Relationship Id="rId278" Type="http://schemas.openxmlformats.org/officeDocument/2006/relationships/hyperlink" Target="http://abs.twimg.com/images/themes/theme1/bg.png" TargetMode="External"/><Relationship Id="rId1904" Type="http://schemas.openxmlformats.org/officeDocument/2006/relationships/hyperlink" Target="https://twitter.com/ajays23" TargetMode="External"/><Relationship Id="rId485" Type="http://schemas.openxmlformats.org/officeDocument/2006/relationships/hyperlink" Target="http://pbs.twimg.com/profile_images/856798643063373824/n0qR1xES_normal.jpg" TargetMode="External"/><Relationship Id="rId692" Type="http://schemas.openxmlformats.org/officeDocument/2006/relationships/hyperlink" Target="https://twitter.com/kalyankar_vinay" TargetMode="External"/><Relationship Id="rId2166" Type="http://schemas.openxmlformats.org/officeDocument/2006/relationships/hyperlink" Target="https://twitter.com/kashundiuncle" TargetMode="External"/><Relationship Id="rId138" Type="http://schemas.openxmlformats.org/officeDocument/2006/relationships/hyperlink" Target="https://pbs.twimg.com/profile_banners/4564148232/1474172167" TargetMode="External"/><Relationship Id="rId345" Type="http://schemas.openxmlformats.org/officeDocument/2006/relationships/hyperlink" Target="http://abs.twimg.com/images/themes/theme1/bg.png" TargetMode="External"/><Relationship Id="rId552" Type="http://schemas.openxmlformats.org/officeDocument/2006/relationships/hyperlink" Target="https://twitter.com/sharma123jo" TargetMode="External"/><Relationship Id="rId997" Type="http://schemas.openxmlformats.org/officeDocument/2006/relationships/hyperlink" Target="https://pbs.twimg.com/profile_banners/749594088018628608/1489065884" TargetMode="External"/><Relationship Id="rId1182" Type="http://schemas.openxmlformats.org/officeDocument/2006/relationships/hyperlink" Target="http://abs.twimg.com/images/themes/theme1/bg.png" TargetMode="External"/><Relationship Id="rId2026" Type="http://schemas.openxmlformats.org/officeDocument/2006/relationships/hyperlink" Target="https://twitter.com/sriharshamalla1" TargetMode="External"/><Relationship Id="rId2233" Type="http://schemas.openxmlformats.org/officeDocument/2006/relationships/hyperlink" Target="https://twitter.com/ashuverma1012" TargetMode="External"/><Relationship Id="rId205" Type="http://schemas.openxmlformats.org/officeDocument/2006/relationships/hyperlink" Target="https://pbs.twimg.com/profile_banners/829327873/1491314536" TargetMode="External"/><Relationship Id="rId412" Type="http://schemas.openxmlformats.org/officeDocument/2006/relationships/hyperlink" Target="http://pbs.twimg.com/profile_images/739516645979230209/RNiFY-kj_normal.jpg" TargetMode="External"/><Relationship Id="rId857" Type="http://schemas.openxmlformats.org/officeDocument/2006/relationships/hyperlink" Target="https://pbs.twimg.com/profile_banners/226683286/1401292808" TargetMode="External"/><Relationship Id="rId1042" Type="http://schemas.openxmlformats.org/officeDocument/2006/relationships/hyperlink" Target="https://pbs.twimg.com/profile_banners/750538563448602624/1490531840" TargetMode="External"/><Relationship Id="rId1487" Type="http://schemas.openxmlformats.org/officeDocument/2006/relationships/hyperlink" Target="http://pbs.twimg.com/profile_images/658148773974020096/ETuDhdoC_normal.jpg" TargetMode="External"/><Relationship Id="rId1694" Type="http://schemas.openxmlformats.org/officeDocument/2006/relationships/hyperlink" Target="http://pbs.twimg.com/profile_images/582897391625322497/9yaf6jIo_normal.png" TargetMode="External"/><Relationship Id="rId2300" Type="http://schemas.openxmlformats.org/officeDocument/2006/relationships/hyperlink" Target="https://twitter.com/mathavanmaddy93" TargetMode="External"/><Relationship Id="rId717" Type="http://schemas.openxmlformats.org/officeDocument/2006/relationships/hyperlink" Target="https://t.co/eeVRpoAXQy" TargetMode="External"/><Relationship Id="rId924" Type="http://schemas.openxmlformats.org/officeDocument/2006/relationships/hyperlink" Target="https://pbs.twimg.com/profile_banners/719879183560806402/1470559709" TargetMode="External"/><Relationship Id="rId1347" Type="http://schemas.openxmlformats.org/officeDocument/2006/relationships/hyperlink" Target="http://abs.twimg.com/images/themes/theme5/bg.gif" TargetMode="External"/><Relationship Id="rId1554" Type="http://schemas.openxmlformats.org/officeDocument/2006/relationships/hyperlink" Target="http://pbs.twimg.com/profile_images/793630477026365440/5dU59qpE_normal.jpg" TargetMode="External"/><Relationship Id="rId1761" Type="http://schemas.openxmlformats.org/officeDocument/2006/relationships/hyperlink" Target="http://pbs.twimg.com/profile_images/782116342543495168/6e5wcqxG_normal.jpg" TargetMode="External"/><Relationship Id="rId1999" Type="http://schemas.openxmlformats.org/officeDocument/2006/relationships/hyperlink" Target="https://twitter.com/geter_angu" TargetMode="External"/><Relationship Id="rId53" Type="http://schemas.openxmlformats.org/officeDocument/2006/relationships/hyperlink" Target="https://t.co/ZcU0Ue2Q5s" TargetMode="External"/><Relationship Id="rId1207" Type="http://schemas.openxmlformats.org/officeDocument/2006/relationships/hyperlink" Target="http://pbs.twimg.com/profile_background_images/626666978158063616/GnCPFA4j.jpg" TargetMode="External"/><Relationship Id="rId1414" Type="http://schemas.openxmlformats.org/officeDocument/2006/relationships/hyperlink" Target="http://abs.twimg.com/images/themes/theme1/bg.png" TargetMode="External"/><Relationship Id="rId1621" Type="http://schemas.openxmlformats.org/officeDocument/2006/relationships/hyperlink" Target="http://pbs.twimg.com/profile_images/856451856020762624/hQeRto66_normal.jpg" TargetMode="External"/><Relationship Id="rId1859" Type="http://schemas.openxmlformats.org/officeDocument/2006/relationships/hyperlink" Target="http://pbs.twimg.com/profile_images/685447717527617537/hTBRRbK1_normal.jpg" TargetMode="External"/><Relationship Id="rId1719" Type="http://schemas.openxmlformats.org/officeDocument/2006/relationships/hyperlink" Target="http://pbs.twimg.com/profile_images/837572707025813505/GWSvEwQt_normal.png" TargetMode="External"/><Relationship Id="rId1926" Type="http://schemas.openxmlformats.org/officeDocument/2006/relationships/hyperlink" Target="https://twitter.com/sierralimaa" TargetMode="External"/><Relationship Id="rId2090" Type="http://schemas.openxmlformats.org/officeDocument/2006/relationships/hyperlink" Target="https://twitter.com/bodra20" TargetMode="External"/><Relationship Id="rId2188" Type="http://schemas.openxmlformats.org/officeDocument/2006/relationships/hyperlink" Target="https://twitter.com/gkarthi2" TargetMode="External"/><Relationship Id="rId367" Type="http://schemas.openxmlformats.org/officeDocument/2006/relationships/hyperlink" Target="http://pbs.twimg.com/profile_images/850655219293794305/skdo_JsT_normal.jpg" TargetMode="External"/><Relationship Id="rId574" Type="http://schemas.openxmlformats.org/officeDocument/2006/relationships/hyperlink" Target="https://twitter.com/amitkrdash" TargetMode="External"/><Relationship Id="rId2048" Type="http://schemas.openxmlformats.org/officeDocument/2006/relationships/hyperlink" Target="https://twitter.com/liannbarreto" TargetMode="External"/><Relationship Id="rId2255" Type="http://schemas.openxmlformats.org/officeDocument/2006/relationships/hyperlink" Target="https://twitter.com/danishfazal" TargetMode="External"/><Relationship Id="rId227" Type="http://schemas.openxmlformats.org/officeDocument/2006/relationships/hyperlink" Target="http://abs.twimg.com/images/themes/theme11/bg.gif" TargetMode="External"/><Relationship Id="rId781" Type="http://schemas.openxmlformats.org/officeDocument/2006/relationships/hyperlink" Target="https://t.co/ObVSQ94jjM" TargetMode="External"/><Relationship Id="rId879" Type="http://schemas.openxmlformats.org/officeDocument/2006/relationships/hyperlink" Target="https://pbs.twimg.com/profile_banners/1162955400/1476111374" TargetMode="External"/><Relationship Id="rId434" Type="http://schemas.openxmlformats.org/officeDocument/2006/relationships/hyperlink" Target="http://pbs.twimg.com/profile_images/777078027574452224/ni7Qclcz_normal.jpg" TargetMode="External"/><Relationship Id="rId641" Type="http://schemas.openxmlformats.org/officeDocument/2006/relationships/hyperlink" Target="https://twitter.com/abhikarmakar_i" TargetMode="External"/><Relationship Id="rId739" Type="http://schemas.openxmlformats.org/officeDocument/2006/relationships/hyperlink" Target="https://t.co/yprMXA2Ras" TargetMode="External"/><Relationship Id="rId1064" Type="http://schemas.openxmlformats.org/officeDocument/2006/relationships/hyperlink" Target="https://pbs.twimg.com/profile_banners/710145081534128129/1481785005" TargetMode="External"/><Relationship Id="rId1271" Type="http://schemas.openxmlformats.org/officeDocument/2006/relationships/hyperlink" Target="http://abs.twimg.com/images/themes/theme10/bg.gif" TargetMode="External"/><Relationship Id="rId1369" Type="http://schemas.openxmlformats.org/officeDocument/2006/relationships/hyperlink" Target="http://abs.twimg.com/images/themes/theme1/bg.png" TargetMode="External"/><Relationship Id="rId1576" Type="http://schemas.openxmlformats.org/officeDocument/2006/relationships/hyperlink" Target="http://pbs.twimg.com/profile_images/853267799/Image0397_normal.jpg" TargetMode="External"/><Relationship Id="rId2115" Type="http://schemas.openxmlformats.org/officeDocument/2006/relationships/hyperlink" Target="https://twitter.com/anpm_it" TargetMode="External"/><Relationship Id="rId2322" Type="http://schemas.openxmlformats.org/officeDocument/2006/relationships/hyperlink" Target="https://twitter.com/sweetsandyinsan" TargetMode="External"/><Relationship Id="rId501" Type="http://schemas.openxmlformats.org/officeDocument/2006/relationships/hyperlink" Target="http://pbs.twimg.com/profile_images/856780689722621952/BZdZ3mLQ_normal.jpg" TargetMode="External"/><Relationship Id="rId946" Type="http://schemas.openxmlformats.org/officeDocument/2006/relationships/hyperlink" Target="https://pbs.twimg.com/profile_banners/432532768/1422775030" TargetMode="External"/><Relationship Id="rId1131" Type="http://schemas.openxmlformats.org/officeDocument/2006/relationships/hyperlink" Target="http://pbs.twimg.com/profile_background_images/499820628543692803/fVvm6_SC.jpeg" TargetMode="External"/><Relationship Id="rId1229" Type="http://schemas.openxmlformats.org/officeDocument/2006/relationships/hyperlink" Target="http://abs.twimg.com/images/themes/theme1/bg.png" TargetMode="External"/><Relationship Id="rId1783" Type="http://schemas.openxmlformats.org/officeDocument/2006/relationships/hyperlink" Target="http://pbs.twimg.com/profile_images/858323969790943233/V_RzYDEj_normal.jpg" TargetMode="External"/><Relationship Id="rId1990" Type="http://schemas.openxmlformats.org/officeDocument/2006/relationships/hyperlink" Target="https://twitter.com/rrajasekharr" TargetMode="External"/><Relationship Id="rId75" Type="http://schemas.openxmlformats.org/officeDocument/2006/relationships/hyperlink" Target="https://pbs.twimg.com/profile_banners/759647577637781504/1483339093" TargetMode="External"/><Relationship Id="rId806" Type="http://schemas.openxmlformats.org/officeDocument/2006/relationships/hyperlink" Target="https://t.co/B5ZmFBPrVZ" TargetMode="External"/><Relationship Id="rId1436" Type="http://schemas.openxmlformats.org/officeDocument/2006/relationships/hyperlink" Target="http://abs.twimg.com/images/themes/theme1/bg.png" TargetMode="External"/><Relationship Id="rId1643" Type="http://schemas.openxmlformats.org/officeDocument/2006/relationships/hyperlink" Target="http://pbs.twimg.com/profile_images/683324082377498624/ZDuBpgWe_normal.jpg" TargetMode="External"/><Relationship Id="rId1850" Type="http://schemas.openxmlformats.org/officeDocument/2006/relationships/hyperlink" Target="http://pbs.twimg.com/profile_images/785491907824721920/_aOzwakR_normal.jpg" TargetMode="External"/><Relationship Id="rId1503" Type="http://schemas.openxmlformats.org/officeDocument/2006/relationships/hyperlink" Target="http://pbs.twimg.com/profile_images/444444680671879169/dPOctOBP_normal.jpeg" TargetMode="External"/><Relationship Id="rId1710" Type="http://schemas.openxmlformats.org/officeDocument/2006/relationships/hyperlink" Target="http://abs.twimg.com/sticky/default_profile_images/default_profile_normal.png" TargetMode="External"/><Relationship Id="rId1948" Type="http://schemas.openxmlformats.org/officeDocument/2006/relationships/hyperlink" Target="https://twitter.com/ahmedamanz" TargetMode="External"/><Relationship Id="rId291" Type="http://schemas.openxmlformats.org/officeDocument/2006/relationships/hyperlink" Target="http://abs.twimg.com/images/themes/theme1/bg.png" TargetMode="External"/><Relationship Id="rId1808" Type="http://schemas.openxmlformats.org/officeDocument/2006/relationships/hyperlink" Target="http://pbs.twimg.com/profile_images/730423414486380544/HsBKuhtY_normal.jpg" TargetMode="External"/><Relationship Id="rId151" Type="http://schemas.openxmlformats.org/officeDocument/2006/relationships/hyperlink" Target="https://pbs.twimg.com/profile_banners/728612561235619842/1492366829" TargetMode="External"/><Relationship Id="rId389" Type="http://schemas.openxmlformats.org/officeDocument/2006/relationships/hyperlink" Target="http://pbs.twimg.com/profile_images/855140178561830916/hhIh7OTd_normal.jpg" TargetMode="External"/><Relationship Id="rId596" Type="http://schemas.openxmlformats.org/officeDocument/2006/relationships/hyperlink" Target="https://twitter.com/rajheartking" TargetMode="External"/><Relationship Id="rId2277" Type="http://schemas.openxmlformats.org/officeDocument/2006/relationships/hyperlink" Target="https://twitter.com/varathangs" TargetMode="External"/><Relationship Id="rId249" Type="http://schemas.openxmlformats.org/officeDocument/2006/relationships/hyperlink" Target="http://pbs.twimg.com/profile_background_images/873242610/e63420b9349e382c2901494f05b211e2.jpeg" TargetMode="External"/><Relationship Id="rId456" Type="http://schemas.openxmlformats.org/officeDocument/2006/relationships/hyperlink" Target="http://pbs.twimg.com/profile_images/850987099591520257/3fLrZqlY_normal.jpg" TargetMode="External"/><Relationship Id="rId663" Type="http://schemas.openxmlformats.org/officeDocument/2006/relationships/hyperlink" Target="https://twitter.com/saraf_silky" TargetMode="External"/><Relationship Id="rId870" Type="http://schemas.openxmlformats.org/officeDocument/2006/relationships/hyperlink" Target="https://pbs.twimg.com/profile_banners/2609607565/1486551036" TargetMode="External"/><Relationship Id="rId1086" Type="http://schemas.openxmlformats.org/officeDocument/2006/relationships/hyperlink" Target="https://pbs.twimg.com/profile_banners/2484979050/1485165600" TargetMode="External"/><Relationship Id="rId1293" Type="http://schemas.openxmlformats.org/officeDocument/2006/relationships/hyperlink" Target="http://abs.twimg.com/images/themes/theme3/bg.gif" TargetMode="External"/><Relationship Id="rId2137" Type="http://schemas.openxmlformats.org/officeDocument/2006/relationships/hyperlink" Target="https://twitter.com/amber_7777" TargetMode="External"/><Relationship Id="rId109" Type="http://schemas.openxmlformats.org/officeDocument/2006/relationships/hyperlink" Target="https://pbs.twimg.com/profile_banners/2876238684/1490681433" TargetMode="External"/><Relationship Id="rId316" Type="http://schemas.openxmlformats.org/officeDocument/2006/relationships/hyperlink" Target="http://abs.twimg.com/images/themes/theme19/bg.gif" TargetMode="External"/><Relationship Id="rId523" Type="http://schemas.openxmlformats.org/officeDocument/2006/relationships/hyperlink" Target="http://pbs.twimg.com/profile_images/854995022097383425/6F5B9kVT_normal.jpg" TargetMode="External"/><Relationship Id="rId968" Type="http://schemas.openxmlformats.org/officeDocument/2006/relationships/hyperlink" Target="https://pbs.twimg.com/profile_banners/703238132888522752/1481048207" TargetMode="External"/><Relationship Id="rId1153" Type="http://schemas.openxmlformats.org/officeDocument/2006/relationships/hyperlink" Target="http://pbs.twimg.com/profile_background_images/591648323154489344/GcUp9blm.png" TargetMode="External"/><Relationship Id="rId1598" Type="http://schemas.openxmlformats.org/officeDocument/2006/relationships/hyperlink" Target="http://pbs.twimg.com/profile_images/851007073177354240/Zv4-zUhR_normal.jpg" TargetMode="External"/><Relationship Id="rId2204" Type="http://schemas.openxmlformats.org/officeDocument/2006/relationships/hyperlink" Target="https://twitter.com/bgyogu" TargetMode="External"/><Relationship Id="rId97" Type="http://schemas.openxmlformats.org/officeDocument/2006/relationships/hyperlink" Target="https://pbs.twimg.com/profile_banners/850187212847230976/1493283039" TargetMode="External"/><Relationship Id="rId730" Type="http://schemas.openxmlformats.org/officeDocument/2006/relationships/hyperlink" Target="https://t.co/vZN8Dedstx" TargetMode="External"/><Relationship Id="rId828" Type="http://schemas.openxmlformats.org/officeDocument/2006/relationships/hyperlink" Target="https://pbs.twimg.com/profile_banners/929129743/1492079403" TargetMode="External"/><Relationship Id="rId1013" Type="http://schemas.openxmlformats.org/officeDocument/2006/relationships/hyperlink" Target="https://pbs.twimg.com/profile_banners/2780052474/1473997947" TargetMode="External"/><Relationship Id="rId1360" Type="http://schemas.openxmlformats.org/officeDocument/2006/relationships/hyperlink" Target="http://abs.twimg.com/images/themes/theme1/bg.png" TargetMode="External"/><Relationship Id="rId1458" Type="http://schemas.openxmlformats.org/officeDocument/2006/relationships/hyperlink" Target="http://pbs.twimg.com/profile_images/839944837172428802/FKhayf-__normal.jpg" TargetMode="External"/><Relationship Id="rId1665" Type="http://schemas.openxmlformats.org/officeDocument/2006/relationships/hyperlink" Target="http://pbs.twimg.com/profile_images/839733584743251968/DQRpUZnQ_normal.jpg" TargetMode="External"/><Relationship Id="rId1872" Type="http://schemas.openxmlformats.org/officeDocument/2006/relationships/hyperlink" Target="http://pbs.twimg.com/profile_images/816122741694857216/sdnZGQZN_normal.jpg" TargetMode="External"/><Relationship Id="rId1220" Type="http://schemas.openxmlformats.org/officeDocument/2006/relationships/hyperlink" Target="http://abs.twimg.com/images/themes/theme1/bg.png" TargetMode="External"/><Relationship Id="rId1318" Type="http://schemas.openxmlformats.org/officeDocument/2006/relationships/hyperlink" Target="http://abs.twimg.com/images/themes/theme1/bg.png" TargetMode="External"/><Relationship Id="rId1525" Type="http://schemas.openxmlformats.org/officeDocument/2006/relationships/hyperlink" Target="http://pbs.twimg.com/profile_images/636181598535155712/57387Kmd_normal.jpg" TargetMode="External"/><Relationship Id="rId1732" Type="http://schemas.openxmlformats.org/officeDocument/2006/relationships/hyperlink" Target="http://pbs.twimg.com/profile_images/581303778596401152/lD0nJgFN_normal.jpg" TargetMode="External"/><Relationship Id="rId24" Type="http://schemas.openxmlformats.org/officeDocument/2006/relationships/hyperlink" Target="http://t.co/vMJppNqotl" TargetMode="External"/><Relationship Id="rId2299" Type="http://schemas.openxmlformats.org/officeDocument/2006/relationships/hyperlink" Target="https://twitter.com/dineshkarthidk4" TargetMode="External"/><Relationship Id="rId173" Type="http://schemas.openxmlformats.org/officeDocument/2006/relationships/hyperlink" Target="https://pbs.twimg.com/profile_banners/821272246371106816/1484757309" TargetMode="External"/><Relationship Id="rId380" Type="http://schemas.openxmlformats.org/officeDocument/2006/relationships/hyperlink" Target="http://pbs.twimg.com/profile_images/856083978251534337/h1t_DlTf_normal.jpg" TargetMode="External"/><Relationship Id="rId2061" Type="http://schemas.openxmlformats.org/officeDocument/2006/relationships/hyperlink" Target="https://twitter.com/mdswarna" TargetMode="External"/><Relationship Id="rId240" Type="http://schemas.openxmlformats.org/officeDocument/2006/relationships/hyperlink" Target="http://abs.twimg.com/images/themes/theme14/bg.gif" TargetMode="External"/><Relationship Id="rId478" Type="http://schemas.openxmlformats.org/officeDocument/2006/relationships/hyperlink" Target="http://pbs.twimg.com/profile_images/781871908396474368/G1Kn_zvo_normal.jpg" TargetMode="External"/><Relationship Id="rId685" Type="http://schemas.openxmlformats.org/officeDocument/2006/relationships/hyperlink" Target="https://twitter.com/imvijaysingh84" TargetMode="External"/><Relationship Id="rId892" Type="http://schemas.openxmlformats.org/officeDocument/2006/relationships/hyperlink" Target="https://pbs.twimg.com/profile_banners/143073049/1479024052" TargetMode="External"/><Relationship Id="rId2159" Type="http://schemas.openxmlformats.org/officeDocument/2006/relationships/hyperlink" Target="https://twitter.com/mangeshnawde" TargetMode="External"/><Relationship Id="rId100" Type="http://schemas.openxmlformats.org/officeDocument/2006/relationships/hyperlink" Target="https://pbs.twimg.com/profile_banners/183992728/1492454241" TargetMode="External"/><Relationship Id="rId338" Type="http://schemas.openxmlformats.org/officeDocument/2006/relationships/hyperlink" Target="http://abs.twimg.com/images/themes/theme1/bg.png" TargetMode="External"/><Relationship Id="rId545" Type="http://schemas.openxmlformats.org/officeDocument/2006/relationships/hyperlink" Target="https://twitter.com/rohitmo74702125" TargetMode="External"/><Relationship Id="rId752" Type="http://schemas.openxmlformats.org/officeDocument/2006/relationships/hyperlink" Target="https://t.co/bMFMpwAySf" TargetMode="External"/><Relationship Id="rId1175" Type="http://schemas.openxmlformats.org/officeDocument/2006/relationships/hyperlink" Target="http://abs.twimg.com/images/themes/theme1/bg.png" TargetMode="External"/><Relationship Id="rId1382" Type="http://schemas.openxmlformats.org/officeDocument/2006/relationships/hyperlink" Target="http://abs.twimg.com/images/themes/theme1/bg.png" TargetMode="External"/><Relationship Id="rId2019" Type="http://schemas.openxmlformats.org/officeDocument/2006/relationships/hyperlink" Target="https://twitter.com/shivaku94983370" TargetMode="External"/><Relationship Id="rId2226" Type="http://schemas.openxmlformats.org/officeDocument/2006/relationships/hyperlink" Target="https://twitter.com/nihalpatil185" TargetMode="External"/><Relationship Id="rId405" Type="http://schemas.openxmlformats.org/officeDocument/2006/relationships/hyperlink" Target="http://pbs.twimg.com/profile_images/858754120441843714/lK5k5-WT_normal.jpg" TargetMode="External"/><Relationship Id="rId612" Type="http://schemas.openxmlformats.org/officeDocument/2006/relationships/hyperlink" Target="https://twitter.com/ap61192" TargetMode="External"/><Relationship Id="rId1035" Type="http://schemas.openxmlformats.org/officeDocument/2006/relationships/hyperlink" Target="https://pbs.twimg.com/profile_banners/331467477/1490806869" TargetMode="External"/><Relationship Id="rId1242" Type="http://schemas.openxmlformats.org/officeDocument/2006/relationships/hyperlink" Target="http://abs.twimg.com/images/themes/theme1/bg.png" TargetMode="External"/><Relationship Id="rId1687" Type="http://schemas.openxmlformats.org/officeDocument/2006/relationships/hyperlink" Target="http://pbs.twimg.com/profile_images/856787577290076160/1D7G_TB3_normal.jpg" TargetMode="External"/><Relationship Id="rId1894" Type="http://schemas.openxmlformats.org/officeDocument/2006/relationships/hyperlink" Target="https://twitter.com/rajaneeshk4" TargetMode="External"/><Relationship Id="rId917" Type="http://schemas.openxmlformats.org/officeDocument/2006/relationships/hyperlink" Target="https://pbs.twimg.com/profile_banners/181868587/1459536469" TargetMode="External"/><Relationship Id="rId1102" Type="http://schemas.openxmlformats.org/officeDocument/2006/relationships/hyperlink" Target="https://pbs.twimg.com/profile_banners/844257436601073666/1492451031" TargetMode="External"/><Relationship Id="rId1547" Type="http://schemas.openxmlformats.org/officeDocument/2006/relationships/hyperlink" Target="http://pbs.twimg.com/profile_images/599529898655387648/7dOgqdJh_normal.jpg" TargetMode="External"/><Relationship Id="rId1754" Type="http://schemas.openxmlformats.org/officeDocument/2006/relationships/hyperlink" Target="http://pbs.twimg.com/profile_images/714833748764803072/d3h08w0J_normal.jpg" TargetMode="External"/><Relationship Id="rId1961" Type="http://schemas.openxmlformats.org/officeDocument/2006/relationships/hyperlink" Target="https://twitter.com/_jennyroy" TargetMode="External"/><Relationship Id="rId46" Type="http://schemas.openxmlformats.org/officeDocument/2006/relationships/hyperlink" Target="https://t.co/5pYO9SWoE1" TargetMode="External"/><Relationship Id="rId1407" Type="http://schemas.openxmlformats.org/officeDocument/2006/relationships/hyperlink" Target="http://abs.twimg.com/images/themes/theme1/bg.png" TargetMode="External"/><Relationship Id="rId1614" Type="http://schemas.openxmlformats.org/officeDocument/2006/relationships/hyperlink" Target="http://pbs.twimg.com/profile_images/842406597603266561/PDOD0dpE_normal.jpg" TargetMode="External"/><Relationship Id="rId1821" Type="http://schemas.openxmlformats.org/officeDocument/2006/relationships/hyperlink" Target="http://pbs.twimg.com/profile_images/771747078120824832/ygsgAkhn_normal.jpg" TargetMode="External"/><Relationship Id="rId195" Type="http://schemas.openxmlformats.org/officeDocument/2006/relationships/hyperlink" Target="https://pbs.twimg.com/profile_banners/2742162727/1493270046" TargetMode="External"/><Relationship Id="rId1919" Type="http://schemas.openxmlformats.org/officeDocument/2006/relationships/hyperlink" Target="https://twitter.com/wt_is_twiter" TargetMode="External"/><Relationship Id="rId2083" Type="http://schemas.openxmlformats.org/officeDocument/2006/relationships/hyperlink" Target="https://twitter.com/vinayakinamdar" TargetMode="External"/><Relationship Id="rId2290" Type="http://schemas.openxmlformats.org/officeDocument/2006/relationships/hyperlink" Target="https://twitter.com/iqu69" TargetMode="External"/><Relationship Id="rId262" Type="http://schemas.openxmlformats.org/officeDocument/2006/relationships/hyperlink" Target="http://abs.twimg.com/images/themes/theme1/bg.png" TargetMode="External"/><Relationship Id="rId567" Type="http://schemas.openxmlformats.org/officeDocument/2006/relationships/hyperlink" Target="https://twitter.com/nitinsh_97_" TargetMode="External"/><Relationship Id="rId1197" Type="http://schemas.openxmlformats.org/officeDocument/2006/relationships/hyperlink" Target="http://pbs.twimg.com/profile_background_images/613648241695961088/Ea25BORj.jpg" TargetMode="External"/><Relationship Id="rId2150" Type="http://schemas.openxmlformats.org/officeDocument/2006/relationships/hyperlink" Target="https://twitter.com/ayanbh7" TargetMode="External"/><Relationship Id="rId2248" Type="http://schemas.openxmlformats.org/officeDocument/2006/relationships/hyperlink" Target="https://twitter.com/bonny24tycoon" TargetMode="External"/><Relationship Id="rId122" Type="http://schemas.openxmlformats.org/officeDocument/2006/relationships/hyperlink" Target="https://pbs.twimg.com/profile_banners/223144317/1487401000" TargetMode="External"/><Relationship Id="rId774" Type="http://schemas.openxmlformats.org/officeDocument/2006/relationships/hyperlink" Target="https://t.co/MoJK5u0vhZ" TargetMode="External"/><Relationship Id="rId981" Type="http://schemas.openxmlformats.org/officeDocument/2006/relationships/hyperlink" Target="https://pbs.twimg.com/profile_banners/166480741/1493447807" TargetMode="External"/><Relationship Id="rId1057" Type="http://schemas.openxmlformats.org/officeDocument/2006/relationships/hyperlink" Target="https://pbs.twimg.com/profile_banners/779291112523661312/1487319258" TargetMode="External"/><Relationship Id="rId2010" Type="http://schemas.openxmlformats.org/officeDocument/2006/relationships/hyperlink" Target="https://twitter.com/hrangtlung" TargetMode="External"/><Relationship Id="rId427" Type="http://schemas.openxmlformats.org/officeDocument/2006/relationships/hyperlink" Target="http://pbs.twimg.com/profile_images/856093610202345473/81nFy33T_normal.jpg" TargetMode="External"/><Relationship Id="rId634" Type="http://schemas.openxmlformats.org/officeDocument/2006/relationships/hyperlink" Target="https://twitter.com/mik0000786" TargetMode="External"/><Relationship Id="rId841" Type="http://schemas.openxmlformats.org/officeDocument/2006/relationships/hyperlink" Target="https://pbs.twimg.com/profile_banners/323669957/1355493183" TargetMode="External"/><Relationship Id="rId1264" Type="http://schemas.openxmlformats.org/officeDocument/2006/relationships/hyperlink" Target="http://abs.twimg.com/images/themes/theme1/bg.png" TargetMode="External"/><Relationship Id="rId1471" Type="http://schemas.openxmlformats.org/officeDocument/2006/relationships/hyperlink" Target="http://pbs.twimg.com/profile_images/848543500731920384/IxYB3aVL_normal.jpg" TargetMode="External"/><Relationship Id="rId1569" Type="http://schemas.openxmlformats.org/officeDocument/2006/relationships/hyperlink" Target="http://pbs.twimg.com/profile_images/840588212691226630/2mPTxqQu_normal.jpg" TargetMode="External"/><Relationship Id="rId2108" Type="http://schemas.openxmlformats.org/officeDocument/2006/relationships/hyperlink" Target="https://twitter.com/mrsharepointguy" TargetMode="External"/><Relationship Id="rId2315" Type="http://schemas.openxmlformats.org/officeDocument/2006/relationships/hyperlink" Target="https://twitter.com/c10shoedesai" TargetMode="External"/><Relationship Id="rId701" Type="http://schemas.openxmlformats.org/officeDocument/2006/relationships/hyperlink" Target="https://twitter.com/yuvrajs27272138" TargetMode="External"/><Relationship Id="rId939" Type="http://schemas.openxmlformats.org/officeDocument/2006/relationships/hyperlink" Target="https://pbs.twimg.com/profile_banners/2426836717/1489931301" TargetMode="External"/><Relationship Id="rId1124" Type="http://schemas.openxmlformats.org/officeDocument/2006/relationships/hyperlink" Target="https://pbs.twimg.com/profile_banners/2910305065/1492514062" TargetMode="External"/><Relationship Id="rId1331" Type="http://schemas.openxmlformats.org/officeDocument/2006/relationships/hyperlink" Target="http://pbs.twimg.com/profile_background_images/473429425724215297/yPl8NWP5.jpeg" TargetMode="External"/><Relationship Id="rId1776" Type="http://schemas.openxmlformats.org/officeDocument/2006/relationships/hyperlink" Target="http://pbs.twimg.com/profile_images/789453102575341568/84gfcqre_normal.jpg" TargetMode="External"/><Relationship Id="rId1983" Type="http://schemas.openxmlformats.org/officeDocument/2006/relationships/hyperlink" Target="https://twitter.com/krunalofficial" TargetMode="External"/><Relationship Id="rId68" Type="http://schemas.openxmlformats.org/officeDocument/2006/relationships/hyperlink" Target="https://pbs.twimg.com/profile_banners/61180382/1491986815" TargetMode="External"/><Relationship Id="rId1429" Type="http://schemas.openxmlformats.org/officeDocument/2006/relationships/hyperlink" Target="http://abs.twimg.com/images/themes/theme1/bg.png" TargetMode="External"/><Relationship Id="rId1636" Type="http://schemas.openxmlformats.org/officeDocument/2006/relationships/hyperlink" Target="http://pbs.twimg.com/profile_images/857544585622544385/_3biicrX_normal.jpg" TargetMode="External"/><Relationship Id="rId1843" Type="http://schemas.openxmlformats.org/officeDocument/2006/relationships/hyperlink" Target="http://pbs.twimg.com/profile_images/805070199410008065/HMCkB03a_normal.jpg" TargetMode="External"/><Relationship Id="rId1703" Type="http://schemas.openxmlformats.org/officeDocument/2006/relationships/hyperlink" Target="http://pbs.twimg.com/profile_images/856130872654745600/aFLbxLQC_normal.jpg" TargetMode="External"/><Relationship Id="rId1910" Type="http://schemas.openxmlformats.org/officeDocument/2006/relationships/hyperlink" Target="https://twitter.com/indianidle" TargetMode="External"/><Relationship Id="rId284" Type="http://schemas.openxmlformats.org/officeDocument/2006/relationships/hyperlink" Target="http://abs.twimg.com/images/themes/theme1/bg.png" TargetMode="External"/><Relationship Id="rId491" Type="http://schemas.openxmlformats.org/officeDocument/2006/relationships/hyperlink" Target="http://pbs.twimg.com/profile_images/795149278536724481/Qfh1ZANN_normal.jpg" TargetMode="External"/><Relationship Id="rId2172" Type="http://schemas.openxmlformats.org/officeDocument/2006/relationships/hyperlink" Target="https://twitter.com/_deepakagrawal" TargetMode="External"/><Relationship Id="rId144" Type="http://schemas.openxmlformats.org/officeDocument/2006/relationships/hyperlink" Target="https://pbs.twimg.com/profile_banners/838275031687917569/1488695636" TargetMode="External"/><Relationship Id="rId589" Type="http://schemas.openxmlformats.org/officeDocument/2006/relationships/hyperlink" Target="https://twitter.com/iam_riteish" TargetMode="External"/><Relationship Id="rId796" Type="http://schemas.openxmlformats.org/officeDocument/2006/relationships/hyperlink" Target="https://t.co/76guGO3xnf" TargetMode="External"/><Relationship Id="rId351" Type="http://schemas.openxmlformats.org/officeDocument/2006/relationships/hyperlink" Target="http://pbs.twimg.com/profile_background_images/378800000095229433/d527d22be52f666812bb78f68adc80ab.jpeg" TargetMode="External"/><Relationship Id="rId449" Type="http://schemas.openxmlformats.org/officeDocument/2006/relationships/hyperlink" Target="http://pbs.twimg.com/profile_images/857496960277901312/qdNrso64_normal.jpg" TargetMode="External"/><Relationship Id="rId656" Type="http://schemas.openxmlformats.org/officeDocument/2006/relationships/hyperlink" Target="https://twitter.com/alishaikh3126" TargetMode="External"/><Relationship Id="rId863" Type="http://schemas.openxmlformats.org/officeDocument/2006/relationships/hyperlink" Target="https://pbs.twimg.com/profile_banners/94149421/1462918665" TargetMode="External"/><Relationship Id="rId1079" Type="http://schemas.openxmlformats.org/officeDocument/2006/relationships/hyperlink" Target="https://pbs.twimg.com/profile_banners/757898222907994113/1491397163" TargetMode="External"/><Relationship Id="rId1286" Type="http://schemas.openxmlformats.org/officeDocument/2006/relationships/hyperlink" Target="http://abs.twimg.com/images/themes/theme1/bg.png" TargetMode="External"/><Relationship Id="rId1493" Type="http://schemas.openxmlformats.org/officeDocument/2006/relationships/hyperlink" Target="http://pbs.twimg.com/profile_images/828868035570184192/S-FdoA_v_normal.jpg" TargetMode="External"/><Relationship Id="rId2032" Type="http://schemas.openxmlformats.org/officeDocument/2006/relationships/hyperlink" Target="https://twitter.com/nanirbl" TargetMode="External"/><Relationship Id="rId2337" Type="http://schemas.openxmlformats.org/officeDocument/2006/relationships/table" Target="../tables/table2.xml"/><Relationship Id="rId211" Type="http://schemas.openxmlformats.org/officeDocument/2006/relationships/hyperlink" Target="https://pbs.twimg.com/profile_banners/857807899208404992/1493352883" TargetMode="External"/><Relationship Id="rId309" Type="http://schemas.openxmlformats.org/officeDocument/2006/relationships/hyperlink" Target="http://abs.twimg.com/images/themes/theme1/bg.png" TargetMode="External"/><Relationship Id="rId516" Type="http://schemas.openxmlformats.org/officeDocument/2006/relationships/hyperlink" Target="http://pbs.twimg.com/profile_images/819392200052273152/WNIi7sjd_normal.jpg" TargetMode="External"/><Relationship Id="rId1146" Type="http://schemas.openxmlformats.org/officeDocument/2006/relationships/hyperlink" Target="http://pbs.twimg.com/profile_background_images/417517777/465659334.jpg" TargetMode="External"/><Relationship Id="rId1798" Type="http://schemas.openxmlformats.org/officeDocument/2006/relationships/hyperlink" Target="http://pbs.twimg.com/profile_images/720687515099770880/gkud6tTy_normal.jpg" TargetMode="External"/><Relationship Id="rId723" Type="http://schemas.openxmlformats.org/officeDocument/2006/relationships/hyperlink" Target="http://t.co/43S8e14W0s" TargetMode="External"/><Relationship Id="rId930" Type="http://schemas.openxmlformats.org/officeDocument/2006/relationships/hyperlink" Target="https://pbs.twimg.com/profile_banners/4245074414/1492450955" TargetMode="External"/><Relationship Id="rId1006" Type="http://schemas.openxmlformats.org/officeDocument/2006/relationships/hyperlink" Target="https://pbs.twimg.com/profile_banners/2471536355/1486816223" TargetMode="External"/><Relationship Id="rId1353" Type="http://schemas.openxmlformats.org/officeDocument/2006/relationships/hyperlink" Target="http://pbs.twimg.com/profile_background_images/606054930810421250/ifimL5Dv.jpg" TargetMode="External"/><Relationship Id="rId1560" Type="http://schemas.openxmlformats.org/officeDocument/2006/relationships/hyperlink" Target="http://pbs.twimg.com/profile_images/853427303618985984/jxYDggTh_normal.jpg" TargetMode="External"/><Relationship Id="rId1658" Type="http://schemas.openxmlformats.org/officeDocument/2006/relationships/hyperlink" Target="http://pbs.twimg.com/profile_images/856100923856240640/uiG4GThs_normal.jpg" TargetMode="External"/><Relationship Id="rId1865" Type="http://schemas.openxmlformats.org/officeDocument/2006/relationships/hyperlink" Target="http://pbs.twimg.com/profile_images/850787181132095490/5-Lw3GcE_normal.jpg" TargetMode="External"/><Relationship Id="rId1213" Type="http://schemas.openxmlformats.org/officeDocument/2006/relationships/hyperlink" Target="http://pbs.twimg.com/profile_background_images/378800000003821882/3aeb38ea57cb58e96f1344c416ded2db.png" TargetMode="External"/><Relationship Id="rId1420" Type="http://schemas.openxmlformats.org/officeDocument/2006/relationships/hyperlink" Target="http://pbs.twimg.com/profile_background_images/24550378/bccitwitter.jpg" TargetMode="External"/><Relationship Id="rId1518" Type="http://schemas.openxmlformats.org/officeDocument/2006/relationships/hyperlink" Target="http://pbs.twimg.com/profile_images/446267205114527745/V6M7AIMu_normal.jpeg" TargetMode="External"/><Relationship Id="rId1725" Type="http://schemas.openxmlformats.org/officeDocument/2006/relationships/hyperlink" Target="http://abs.twimg.com/sticky/default_profile_images/default_profile_normal.png" TargetMode="External"/><Relationship Id="rId1932" Type="http://schemas.openxmlformats.org/officeDocument/2006/relationships/hyperlink" Target="https://twitter.com/05raza_" TargetMode="External"/><Relationship Id="rId17" Type="http://schemas.openxmlformats.org/officeDocument/2006/relationships/hyperlink" Target="https://t.co/OhSih7nafY" TargetMode="External"/><Relationship Id="rId2194" Type="http://schemas.openxmlformats.org/officeDocument/2006/relationships/hyperlink" Target="https://twitter.com/foramthakkar4" TargetMode="External"/><Relationship Id="rId166" Type="http://schemas.openxmlformats.org/officeDocument/2006/relationships/hyperlink" Target="https://pbs.twimg.com/profile_banners/4690516831/1468039841" TargetMode="External"/><Relationship Id="rId373" Type="http://schemas.openxmlformats.org/officeDocument/2006/relationships/hyperlink" Target="http://pbs.twimg.com/profile_images/844490478019997696/y51G5fE3_normal.jpg" TargetMode="External"/><Relationship Id="rId580" Type="http://schemas.openxmlformats.org/officeDocument/2006/relationships/hyperlink" Target="https://twitter.com/ufacesrkian" TargetMode="External"/><Relationship Id="rId2054" Type="http://schemas.openxmlformats.org/officeDocument/2006/relationships/hyperlink" Target="https://twitter.com/chotu74672459" TargetMode="External"/><Relationship Id="rId2261" Type="http://schemas.openxmlformats.org/officeDocument/2006/relationships/hyperlink" Target="https://twitter.com/md29992027" TargetMode="External"/><Relationship Id="rId1" Type="http://schemas.openxmlformats.org/officeDocument/2006/relationships/hyperlink" Target="http://t.co/PM0CAqkfVj" TargetMode="External"/><Relationship Id="rId233" Type="http://schemas.openxmlformats.org/officeDocument/2006/relationships/hyperlink" Target="http://abs.twimg.com/images/themes/theme1/bg.png" TargetMode="External"/><Relationship Id="rId440" Type="http://schemas.openxmlformats.org/officeDocument/2006/relationships/hyperlink" Target="http://pbs.twimg.com/profile_images/744518449972412416/XeGeDCYF_normal.jpg" TargetMode="External"/><Relationship Id="rId678" Type="http://schemas.openxmlformats.org/officeDocument/2006/relationships/hyperlink" Target="https://twitter.com/akash_anant30" TargetMode="External"/><Relationship Id="rId885" Type="http://schemas.openxmlformats.org/officeDocument/2006/relationships/hyperlink" Target="https://pbs.twimg.com/profile_banners/766179181663248384/1471506998" TargetMode="External"/><Relationship Id="rId1070" Type="http://schemas.openxmlformats.org/officeDocument/2006/relationships/hyperlink" Target="https://pbs.twimg.com/profile_banners/4713603054/1483107944" TargetMode="External"/><Relationship Id="rId2121" Type="http://schemas.openxmlformats.org/officeDocument/2006/relationships/hyperlink" Target="https://twitter.com/imdhruvnaveen" TargetMode="External"/><Relationship Id="rId300" Type="http://schemas.openxmlformats.org/officeDocument/2006/relationships/hyperlink" Target="http://pbs.twimg.com/profile_background_images/378800000073213377/7b9172f83bc7ea83cf22719eaf03a65c.jpeg" TargetMode="External"/><Relationship Id="rId538" Type="http://schemas.openxmlformats.org/officeDocument/2006/relationships/hyperlink" Target="https://twitter.com/kieronpollard55" TargetMode="External"/><Relationship Id="rId745" Type="http://schemas.openxmlformats.org/officeDocument/2006/relationships/hyperlink" Target="https://t.co/yRijhz8LFj" TargetMode="External"/><Relationship Id="rId952" Type="http://schemas.openxmlformats.org/officeDocument/2006/relationships/hyperlink" Target="https://pbs.twimg.com/profile_banners/1639635168/1428061879" TargetMode="External"/><Relationship Id="rId1168" Type="http://schemas.openxmlformats.org/officeDocument/2006/relationships/hyperlink" Target="http://pbs.twimg.com/profile_background_images/648397310033063936/e2eoI8xi.jpg" TargetMode="External"/><Relationship Id="rId1375" Type="http://schemas.openxmlformats.org/officeDocument/2006/relationships/hyperlink" Target="http://abs.twimg.com/images/themes/theme1/bg.png" TargetMode="External"/><Relationship Id="rId1582" Type="http://schemas.openxmlformats.org/officeDocument/2006/relationships/hyperlink" Target="http://pbs.twimg.com/profile_images/826957095090073603/fCYiDvha_normal.jpg" TargetMode="External"/><Relationship Id="rId2219" Type="http://schemas.openxmlformats.org/officeDocument/2006/relationships/hyperlink" Target="https://twitter.com/aaarfstpb9kz1yw" TargetMode="External"/><Relationship Id="rId81" Type="http://schemas.openxmlformats.org/officeDocument/2006/relationships/hyperlink" Target="https://pbs.twimg.com/profile_banners/41620526/1458456016" TargetMode="External"/><Relationship Id="rId605" Type="http://schemas.openxmlformats.org/officeDocument/2006/relationships/hyperlink" Target="https://twitter.com/sbmanoj1" TargetMode="External"/><Relationship Id="rId812" Type="http://schemas.openxmlformats.org/officeDocument/2006/relationships/hyperlink" Target="https://pbs.twimg.com/profile_banners/165382158/1431675841" TargetMode="External"/><Relationship Id="rId1028" Type="http://schemas.openxmlformats.org/officeDocument/2006/relationships/hyperlink" Target="https://pbs.twimg.com/profile_banners/225308087/1465204954" TargetMode="External"/><Relationship Id="rId1235" Type="http://schemas.openxmlformats.org/officeDocument/2006/relationships/hyperlink" Target="http://pbs.twimg.com/profile_background_images/509719440598896641/O8gJK5Rx.jpeg" TargetMode="External"/><Relationship Id="rId1442" Type="http://schemas.openxmlformats.org/officeDocument/2006/relationships/hyperlink" Target="http://pbs.twimg.com/profile_background_images/428847047/images.jpg" TargetMode="External"/><Relationship Id="rId1887" Type="http://schemas.openxmlformats.org/officeDocument/2006/relationships/hyperlink" Target="http://pbs.twimg.com/profile_images/857224260842139648/dSXq3Bjs_normal.jpg" TargetMode="External"/><Relationship Id="rId1302" Type="http://schemas.openxmlformats.org/officeDocument/2006/relationships/hyperlink" Target="http://abs.twimg.com/images/themes/theme14/bg.gif" TargetMode="External"/><Relationship Id="rId1747" Type="http://schemas.openxmlformats.org/officeDocument/2006/relationships/hyperlink" Target="http://pbs.twimg.com/profile_images/769416115017519104/kA6cRSp1_normal.jpg" TargetMode="External"/><Relationship Id="rId1954" Type="http://schemas.openxmlformats.org/officeDocument/2006/relationships/hyperlink" Target="https://twitter.com/anilqpawar" TargetMode="External"/><Relationship Id="rId39" Type="http://schemas.openxmlformats.org/officeDocument/2006/relationships/hyperlink" Target="http://t.co/rhcI2brTye" TargetMode="External"/><Relationship Id="rId1607" Type="http://schemas.openxmlformats.org/officeDocument/2006/relationships/hyperlink" Target="http://pbs.twimg.com/profile_images/834435804386713600/0qbaNaqX_normal.jpg" TargetMode="External"/><Relationship Id="rId1814" Type="http://schemas.openxmlformats.org/officeDocument/2006/relationships/hyperlink" Target="http://pbs.twimg.com/profile_images/684362055747436544/PW0FXa_e_normal.jpg" TargetMode="External"/><Relationship Id="rId188" Type="http://schemas.openxmlformats.org/officeDocument/2006/relationships/hyperlink" Target="https://pbs.twimg.com/profile_banners/3016664624/1487702138" TargetMode="External"/><Relationship Id="rId395" Type="http://schemas.openxmlformats.org/officeDocument/2006/relationships/hyperlink" Target="http://pbs.twimg.com/profile_images/850193839092625408/dfiwZI0w_normal.jpg" TargetMode="External"/><Relationship Id="rId2076" Type="http://schemas.openxmlformats.org/officeDocument/2006/relationships/hyperlink" Target="https://twitter.com/manish296" TargetMode="External"/><Relationship Id="rId2283" Type="http://schemas.openxmlformats.org/officeDocument/2006/relationships/hyperlink" Target="https://twitter.com/andlibsh" TargetMode="External"/><Relationship Id="rId255" Type="http://schemas.openxmlformats.org/officeDocument/2006/relationships/hyperlink" Target="http://abs.twimg.com/images/themes/theme1/bg.png" TargetMode="External"/><Relationship Id="rId462" Type="http://schemas.openxmlformats.org/officeDocument/2006/relationships/hyperlink" Target="http://pbs.twimg.com/profile_images/857158106161315845/Q-dGYwli_normal.jpg" TargetMode="External"/><Relationship Id="rId1092" Type="http://schemas.openxmlformats.org/officeDocument/2006/relationships/hyperlink" Target="https://pbs.twimg.com/profile_banners/120785508/1463771831" TargetMode="External"/><Relationship Id="rId1397" Type="http://schemas.openxmlformats.org/officeDocument/2006/relationships/hyperlink" Target="http://abs.twimg.com/images/themes/theme1/bg.png" TargetMode="External"/><Relationship Id="rId2143" Type="http://schemas.openxmlformats.org/officeDocument/2006/relationships/hyperlink" Target="https://twitter.com/loosu_fellow" TargetMode="External"/><Relationship Id="rId115" Type="http://schemas.openxmlformats.org/officeDocument/2006/relationships/hyperlink" Target="https://pbs.twimg.com/profile_banners/151355734/1402912615" TargetMode="External"/><Relationship Id="rId322" Type="http://schemas.openxmlformats.org/officeDocument/2006/relationships/hyperlink" Target="http://abs.twimg.com/images/themes/theme1/bg.png" TargetMode="External"/><Relationship Id="rId767" Type="http://schemas.openxmlformats.org/officeDocument/2006/relationships/hyperlink" Target="https://t.co/2A7CsysxQE" TargetMode="External"/><Relationship Id="rId974" Type="http://schemas.openxmlformats.org/officeDocument/2006/relationships/hyperlink" Target="https://pbs.twimg.com/profile_banners/348525555/1491349109" TargetMode="External"/><Relationship Id="rId2003" Type="http://schemas.openxmlformats.org/officeDocument/2006/relationships/hyperlink" Target="https://twitter.com/thelittle_kid" TargetMode="External"/><Relationship Id="rId2210" Type="http://schemas.openxmlformats.org/officeDocument/2006/relationships/hyperlink" Target="https://twitter.com/anurag80178330" TargetMode="External"/><Relationship Id="rId627" Type="http://schemas.openxmlformats.org/officeDocument/2006/relationships/hyperlink" Target="https://twitter.com/v1jju" TargetMode="External"/><Relationship Id="rId834" Type="http://schemas.openxmlformats.org/officeDocument/2006/relationships/hyperlink" Target="https://pbs.twimg.com/profile_banners/23592970/1493466234" TargetMode="External"/><Relationship Id="rId1257" Type="http://schemas.openxmlformats.org/officeDocument/2006/relationships/hyperlink" Target="http://abs.twimg.com/images/themes/theme1/bg.png" TargetMode="External"/><Relationship Id="rId1464" Type="http://schemas.openxmlformats.org/officeDocument/2006/relationships/hyperlink" Target="http://abs.twimg.com/sticky/default_profile_images/default_profile_normal.png" TargetMode="External"/><Relationship Id="rId1671" Type="http://schemas.openxmlformats.org/officeDocument/2006/relationships/hyperlink" Target="http://pbs.twimg.com/profile_images/787565795714867200/1n2zSY1Q_normal.jpg" TargetMode="External"/><Relationship Id="rId2308" Type="http://schemas.openxmlformats.org/officeDocument/2006/relationships/hyperlink" Target="https://twitter.com/ekzainudheen" TargetMode="External"/><Relationship Id="rId901" Type="http://schemas.openxmlformats.org/officeDocument/2006/relationships/hyperlink" Target="https://pbs.twimg.com/profile_banners/3029995425/1480275786" TargetMode="External"/><Relationship Id="rId1117" Type="http://schemas.openxmlformats.org/officeDocument/2006/relationships/hyperlink" Target="https://pbs.twimg.com/profile_banners/325400808/1480301170" TargetMode="External"/><Relationship Id="rId1324" Type="http://schemas.openxmlformats.org/officeDocument/2006/relationships/hyperlink" Target="http://pbs.twimg.com/profile_background_images/86825715/Moonlight.jpg" TargetMode="External"/><Relationship Id="rId1531" Type="http://schemas.openxmlformats.org/officeDocument/2006/relationships/hyperlink" Target="http://pbs.twimg.com/profile_images/838710820536123392/nRqO22hq_normal.jpg" TargetMode="External"/><Relationship Id="rId1769" Type="http://schemas.openxmlformats.org/officeDocument/2006/relationships/hyperlink" Target="http://pbs.twimg.com/profile_images/856124131678367744/Dh3FRiVv_normal.jpg" TargetMode="External"/><Relationship Id="rId1976" Type="http://schemas.openxmlformats.org/officeDocument/2006/relationships/hyperlink" Target="https://twitter.com/inventorkarthi" TargetMode="External"/><Relationship Id="rId30" Type="http://schemas.openxmlformats.org/officeDocument/2006/relationships/hyperlink" Target="https://t.co/KRD6JBqNCe" TargetMode="External"/><Relationship Id="rId1629" Type="http://schemas.openxmlformats.org/officeDocument/2006/relationships/hyperlink" Target="http://pbs.twimg.com/profile_images/810089421726826497/2qBaaiyH_normal.jpg" TargetMode="External"/><Relationship Id="rId1836" Type="http://schemas.openxmlformats.org/officeDocument/2006/relationships/hyperlink" Target="http://pbs.twimg.com/profile_images/854992194293321728/UfuVbqLu_normal.jpg" TargetMode="External"/><Relationship Id="rId1903" Type="http://schemas.openxmlformats.org/officeDocument/2006/relationships/hyperlink" Target="https://twitter.com/iamlino_27" TargetMode="External"/><Relationship Id="rId2098" Type="http://schemas.openxmlformats.org/officeDocument/2006/relationships/hyperlink" Target="https://twitter.com/navanethakumar" TargetMode="External"/><Relationship Id="rId277" Type="http://schemas.openxmlformats.org/officeDocument/2006/relationships/hyperlink" Target="http://pbs.twimg.com/profile_background_images/378800000166751466/2C3fvTrv.jpeg" TargetMode="External"/><Relationship Id="rId484" Type="http://schemas.openxmlformats.org/officeDocument/2006/relationships/hyperlink" Target="http://pbs.twimg.com/profile_images/840104498462830592/hHanHUsf_normal.jpg" TargetMode="External"/><Relationship Id="rId2165" Type="http://schemas.openxmlformats.org/officeDocument/2006/relationships/hyperlink" Target="https://twitter.com/ayush84" TargetMode="External"/><Relationship Id="rId137" Type="http://schemas.openxmlformats.org/officeDocument/2006/relationships/hyperlink" Target="https://pbs.twimg.com/profile_banners/2378399957/1449981852" TargetMode="External"/><Relationship Id="rId344" Type="http://schemas.openxmlformats.org/officeDocument/2006/relationships/hyperlink" Target="http://pbs.twimg.com/profile_background_images/183872089/x69c880f0eb1c6bf4fa31e2830177318.jpg" TargetMode="External"/><Relationship Id="rId691" Type="http://schemas.openxmlformats.org/officeDocument/2006/relationships/hyperlink" Target="https://twitter.com/babitkaushal" TargetMode="External"/><Relationship Id="rId789" Type="http://schemas.openxmlformats.org/officeDocument/2006/relationships/hyperlink" Target="https://t.co/oEglX2b65B" TargetMode="External"/><Relationship Id="rId996" Type="http://schemas.openxmlformats.org/officeDocument/2006/relationships/hyperlink" Target="https://pbs.twimg.com/profile_banners/3939137533/1483513675" TargetMode="External"/><Relationship Id="rId2025" Type="http://schemas.openxmlformats.org/officeDocument/2006/relationships/hyperlink" Target="https://twitter.com/ajitprayag" TargetMode="External"/><Relationship Id="rId551" Type="http://schemas.openxmlformats.org/officeDocument/2006/relationships/hyperlink" Target="https://twitter.com/mr_samaresh" TargetMode="External"/><Relationship Id="rId649" Type="http://schemas.openxmlformats.org/officeDocument/2006/relationships/hyperlink" Target="https://twitter.com/crazymeenu_" TargetMode="External"/><Relationship Id="rId856" Type="http://schemas.openxmlformats.org/officeDocument/2006/relationships/hyperlink" Target="https://pbs.twimg.com/profile_banners/2974964065/1477150127" TargetMode="External"/><Relationship Id="rId1181" Type="http://schemas.openxmlformats.org/officeDocument/2006/relationships/hyperlink" Target="http://abs.twimg.com/images/themes/theme1/bg.png" TargetMode="External"/><Relationship Id="rId1279" Type="http://schemas.openxmlformats.org/officeDocument/2006/relationships/hyperlink" Target="http://abs.twimg.com/images/themes/theme1/bg.png" TargetMode="External"/><Relationship Id="rId1486" Type="http://schemas.openxmlformats.org/officeDocument/2006/relationships/hyperlink" Target="http://pbs.twimg.com/profile_images/851024610292363264/_9KaU4-s_normal.jpg" TargetMode="External"/><Relationship Id="rId2232" Type="http://schemas.openxmlformats.org/officeDocument/2006/relationships/hyperlink" Target="https://twitter.com/archana_bhati" TargetMode="External"/><Relationship Id="rId204" Type="http://schemas.openxmlformats.org/officeDocument/2006/relationships/hyperlink" Target="https://pbs.twimg.com/profile_banners/60242719/1491893013" TargetMode="External"/><Relationship Id="rId411" Type="http://schemas.openxmlformats.org/officeDocument/2006/relationships/hyperlink" Target="http://pbs.twimg.com/profile_images/855338467382919168/7qVKuA3i_normal.jpg" TargetMode="External"/><Relationship Id="rId509" Type="http://schemas.openxmlformats.org/officeDocument/2006/relationships/hyperlink" Target="http://pbs.twimg.com/profile_images/852603175274033153/nJt2yBci_normal.jpg" TargetMode="External"/><Relationship Id="rId1041" Type="http://schemas.openxmlformats.org/officeDocument/2006/relationships/hyperlink" Target="https://pbs.twimg.com/profile_banners/856856518624509952/1493125763" TargetMode="External"/><Relationship Id="rId1139" Type="http://schemas.openxmlformats.org/officeDocument/2006/relationships/hyperlink" Target="http://pbs.twimg.com/profile_background_images/676251585/88f4616d65179c7191bbffd9ae8c1dfd.jpeg" TargetMode="External"/><Relationship Id="rId1346" Type="http://schemas.openxmlformats.org/officeDocument/2006/relationships/hyperlink" Target="http://abs.twimg.com/images/themes/theme1/bg.png" TargetMode="External"/><Relationship Id="rId1693" Type="http://schemas.openxmlformats.org/officeDocument/2006/relationships/hyperlink" Target="http://pbs.twimg.com/profile_images/500855837552689152/n0lefJ6R_normal.jpeg" TargetMode="External"/><Relationship Id="rId1998" Type="http://schemas.openxmlformats.org/officeDocument/2006/relationships/hyperlink" Target="https://twitter.com/anishsachi" TargetMode="External"/><Relationship Id="rId716" Type="http://schemas.openxmlformats.org/officeDocument/2006/relationships/hyperlink" Target="https://t.co/s7V6sU7Ycx" TargetMode="External"/><Relationship Id="rId923" Type="http://schemas.openxmlformats.org/officeDocument/2006/relationships/hyperlink" Target="https://pbs.twimg.com/profile_banners/800921871310942208/1479791468" TargetMode="External"/><Relationship Id="rId1553" Type="http://schemas.openxmlformats.org/officeDocument/2006/relationships/hyperlink" Target="http://pbs.twimg.com/profile_images/858405344262979585/gYWZVY-5_normal.jpg" TargetMode="External"/><Relationship Id="rId1760" Type="http://schemas.openxmlformats.org/officeDocument/2006/relationships/hyperlink" Target="http://pbs.twimg.com/profile_images/851494039337615362/53PrukZL_normal.jpg" TargetMode="External"/><Relationship Id="rId1858" Type="http://schemas.openxmlformats.org/officeDocument/2006/relationships/hyperlink" Target="http://pbs.twimg.com/profile_images/831120353946697728/g7f1G0S9_normal.jpg" TargetMode="External"/><Relationship Id="rId52" Type="http://schemas.openxmlformats.org/officeDocument/2006/relationships/hyperlink" Target="https://t.co/jZ33fIPRzJ" TargetMode="External"/><Relationship Id="rId1206" Type="http://schemas.openxmlformats.org/officeDocument/2006/relationships/hyperlink" Target="http://abs.twimg.com/images/themes/theme1/bg.png" TargetMode="External"/><Relationship Id="rId1413" Type="http://schemas.openxmlformats.org/officeDocument/2006/relationships/hyperlink" Target="http://abs.twimg.com/images/themes/theme1/bg.png" TargetMode="External"/><Relationship Id="rId1620" Type="http://schemas.openxmlformats.org/officeDocument/2006/relationships/hyperlink" Target="http://pbs.twimg.com/profile_images/698784594284249088/LLb-QMn9_normal.jpg" TargetMode="External"/><Relationship Id="rId1718" Type="http://schemas.openxmlformats.org/officeDocument/2006/relationships/hyperlink" Target="http://pbs.twimg.com/profile_images/848584030283079680/LzKmDFAG_normal.jpg" TargetMode="External"/><Relationship Id="rId1925" Type="http://schemas.openxmlformats.org/officeDocument/2006/relationships/hyperlink" Target="https://twitter.com/seeunknown" TargetMode="External"/><Relationship Id="rId299" Type="http://schemas.openxmlformats.org/officeDocument/2006/relationships/hyperlink" Target="http://abs.twimg.com/images/themes/theme1/bg.png" TargetMode="External"/><Relationship Id="rId2187" Type="http://schemas.openxmlformats.org/officeDocument/2006/relationships/hyperlink" Target="https://twitter.com/aman786maurya" TargetMode="External"/><Relationship Id="rId159" Type="http://schemas.openxmlformats.org/officeDocument/2006/relationships/hyperlink" Target="https://pbs.twimg.com/profile_banners/2838541434/1489887539" TargetMode="External"/><Relationship Id="rId366" Type="http://schemas.openxmlformats.org/officeDocument/2006/relationships/hyperlink" Target="http://pbs.twimg.com/profile_images/727354516803342336/Qc_mqLC7_normal.jpg" TargetMode="External"/><Relationship Id="rId573" Type="http://schemas.openxmlformats.org/officeDocument/2006/relationships/hyperlink" Target="https://twitter.com/real_srkian" TargetMode="External"/><Relationship Id="rId780" Type="http://schemas.openxmlformats.org/officeDocument/2006/relationships/hyperlink" Target="https://t.co/ytXkUl9gHe" TargetMode="External"/><Relationship Id="rId2047" Type="http://schemas.openxmlformats.org/officeDocument/2006/relationships/hyperlink" Target="https://twitter.com/ashish1901" TargetMode="External"/><Relationship Id="rId2254" Type="http://schemas.openxmlformats.org/officeDocument/2006/relationships/hyperlink" Target="https://twitter.com/ranveervenkat" TargetMode="External"/><Relationship Id="rId226" Type="http://schemas.openxmlformats.org/officeDocument/2006/relationships/hyperlink" Target="http://abs.twimg.com/images/themes/theme2/bg.gif" TargetMode="External"/><Relationship Id="rId433" Type="http://schemas.openxmlformats.org/officeDocument/2006/relationships/hyperlink" Target="http://pbs.twimg.com/profile_images/856939209860448256/okC33EgP_normal.jpg" TargetMode="External"/><Relationship Id="rId878" Type="http://schemas.openxmlformats.org/officeDocument/2006/relationships/hyperlink" Target="https://pbs.twimg.com/profile_banners/836936360283906048/1489568912" TargetMode="External"/><Relationship Id="rId1063" Type="http://schemas.openxmlformats.org/officeDocument/2006/relationships/hyperlink" Target="https://pbs.twimg.com/profile_banners/416958140/1475827677" TargetMode="External"/><Relationship Id="rId1270" Type="http://schemas.openxmlformats.org/officeDocument/2006/relationships/hyperlink" Target="http://abs.twimg.com/images/themes/theme4/bg.gif" TargetMode="External"/><Relationship Id="rId2114" Type="http://schemas.openxmlformats.org/officeDocument/2006/relationships/hyperlink" Target="https://twitter.com/sureshm_hr" TargetMode="External"/><Relationship Id="rId640" Type="http://schemas.openxmlformats.org/officeDocument/2006/relationships/hyperlink" Target="https://twitter.com/rahul_narwar" TargetMode="External"/><Relationship Id="rId738" Type="http://schemas.openxmlformats.org/officeDocument/2006/relationships/hyperlink" Target="https://t.co/EaORSrnduA" TargetMode="External"/><Relationship Id="rId945" Type="http://schemas.openxmlformats.org/officeDocument/2006/relationships/hyperlink" Target="https://pbs.twimg.com/profile_banners/2243470004/1476710520" TargetMode="External"/><Relationship Id="rId1368" Type="http://schemas.openxmlformats.org/officeDocument/2006/relationships/hyperlink" Target="http://abs.twimg.com/images/themes/theme1/bg.png" TargetMode="External"/><Relationship Id="rId1575" Type="http://schemas.openxmlformats.org/officeDocument/2006/relationships/hyperlink" Target="http://pbs.twimg.com/profile_images/794792058586365952/2g9IUzw6_normal.jpg" TargetMode="External"/><Relationship Id="rId1782" Type="http://schemas.openxmlformats.org/officeDocument/2006/relationships/hyperlink" Target="http://pbs.twimg.com/profile_images/844419414007185408/H7Fy3ThV_normal.jpg" TargetMode="External"/><Relationship Id="rId2321" Type="http://schemas.openxmlformats.org/officeDocument/2006/relationships/hyperlink" Target="https://twitter.com/harry7878707674" TargetMode="External"/><Relationship Id="rId74" Type="http://schemas.openxmlformats.org/officeDocument/2006/relationships/hyperlink" Target="https://pbs.twimg.com/profile_banners/179020350/1458287786" TargetMode="External"/><Relationship Id="rId500" Type="http://schemas.openxmlformats.org/officeDocument/2006/relationships/hyperlink" Target="http://pbs.twimg.com/profile_images/853530705397256192/YkG9cC8D_normal.jpg" TargetMode="External"/><Relationship Id="rId805" Type="http://schemas.openxmlformats.org/officeDocument/2006/relationships/hyperlink" Target="https://t.co/w4rIf8EZoO" TargetMode="External"/><Relationship Id="rId1130" Type="http://schemas.openxmlformats.org/officeDocument/2006/relationships/hyperlink" Target="http://abs.twimg.com/images/themes/theme1/bg.png" TargetMode="External"/><Relationship Id="rId1228" Type="http://schemas.openxmlformats.org/officeDocument/2006/relationships/hyperlink" Target="http://abs.twimg.com/images/themes/theme14/bg.gif" TargetMode="External"/><Relationship Id="rId1435" Type="http://schemas.openxmlformats.org/officeDocument/2006/relationships/hyperlink" Target="http://abs.twimg.com/images/themes/theme14/bg.gif" TargetMode="External"/><Relationship Id="rId1642" Type="http://schemas.openxmlformats.org/officeDocument/2006/relationships/hyperlink" Target="http://pbs.twimg.com/profile_images/853963401135099904/iJd8Segp_normal.jpg" TargetMode="External"/><Relationship Id="rId1947" Type="http://schemas.openxmlformats.org/officeDocument/2006/relationships/hyperlink" Target="https://twitter.com/adinathgade" TargetMode="External"/><Relationship Id="rId1502" Type="http://schemas.openxmlformats.org/officeDocument/2006/relationships/hyperlink" Target="http://pbs.twimg.com/profile_images/446239802317238272/tC6CSfLr_normal.jpeg" TargetMode="External"/><Relationship Id="rId1807" Type="http://schemas.openxmlformats.org/officeDocument/2006/relationships/hyperlink" Target="http://pbs.twimg.com/profile_images/857611777269420037/52Qr3Hr2_normal.jpg" TargetMode="External"/><Relationship Id="rId290" Type="http://schemas.openxmlformats.org/officeDocument/2006/relationships/hyperlink" Target="http://abs.twimg.com/images/themes/theme1/bg.png" TargetMode="External"/><Relationship Id="rId388" Type="http://schemas.openxmlformats.org/officeDocument/2006/relationships/hyperlink" Target="http://pbs.twimg.com/profile_images/856928734871515136/OCayYGE0_normal.jpg" TargetMode="External"/><Relationship Id="rId2069" Type="http://schemas.openxmlformats.org/officeDocument/2006/relationships/hyperlink" Target="https://twitter.com/ptnkprashant" TargetMode="External"/><Relationship Id="rId150" Type="http://schemas.openxmlformats.org/officeDocument/2006/relationships/hyperlink" Target="https://pbs.twimg.com/profile_banners/81132273/1477737829" TargetMode="External"/><Relationship Id="rId595" Type="http://schemas.openxmlformats.org/officeDocument/2006/relationships/hyperlink" Target="https://twitter.com/imsatbir" TargetMode="External"/><Relationship Id="rId2276" Type="http://schemas.openxmlformats.org/officeDocument/2006/relationships/hyperlink" Target="https://twitter.com/sohail_rf" TargetMode="External"/><Relationship Id="rId248" Type="http://schemas.openxmlformats.org/officeDocument/2006/relationships/hyperlink" Target="http://pbs.twimg.com/profile_background_images/561788023264657408/-pZXXRoz.jpeg" TargetMode="External"/><Relationship Id="rId455" Type="http://schemas.openxmlformats.org/officeDocument/2006/relationships/hyperlink" Target="http://pbs.twimg.com/profile_images/856414887756562434/9I4MAmjo_normal.jpg" TargetMode="External"/><Relationship Id="rId662" Type="http://schemas.openxmlformats.org/officeDocument/2006/relationships/hyperlink" Target="https://twitter.com/m0vieh0lic" TargetMode="External"/><Relationship Id="rId1085" Type="http://schemas.openxmlformats.org/officeDocument/2006/relationships/hyperlink" Target="https://pbs.twimg.com/profile_banners/3067737158/1445832822" TargetMode="External"/><Relationship Id="rId1292" Type="http://schemas.openxmlformats.org/officeDocument/2006/relationships/hyperlink" Target="http://abs.twimg.com/images/themes/theme1/bg.png" TargetMode="External"/><Relationship Id="rId2136" Type="http://schemas.openxmlformats.org/officeDocument/2006/relationships/hyperlink" Target="https://twitter.com/20sheenu" TargetMode="External"/><Relationship Id="rId108" Type="http://schemas.openxmlformats.org/officeDocument/2006/relationships/hyperlink" Target="https://pbs.twimg.com/profile_banners/1203694766/1381381329" TargetMode="External"/><Relationship Id="rId315" Type="http://schemas.openxmlformats.org/officeDocument/2006/relationships/hyperlink" Target="http://abs.twimg.com/images/themes/theme4/bg.gif" TargetMode="External"/><Relationship Id="rId522" Type="http://schemas.openxmlformats.org/officeDocument/2006/relationships/hyperlink" Target="http://pbs.twimg.com/profile_images/858725456509509632/uyfdonOY_normal.jpg" TargetMode="External"/><Relationship Id="rId967" Type="http://schemas.openxmlformats.org/officeDocument/2006/relationships/hyperlink" Target="https://pbs.twimg.com/profile_banners/857839961323823105/1493360978" TargetMode="External"/><Relationship Id="rId1152" Type="http://schemas.openxmlformats.org/officeDocument/2006/relationships/hyperlink" Target="http://abs.twimg.com/images/themes/theme1/bg.png" TargetMode="External"/><Relationship Id="rId1597" Type="http://schemas.openxmlformats.org/officeDocument/2006/relationships/hyperlink" Target="http://pbs.twimg.com/profile_images/855494138703343616/EEv8NKyV_normal.jpg" TargetMode="External"/><Relationship Id="rId2203" Type="http://schemas.openxmlformats.org/officeDocument/2006/relationships/hyperlink" Target="https://twitter.com/sinha1976sinha" TargetMode="External"/><Relationship Id="rId96" Type="http://schemas.openxmlformats.org/officeDocument/2006/relationships/hyperlink" Target="https://pbs.twimg.com/profile_banners/2368523582/1492791431" TargetMode="External"/><Relationship Id="rId827" Type="http://schemas.openxmlformats.org/officeDocument/2006/relationships/hyperlink" Target="https://pbs.twimg.com/profile_banners/17718096/1474012687" TargetMode="External"/><Relationship Id="rId1012" Type="http://schemas.openxmlformats.org/officeDocument/2006/relationships/hyperlink" Target="https://pbs.twimg.com/profile_banners/1612648423/1446127892" TargetMode="External"/><Relationship Id="rId1457" Type="http://schemas.openxmlformats.org/officeDocument/2006/relationships/hyperlink" Target="http://abs.twimg.com/sticky/default_profile_images/default_profile_normal.png" TargetMode="External"/><Relationship Id="rId1664" Type="http://schemas.openxmlformats.org/officeDocument/2006/relationships/hyperlink" Target="http://pbs.twimg.com/profile_images/843018107597725698/eUb89KoE_normal.jpg" TargetMode="External"/><Relationship Id="rId1871" Type="http://schemas.openxmlformats.org/officeDocument/2006/relationships/hyperlink" Target="http://pbs.twimg.com/profile_images/852073213207117824/J1ihc6NZ_normal.jpg" TargetMode="External"/><Relationship Id="rId1317" Type="http://schemas.openxmlformats.org/officeDocument/2006/relationships/hyperlink" Target="http://pbs.twimg.com/profile_background_images/378800000052759465/eae40ddddd8560927f1af490d8d70b36.jpeg" TargetMode="External"/><Relationship Id="rId1524" Type="http://schemas.openxmlformats.org/officeDocument/2006/relationships/hyperlink" Target="http://pbs.twimg.com/profile_images/853121229649215492/1TovF60y_normal.jpg" TargetMode="External"/><Relationship Id="rId1731" Type="http://schemas.openxmlformats.org/officeDocument/2006/relationships/hyperlink" Target="http://pbs.twimg.com/profile_images/836078834667532288/JWXFV94h_normal.jpg" TargetMode="External"/><Relationship Id="rId1969" Type="http://schemas.openxmlformats.org/officeDocument/2006/relationships/hyperlink" Target="https://twitter.com/iamsumi7" TargetMode="External"/><Relationship Id="rId23" Type="http://schemas.openxmlformats.org/officeDocument/2006/relationships/hyperlink" Target="https://t.co/UAy3dgKfjF" TargetMode="External"/><Relationship Id="rId1829" Type="http://schemas.openxmlformats.org/officeDocument/2006/relationships/hyperlink" Target="http://pbs.twimg.com/profile_images/712733563855069184/eRdxNwYj_normal.jpg" TargetMode="External"/><Relationship Id="rId2298" Type="http://schemas.openxmlformats.org/officeDocument/2006/relationships/hyperlink" Target="https://twitter.com/a17p17" TargetMode="External"/><Relationship Id="rId172" Type="http://schemas.openxmlformats.org/officeDocument/2006/relationships/hyperlink" Target="https://pbs.twimg.com/profile_banners/352897361/1477281330" TargetMode="External"/><Relationship Id="rId477" Type="http://schemas.openxmlformats.org/officeDocument/2006/relationships/hyperlink" Target="http://pbs.twimg.com/profile_images/844920638213054464/hpgeBQY1_normal.jpg" TargetMode="External"/><Relationship Id="rId684" Type="http://schemas.openxmlformats.org/officeDocument/2006/relationships/hyperlink" Target="https://twitter.com/sugandhadixit85" TargetMode="External"/><Relationship Id="rId2060" Type="http://schemas.openxmlformats.org/officeDocument/2006/relationships/hyperlink" Target="https://twitter.com/pc_at_nitk" TargetMode="External"/><Relationship Id="rId2158" Type="http://schemas.openxmlformats.org/officeDocument/2006/relationships/hyperlink" Target="https://twitter.com/kanagu_v" TargetMode="External"/><Relationship Id="rId337" Type="http://schemas.openxmlformats.org/officeDocument/2006/relationships/hyperlink" Target="http://abs.twimg.com/images/themes/theme1/bg.png" TargetMode="External"/><Relationship Id="rId891" Type="http://schemas.openxmlformats.org/officeDocument/2006/relationships/hyperlink" Target="https://pbs.twimg.com/profile_banners/4210014132/1478223805" TargetMode="External"/><Relationship Id="rId989" Type="http://schemas.openxmlformats.org/officeDocument/2006/relationships/hyperlink" Target="https://pbs.twimg.com/profile_banners/965670416/1478079290" TargetMode="External"/><Relationship Id="rId2018" Type="http://schemas.openxmlformats.org/officeDocument/2006/relationships/hyperlink" Target="https://twitter.com/parmardipak405" TargetMode="External"/><Relationship Id="rId544" Type="http://schemas.openxmlformats.org/officeDocument/2006/relationships/hyperlink" Target="https://twitter.com/soumensingh20" TargetMode="External"/><Relationship Id="rId751" Type="http://schemas.openxmlformats.org/officeDocument/2006/relationships/hyperlink" Target="https://t.co/jWLL3vulLW" TargetMode="External"/><Relationship Id="rId849" Type="http://schemas.openxmlformats.org/officeDocument/2006/relationships/hyperlink" Target="https://pbs.twimg.com/profile_banners/17266646/1436294289" TargetMode="External"/><Relationship Id="rId1174" Type="http://schemas.openxmlformats.org/officeDocument/2006/relationships/hyperlink" Target="http://abs.twimg.com/images/themes/theme1/bg.png" TargetMode="External"/><Relationship Id="rId1381" Type="http://schemas.openxmlformats.org/officeDocument/2006/relationships/hyperlink" Target="http://abs.twimg.com/images/themes/theme1/bg.png" TargetMode="External"/><Relationship Id="rId1479" Type="http://schemas.openxmlformats.org/officeDocument/2006/relationships/hyperlink" Target="http://pbs.twimg.com/profile_images/730009954153717760/PiGvu8wy_normal.jpg" TargetMode="External"/><Relationship Id="rId1686" Type="http://schemas.openxmlformats.org/officeDocument/2006/relationships/hyperlink" Target="http://pbs.twimg.com/profile_images/849470111174074373/AvyCruX-_normal.jpg" TargetMode="External"/><Relationship Id="rId2225" Type="http://schemas.openxmlformats.org/officeDocument/2006/relationships/hyperlink" Target="https://twitter.com/wishall18" TargetMode="External"/><Relationship Id="rId404" Type="http://schemas.openxmlformats.org/officeDocument/2006/relationships/hyperlink" Target="http://pbs.twimg.com/profile_images/851364584288112640/96mtGl4z_normal.jpg" TargetMode="External"/><Relationship Id="rId611" Type="http://schemas.openxmlformats.org/officeDocument/2006/relationships/hyperlink" Target="https://twitter.com/kp_85" TargetMode="External"/><Relationship Id="rId1034" Type="http://schemas.openxmlformats.org/officeDocument/2006/relationships/hyperlink" Target="https://pbs.twimg.com/profile_banners/3222220424/1492398896" TargetMode="External"/><Relationship Id="rId1241" Type="http://schemas.openxmlformats.org/officeDocument/2006/relationships/hyperlink" Target="http://abs.twimg.com/images/themes/theme1/bg.png" TargetMode="External"/><Relationship Id="rId1339" Type="http://schemas.openxmlformats.org/officeDocument/2006/relationships/hyperlink" Target="http://abs.twimg.com/images/themes/theme1/bg.png" TargetMode="External"/><Relationship Id="rId1893" Type="http://schemas.openxmlformats.org/officeDocument/2006/relationships/hyperlink" Target="https://twitter.com/dannymorrison66" TargetMode="External"/><Relationship Id="rId709" Type="http://schemas.openxmlformats.org/officeDocument/2006/relationships/hyperlink" Target="https://twitter.com/sonofgodbizzle" TargetMode="External"/><Relationship Id="rId916" Type="http://schemas.openxmlformats.org/officeDocument/2006/relationships/hyperlink" Target="https://pbs.twimg.com/profile_banners/1343551291/1490888497" TargetMode="External"/><Relationship Id="rId1101" Type="http://schemas.openxmlformats.org/officeDocument/2006/relationships/hyperlink" Target="https://pbs.twimg.com/profile_banners/2415480554/1444973005" TargetMode="External"/><Relationship Id="rId1546" Type="http://schemas.openxmlformats.org/officeDocument/2006/relationships/hyperlink" Target="http://pbs.twimg.com/profile_images/425944385860009985/qv-PBTei_normal.jpeg" TargetMode="External"/><Relationship Id="rId1753" Type="http://schemas.openxmlformats.org/officeDocument/2006/relationships/hyperlink" Target="http://pbs.twimg.com/profile_images/835534028191203328/uD7Z9t2U_normal.jpg" TargetMode="External"/><Relationship Id="rId1960" Type="http://schemas.openxmlformats.org/officeDocument/2006/relationships/hyperlink" Target="https://twitter.com/anjalideshmukhd" TargetMode="External"/><Relationship Id="rId45" Type="http://schemas.openxmlformats.org/officeDocument/2006/relationships/hyperlink" Target="https://t.co/9R026leWeZ" TargetMode="External"/><Relationship Id="rId1406" Type="http://schemas.openxmlformats.org/officeDocument/2006/relationships/hyperlink" Target="http://abs.twimg.com/images/themes/theme1/bg.png" TargetMode="External"/><Relationship Id="rId1613" Type="http://schemas.openxmlformats.org/officeDocument/2006/relationships/hyperlink" Target="http://pbs.twimg.com/profile_images/828233623899893761/JOtfTlY6_normal.jpg" TargetMode="External"/><Relationship Id="rId1820" Type="http://schemas.openxmlformats.org/officeDocument/2006/relationships/hyperlink" Target="http://pbs.twimg.com/profile_images/857838486249811969/zJ9v4Rau_normal.jpg" TargetMode="External"/><Relationship Id="rId194" Type="http://schemas.openxmlformats.org/officeDocument/2006/relationships/hyperlink" Target="https://pbs.twimg.com/profile_banners/226513384/1491647159" TargetMode="External"/><Relationship Id="rId1918" Type="http://schemas.openxmlformats.org/officeDocument/2006/relationships/hyperlink" Target="https://twitter.com/mipaltanforever" TargetMode="External"/><Relationship Id="rId2082" Type="http://schemas.openxmlformats.org/officeDocument/2006/relationships/hyperlink" Target="https://twitter.com/suraj99211" TargetMode="External"/><Relationship Id="rId261" Type="http://schemas.openxmlformats.org/officeDocument/2006/relationships/hyperlink" Target="http://abs.twimg.com/images/themes/theme10/bg.gif" TargetMode="External"/><Relationship Id="rId499" Type="http://schemas.openxmlformats.org/officeDocument/2006/relationships/hyperlink" Target="http://pbs.twimg.com/profile_images/843350182108545024/juYEHpdg_normal.jpg" TargetMode="External"/><Relationship Id="rId359" Type="http://schemas.openxmlformats.org/officeDocument/2006/relationships/hyperlink" Target="http://pbs.twimg.com/profile_images/857608366771884037/z5fkv8AB_normal.jpg" TargetMode="External"/><Relationship Id="rId566" Type="http://schemas.openxmlformats.org/officeDocument/2006/relationships/hyperlink" Target="https://twitter.com/vijayfansworld0" TargetMode="External"/><Relationship Id="rId773" Type="http://schemas.openxmlformats.org/officeDocument/2006/relationships/hyperlink" Target="https://t.co/GQvdvw1ZOU" TargetMode="External"/><Relationship Id="rId1196" Type="http://schemas.openxmlformats.org/officeDocument/2006/relationships/hyperlink" Target="http://abs.twimg.com/images/themes/theme1/bg.png" TargetMode="External"/><Relationship Id="rId2247" Type="http://schemas.openxmlformats.org/officeDocument/2006/relationships/hyperlink" Target="https://twitter.com/yugalcool11" TargetMode="External"/><Relationship Id="rId121" Type="http://schemas.openxmlformats.org/officeDocument/2006/relationships/hyperlink" Target="https://pbs.twimg.com/profile_banners/162292461/1458494953" TargetMode="External"/><Relationship Id="rId219" Type="http://schemas.openxmlformats.org/officeDocument/2006/relationships/hyperlink" Target="https://pbs.twimg.com/profile_banners/150267834/1493106178" TargetMode="External"/><Relationship Id="rId426" Type="http://schemas.openxmlformats.org/officeDocument/2006/relationships/hyperlink" Target="http://pbs.twimg.com/profile_images/856396870956056576/nLHxZVLf_normal.jpg" TargetMode="External"/><Relationship Id="rId633" Type="http://schemas.openxmlformats.org/officeDocument/2006/relationships/hyperlink" Target="https://twitter.com/abhishek_rawat5" TargetMode="External"/><Relationship Id="rId980" Type="http://schemas.openxmlformats.org/officeDocument/2006/relationships/hyperlink" Target="https://pbs.twimg.com/profile_banners/751803744577290240/1490680572" TargetMode="External"/><Relationship Id="rId1056" Type="http://schemas.openxmlformats.org/officeDocument/2006/relationships/hyperlink" Target="https://pbs.twimg.com/profile_banners/2893637354/1486967645" TargetMode="External"/><Relationship Id="rId1263" Type="http://schemas.openxmlformats.org/officeDocument/2006/relationships/hyperlink" Target="http://abs.twimg.com/images/themes/theme1/bg.png" TargetMode="External"/><Relationship Id="rId2107" Type="http://schemas.openxmlformats.org/officeDocument/2006/relationships/hyperlink" Target="https://twitter.com/avadheshmahajan" TargetMode="External"/><Relationship Id="rId2314" Type="http://schemas.openxmlformats.org/officeDocument/2006/relationships/hyperlink" Target="https://twitter.com/deepagusain2310" TargetMode="External"/><Relationship Id="rId840" Type="http://schemas.openxmlformats.org/officeDocument/2006/relationships/hyperlink" Target="https://pbs.twimg.com/profile_banners/725528809143857152/1461814984" TargetMode="External"/><Relationship Id="rId938" Type="http://schemas.openxmlformats.org/officeDocument/2006/relationships/hyperlink" Target="https://pbs.twimg.com/profile_banners/745688401/1411650105" TargetMode="External"/><Relationship Id="rId1470" Type="http://schemas.openxmlformats.org/officeDocument/2006/relationships/hyperlink" Target="http://pbs.twimg.com/profile_images/618083307474014209/ZXvJZt5d_normal.jpg" TargetMode="External"/><Relationship Id="rId1568" Type="http://schemas.openxmlformats.org/officeDocument/2006/relationships/hyperlink" Target="http://pbs.twimg.com/profile_images/858746275369553929/EJkdF_FF_normal.jpg" TargetMode="External"/><Relationship Id="rId1775" Type="http://schemas.openxmlformats.org/officeDocument/2006/relationships/hyperlink" Target="http://pbs.twimg.com/profile_images/856142762260955137/w7uRVYoV_normal.jpg" TargetMode="External"/><Relationship Id="rId67" Type="http://schemas.openxmlformats.org/officeDocument/2006/relationships/hyperlink" Target="https://pbs.twimg.com/profile_banners/3821757918/1444281279" TargetMode="External"/><Relationship Id="rId700" Type="http://schemas.openxmlformats.org/officeDocument/2006/relationships/hyperlink" Target="https://twitter.com/cutytamanna" TargetMode="External"/><Relationship Id="rId1123" Type="http://schemas.openxmlformats.org/officeDocument/2006/relationships/hyperlink" Target="https://pbs.twimg.com/profile_banners/784274693708668929/1491673458" TargetMode="External"/><Relationship Id="rId1330" Type="http://schemas.openxmlformats.org/officeDocument/2006/relationships/hyperlink" Target="http://abs.twimg.com/images/themes/theme1/bg.png" TargetMode="External"/><Relationship Id="rId1428" Type="http://schemas.openxmlformats.org/officeDocument/2006/relationships/hyperlink" Target="http://abs.twimg.com/images/themes/theme1/bg.png" TargetMode="External"/><Relationship Id="rId1635" Type="http://schemas.openxmlformats.org/officeDocument/2006/relationships/hyperlink" Target="http://pbs.twimg.com/profile_images/765158326988529665/G6a6QKIZ_normal.jpg" TargetMode="External"/><Relationship Id="rId1982" Type="http://schemas.openxmlformats.org/officeDocument/2006/relationships/hyperlink" Target="https://twitter.com/puneet27189" TargetMode="External"/><Relationship Id="rId1842" Type="http://schemas.openxmlformats.org/officeDocument/2006/relationships/hyperlink" Target="http://pbs.twimg.com/profile_images/733738354366283776/8KVUEiLr_normal.jpg" TargetMode="External"/><Relationship Id="rId1702" Type="http://schemas.openxmlformats.org/officeDocument/2006/relationships/hyperlink" Target="http://pbs.twimg.com/profile_images/843755073029136385/UVrITDBZ_normal.jpg" TargetMode="External"/><Relationship Id="rId283" Type="http://schemas.openxmlformats.org/officeDocument/2006/relationships/hyperlink" Target="http://abs.twimg.com/images/themes/theme1/bg.png" TargetMode="External"/><Relationship Id="rId490" Type="http://schemas.openxmlformats.org/officeDocument/2006/relationships/hyperlink" Target="http://pbs.twimg.com/profile_images/838619273803202561/TYi3f3UX_normal.jpg" TargetMode="External"/><Relationship Id="rId2171" Type="http://schemas.openxmlformats.org/officeDocument/2006/relationships/hyperlink" Target="https://twitter.com/abhishek_f1" TargetMode="External"/><Relationship Id="rId143" Type="http://schemas.openxmlformats.org/officeDocument/2006/relationships/hyperlink" Target="https://pbs.twimg.com/profile_banners/3176771900/1487695483" TargetMode="External"/><Relationship Id="rId350" Type="http://schemas.openxmlformats.org/officeDocument/2006/relationships/hyperlink" Target="http://abs.twimg.com/images/themes/theme4/bg.gif" TargetMode="External"/><Relationship Id="rId588" Type="http://schemas.openxmlformats.org/officeDocument/2006/relationships/hyperlink" Target="https://twitter.com/beintehaanishq" TargetMode="External"/><Relationship Id="rId795" Type="http://schemas.openxmlformats.org/officeDocument/2006/relationships/hyperlink" Target="https://t.co/jXzYduC0Gr" TargetMode="External"/><Relationship Id="rId2031" Type="http://schemas.openxmlformats.org/officeDocument/2006/relationships/hyperlink" Target="https://twitter.com/bhupendrakhidia" TargetMode="External"/><Relationship Id="rId2269" Type="http://schemas.openxmlformats.org/officeDocument/2006/relationships/hyperlink" Target="https://twitter.com/talktobhatia" TargetMode="External"/><Relationship Id="rId9" Type="http://schemas.openxmlformats.org/officeDocument/2006/relationships/hyperlink" Target="https://t.co/H8wBt20oRz" TargetMode="External"/><Relationship Id="rId210" Type="http://schemas.openxmlformats.org/officeDocument/2006/relationships/hyperlink" Target="https://pbs.twimg.com/profile_banners/1262271684/1491334299" TargetMode="External"/><Relationship Id="rId448" Type="http://schemas.openxmlformats.org/officeDocument/2006/relationships/hyperlink" Target="http://pbs.twimg.com/profile_images/782973564278284289/Rw3tovz0_normal.jpg" TargetMode="External"/><Relationship Id="rId655" Type="http://schemas.openxmlformats.org/officeDocument/2006/relationships/hyperlink" Target="https://twitter.com/abhirupmaji" TargetMode="External"/><Relationship Id="rId862" Type="http://schemas.openxmlformats.org/officeDocument/2006/relationships/hyperlink" Target="https://pbs.twimg.com/profile_banners/2525000895/1485322997" TargetMode="External"/><Relationship Id="rId1078" Type="http://schemas.openxmlformats.org/officeDocument/2006/relationships/hyperlink" Target="https://pbs.twimg.com/profile_banners/711768216696070145/1492672007" TargetMode="External"/><Relationship Id="rId1285" Type="http://schemas.openxmlformats.org/officeDocument/2006/relationships/hyperlink" Target="http://abs.twimg.com/images/themes/theme18/bg.gif" TargetMode="External"/><Relationship Id="rId1492" Type="http://schemas.openxmlformats.org/officeDocument/2006/relationships/hyperlink" Target="http://pbs.twimg.com/profile_images/828436946712027136/uI2OEOz4_normal.jpg" TargetMode="External"/><Relationship Id="rId2129" Type="http://schemas.openxmlformats.org/officeDocument/2006/relationships/hyperlink" Target="https://twitter.com/jaimataki4" TargetMode="External"/><Relationship Id="rId2336" Type="http://schemas.openxmlformats.org/officeDocument/2006/relationships/vmlDrawing" Target="../drawings/vmlDrawing2.vml"/><Relationship Id="rId308" Type="http://schemas.openxmlformats.org/officeDocument/2006/relationships/hyperlink" Target="http://abs.twimg.com/images/themes/theme1/bg.png" TargetMode="External"/><Relationship Id="rId515" Type="http://schemas.openxmlformats.org/officeDocument/2006/relationships/hyperlink" Target="http://pbs.twimg.com/profile_images/854007535388557314/-wcJ3GKx_normal.jpg" TargetMode="External"/><Relationship Id="rId722" Type="http://schemas.openxmlformats.org/officeDocument/2006/relationships/hyperlink" Target="https://t.co/ijP95MZosJ" TargetMode="External"/><Relationship Id="rId1145" Type="http://schemas.openxmlformats.org/officeDocument/2006/relationships/hyperlink" Target="http://abs.twimg.com/images/themes/theme18/bg.gif" TargetMode="External"/><Relationship Id="rId1352" Type="http://schemas.openxmlformats.org/officeDocument/2006/relationships/hyperlink" Target="http://abs.twimg.com/images/themes/theme1/bg.png" TargetMode="External"/><Relationship Id="rId1797" Type="http://schemas.openxmlformats.org/officeDocument/2006/relationships/hyperlink" Target="http://pbs.twimg.com/profile_images/853651729342181377/yyA9yoe-_normal.jpg" TargetMode="External"/><Relationship Id="rId89" Type="http://schemas.openxmlformats.org/officeDocument/2006/relationships/hyperlink" Target="https://pbs.twimg.com/profile_banners/759784288925605888/1492941267" TargetMode="External"/><Relationship Id="rId1005" Type="http://schemas.openxmlformats.org/officeDocument/2006/relationships/hyperlink" Target="https://pbs.twimg.com/profile_banners/97884824/1483562056" TargetMode="External"/><Relationship Id="rId1212" Type="http://schemas.openxmlformats.org/officeDocument/2006/relationships/hyperlink" Target="http://abs.twimg.com/images/themes/theme1/bg.png" TargetMode="External"/><Relationship Id="rId1657" Type="http://schemas.openxmlformats.org/officeDocument/2006/relationships/hyperlink" Target="http://pbs.twimg.com/profile_images/855723757674962944/7XspivIp_normal.jpg" TargetMode="External"/><Relationship Id="rId1864" Type="http://schemas.openxmlformats.org/officeDocument/2006/relationships/hyperlink" Target="http://pbs.twimg.com/profile_images/854392755853811712/JZWJ1KR6_normal.jpg" TargetMode="External"/><Relationship Id="rId1517" Type="http://schemas.openxmlformats.org/officeDocument/2006/relationships/hyperlink" Target="http://pbs.twimg.com/profile_images/444738464299220992/JWakahR2_normal.jpeg" TargetMode="External"/><Relationship Id="rId1724" Type="http://schemas.openxmlformats.org/officeDocument/2006/relationships/hyperlink" Target="http://pbs.twimg.com/profile_images/819549652550709248/JOTFksHc_normal.jpg" TargetMode="External"/><Relationship Id="rId16" Type="http://schemas.openxmlformats.org/officeDocument/2006/relationships/hyperlink" Target="https://t.co/H0Sd9lqUH3" TargetMode="External"/><Relationship Id="rId1931" Type="http://schemas.openxmlformats.org/officeDocument/2006/relationships/hyperlink" Target="https://twitter.com/denzilmartin05" TargetMode="External"/><Relationship Id="rId2193" Type="http://schemas.openxmlformats.org/officeDocument/2006/relationships/hyperlink" Target="https://twitter.com/rachnadevraj" TargetMode="External"/><Relationship Id="rId165" Type="http://schemas.openxmlformats.org/officeDocument/2006/relationships/hyperlink" Target="https://pbs.twimg.com/profile_banners/2975807828/1426731141" TargetMode="External"/><Relationship Id="rId372" Type="http://schemas.openxmlformats.org/officeDocument/2006/relationships/hyperlink" Target="http://abs.twimg.com/sticky/default_profile_images/default_profile_normal.png" TargetMode="External"/><Relationship Id="rId677" Type="http://schemas.openxmlformats.org/officeDocument/2006/relationships/hyperlink" Target="https://twitter.com/anilsha10764573" TargetMode="External"/><Relationship Id="rId2053" Type="http://schemas.openxmlformats.org/officeDocument/2006/relationships/hyperlink" Target="https://twitter.com/vilaytee" TargetMode="External"/><Relationship Id="rId2260" Type="http://schemas.openxmlformats.org/officeDocument/2006/relationships/hyperlink" Target="https://twitter.com/jayswalmayank" TargetMode="External"/><Relationship Id="rId232" Type="http://schemas.openxmlformats.org/officeDocument/2006/relationships/hyperlink" Target="http://pbs.twimg.com/profile_background_images/378800000082990364/8250cab60c306b71409ac6e4cafae720.jpeg" TargetMode="External"/><Relationship Id="rId884" Type="http://schemas.openxmlformats.org/officeDocument/2006/relationships/hyperlink" Target="https://pbs.twimg.com/profile_banners/3890743994/1489657427" TargetMode="External"/><Relationship Id="rId2120" Type="http://schemas.openxmlformats.org/officeDocument/2006/relationships/hyperlink" Target="https://twitter.com/moripraful" TargetMode="External"/><Relationship Id="rId537" Type="http://schemas.openxmlformats.org/officeDocument/2006/relationships/hyperlink" Target="https://twitter.com/nitishranaoffi1" TargetMode="External"/><Relationship Id="rId744" Type="http://schemas.openxmlformats.org/officeDocument/2006/relationships/hyperlink" Target="https://t.co/RisEquHx9h" TargetMode="External"/><Relationship Id="rId951" Type="http://schemas.openxmlformats.org/officeDocument/2006/relationships/hyperlink" Target="https://pbs.twimg.com/profile_banners/486188561/1481555646" TargetMode="External"/><Relationship Id="rId1167" Type="http://schemas.openxmlformats.org/officeDocument/2006/relationships/hyperlink" Target="http://pbs.twimg.com/profile_background_images/468658320870346752/g8nO1f-l.jpeg" TargetMode="External"/><Relationship Id="rId1374" Type="http://schemas.openxmlformats.org/officeDocument/2006/relationships/hyperlink" Target="http://abs.twimg.com/images/themes/theme1/bg.png" TargetMode="External"/><Relationship Id="rId1581" Type="http://schemas.openxmlformats.org/officeDocument/2006/relationships/hyperlink" Target="http://pbs.twimg.com/profile_images/833156374779551745/cGogI8V-_normal.jpg" TargetMode="External"/><Relationship Id="rId1679" Type="http://schemas.openxmlformats.org/officeDocument/2006/relationships/hyperlink" Target="http://pbs.twimg.com/profile_images/814105652893093889/peEawG5n_normal.jpg" TargetMode="External"/><Relationship Id="rId2218" Type="http://schemas.openxmlformats.org/officeDocument/2006/relationships/hyperlink" Target="https://twitter.com/sanjeevbalan" TargetMode="External"/><Relationship Id="rId80" Type="http://schemas.openxmlformats.org/officeDocument/2006/relationships/hyperlink" Target="https://pbs.twimg.com/profile_banners/1339623252/1487869120" TargetMode="External"/><Relationship Id="rId604" Type="http://schemas.openxmlformats.org/officeDocument/2006/relationships/hyperlink" Target="https://twitter.com/srkstanu" TargetMode="External"/><Relationship Id="rId811" Type="http://schemas.openxmlformats.org/officeDocument/2006/relationships/hyperlink" Target="https://pbs.twimg.com/profile_banners/2856631238/1480652129" TargetMode="External"/><Relationship Id="rId1027" Type="http://schemas.openxmlformats.org/officeDocument/2006/relationships/hyperlink" Target="https://pbs.twimg.com/profile_banners/715567000261685248/1489904793" TargetMode="External"/><Relationship Id="rId1234" Type="http://schemas.openxmlformats.org/officeDocument/2006/relationships/hyperlink" Target="http://abs.twimg.com/images/themes/theme1/bg.png" TargetMode="External"/><Relationship Id="rId1441" Type="http://schemas.openxmlformats.org/officeDocument/2006/relationships/hyperlink" Target="http://abs.twimg.com/images/themes/theme1/bg.png" TargetMode="External"/><Relationship Id="rId1886" Type="http://schemas.openxmlformats.org/officeDocument/2006/relationships/hyperlink" Target="http://pbs.twimg.com/profile_images/840387361875865600/hgmnHHM3_normal.jpg" TargetMode="External"/><Relationship Id="rId909" Type="http://schemas.openxmlformats.org/officeDocument/2006/relationships/hyperlink" Target="https://pbs.twimg.com/profile_banners/514198196/1484666412" TargetMode="External"/><Relationship Id="rId1301" Type="http://schemas.openxmlformats.org/officeDocument/2006/relationships/hyperlink" Target="http://abs.twimg.com/images/themes/theme1/bg.png" TargetMode="External"/><Relationship Id="rId1539" Type="http://schemas.openxmlformats.org/officeDocument/2006/relationships/hyperlink" Target="http://pbs.twimg.com/profile_images/791602056205180928/RIJDQPYD_normal.jpg" TargetMode="External"/><Relationship Id="rId1746" Type="http://schemas.openxmlformats.org/officeDocument/2006/relationships/hyperlink" Target="http://pbs.twimg.com/profile_images/728193358112407553/eoUwDUpB_normal.jpg" TargetMode="External"/><Relationship Id="rId1953" Type="http://schemas.openxmlformats.org/officeDocument/2006/relationships/hyperlink" Target="https://twitter.com/amanikotare" TargetMode="External"/><Relationship Id="rId38" Type="http://schemas.openxmlformats.org/officeDocument/2006/relationships/hyperlink" Target="https://t.co/CRD8hETSjX" TargetMode="External"/><Relationship Id="rId1606" Type="http://schemas.openxmlformats.org/officeDocument/2006/relationships/hyperlink" Target="http://pbs.twimg.com/profile_images/800929594459058176/fybcpMbj_normal.jpg" TargetMode="External"/><Relationship Id="rId1813" Type="http://schemas.openxmlformats.org/officeDocument/2006/relationships/hyperlink" Target="http://abs.twimg.com/sticky/default_profile_images/default_profile_normal.png" TargetMode="External"/><Relationship Id="rId187" Type="http://schemas.openxmlformats.org/officeDocument/2006/relationships/hyperlink" Target="https://pbs.twimg.com/profile_banners/2742653141/1493398590" TargetMode="External"/><Relationship Id="rId394" Type="http://schemas.openxmlformats.org/officeDocument/2006/relationships/hyperlink" Target="http://pbs.twimg.com/profile_images/852818848080314368/xPXQWzan_normal.jpg" TargetMode="External"/><Relationship Id="rId2075" Type="http://schemas.openxmlformats.org/officeDocument/2006/relationships/hyperlink" Target="https://twitter.com/shriyamisra" TargetMode="External"/><Relationship Id="rId2282" Type="http://schemas.openxmlformats.org/officeDocument/2006/relationships/hyperlink" Target="https://twitter.com/shrenaya" TargetMode="External"/><Relationship Id="rId254" Type="http://schemas.openxmlformats.org/officeDocument/2006/relationships/hyperlink" Target="http://pbs.twimg.com/profile_background_images/442124920370130945/XYGUCG8H.jpeg" TargetMode="External"/><Relationship Id="rId699" Type="http://schemas.openxmlformats.org/officeDocument/2006/relationships/hyperlink" Target="https://twitter.com/karningshiv" TargetMode="External"/><Relationship Id="rId1091" Type="http://schemas.openxmlformats.org/officeDocument/2006/relationships/hyperlink" Target="https://pbs.twimg.com/profile_banners/769186816218071040/1492410277" TargetMode="External"/><Relationship Id="rId114" Type="http://schemas.openxmlformats.org/officeDocument/2006/relationships/hyperlink" Target="https://pbs.twimg.com/profile_banners/328885060/1430115344" TargetMode="External"/><Relationship Id="rId461" Type="http://schemas.openxmlformats.org/officeDocument/2006/relationships/hyperlink" Target="http://pbs.twimg.com/profile_images/789680426398789632/-BGfIF5b_normal.jpg" TargetMode="External"/><Relationship Id="rId559" Type="http://schemas.openxmlformats.org/officeDocument/2006/relationships/hyperlink" Target="https://twitter.com/dtomar982" TargetMode="External"/><Relationship Id="rId766" Type="http://schemas.openxmlformats.org/officeDocument/2006/relationships/hyperlink" Target="https://t.co/dHM9HLf6Vc" TargetMode="External"/><Relationship Id="rId1189" Type="http://schemas.openxmlformats.org/officeDocument/2006/relationships/hyperlink" Target="http://abs.twimg.com/images/themes/theme1/bg.png" TargetMode="External"/><Relationship Id="rId1396" Type="http://schemas.openxmlformats.org/officeDocument/2006/relationships/hyperlink" Target="http://abs.twimg.com/images/themes/theme12/bg.gif" TargetMode="External"/><Relationship Id="rId2142" Type="http://schemas.openxmlformats.org/officeDocument/2006/relationships/hyperlink" Target="https://twitter.com/sentsss" TargetMode="External"/><Relationship Id="rId321" Type="http://schemas.openxmlformats.org/officeDocument/2006/relationships/hyperlink" Target="http://abs.twimg.com/images/themes/theme1/bg.png" TargetMode="External"/><Relationship Id="rId419" Type="http://schemas.openxmlformats.org/officeDocument/2006/relationships/hyperlink" Target="http://pbs.twimg.com/profile_images/858715433255424000/xPeZ069w_normal.jpg" TargetMode="External"/><Relationship Id="rId626" Type="http://schemas.openxmlformats.org/officeDocument/2006/relationships/hyperlink" Target="https://twitter.com/kaur_crazy" TargetMode="External"/><Relationship Id="rId973" Type="http://schemas.openxmlformats.org/officeDocument/2006/relationships/hyperlink" Target="https://pbs.twimg.com/profile_banners/177838802/1487756295" TargetMode="External"/><Relationship Id="rId1049" Type="http://schemas.openxmlformats.org/officeDocument/2006/relationships/hyperlink" Target="https://pbs.twimg.com/profile_banners/841153458665324544/1490160249" TargetMode="External"/><Relationship Id="rId1256" Type="http://schemas.openxmlformats.org/officeDocument/2006/relationships/hyperlink" Target="http://abs.twimg.com/images/themes/theme1/bg.png" TargetMode="External"/><Relationship Id="rId2002" Type="http://schemas.openxmlformats.org/officeDocument/2006/relationships/hyperlink" Target="https://twitter.com/khanarshiya333" TargetMode="External"/><Relationship Id="rId2307" Type="http://schemas.openxmlformats.org/officeDocument/2006/relationships/hyperlink" Target="https://twitter.com/aadilbagwan4" TargetMode="External"/><Relationship Id="rId833" Type="http://schemas.openxmlformats.org/officeDocument/2006/relationships/hyperlink" Target="https://pbs.twimg.com/profile_banners/846803042385235970/1493058108" TargetMode="External"/><Relationship Id="rId1116" Type="http://schemas.openxmlformats.org/officeDocument/2006/relationships/hyperlink" Target="https://pbs.twimg.com/profile_banners/848423748390842370/1491116132" TargetMode="External"/><Relationship Id="rId1463" Type="http://schemas.openxmlformats.org/officeDocument/2006/relationships/hyperlink" Target="http://pbs.twimg.com/profile_images/792276820951392256/VFt1M2_p_normal.jpg" TargetMode="External"/><Relationship Id="rId1670" Type="http://schemas.openxmlformats.org/officeDocument/2006/relationships/hyperlink" Target="http://pbs.twimg.com/profile_images/806200737852030976/EFdyQEgO_normal.jpg" TargetMode="External"/><Relationship Id="rId1768" Type="http://schemas.openxmlformats.org/officeDocument/2006/relationships/hyperlink" Target="http://pbs.twimg.com/profile_images/856857442508050434/ouIaHdcW_normal.jpg" TargetMode="External"/><Relationship Id="rId900" Type="http://schemas.openxmlformats.org/officeDocument/2006/relationships/hyperlink" Target="https://pbs.twimg.com/profile_banners/2414219690/1447415830" TargetMode="External"/><Relationship Id="rId1323" Type="http://schemas.openxmlformats.org/officeDocument/2006/relationships/hyperlink" Target="http://abs.twimg.com/images/themes/theme1/bg.png" TargetMode="External"/><Relationship Id="rId1530" Type="http://schemas.openxmlformats.org/officeDocument/2006/relationships/hyperlink" Target="http://pbs.twimg.com/profile_images/819456658590040064/deDPZqqZ_normal.jpg" TargetMode="External"/><Relationship Id="rId1628" Type="http://schemas.openxmlformats.org/officeDocument/2006/relationships/hyperlink" Target="http://pbs.twimg.com/profile_images/858867950350204928/88ONlaRa_normal.jpg" TargetMode="External"/><Relationship Id="rId1975" Type="http://schemas.openxmlformats.org/officeDocument/2006/relationships/hyperlink" Target="https://twitter.com/_hetshah" TargetMode="External"/><Relationship Id="rId1835" Type="http://schemas.openxmlformats.org/officeDocument/2006/relationships/hyperlink" Target="http://pbs.twimg.com/profile_images/858636900323799041/11aSj1GO_normal.jpg" TargetMode="External"/><Relationship Id="rId1902" Type="http://schemas.openxmlformats.org/officeDocument/2006/relationships/hyperlink" Target="https://twitter.com/youtube" TargetMode="External"/><Relationship Id="rId2097" Type="http://schemas.openxmlformats.org/officeDocument/2006/relationships/hyperlink" Target="https://twitter.com/pachifernandes" TargetMode="External"/><Relationship Id="rId276" Type="http://schemas.openxmlformats.org/officeDocument/2006/relationships/hyperlink" Target="http://abs.twimg.com/images/themes/theme1/bg.png" TargetMode="External"/><Relationship Id="rId483" Type="http://schemas.openxmlformats.org/officeDocument/2006/relationships/hyperlink" Target="http://pbs.twimg.com/profile_images/840103627201040384/WPm1plEy_normal.jpg" TargetMode="External"/><Relationship Id="rId690" Type="http://schemas.openxmlformats.org/officeDocument/2006/relationships/hyperlink" Target="https://twitter.com/takshak_speaks" TargetMode="External"/><Relationship Id="rId2164" Type="http://schemas.openxmlformats.org/officeDocument/2006/relationships/hyperlink" Target="https://twitter.com/shivishal15" TargetMode="External"/><Relationship Id="rId136" Type="http://schemas.openxmlformats.org/officeDocument/2006/relationships/hyperlink" Target="https://pbs.twimg.com/profile_banners/270719493/1492784182" TargetMode="External"/><Relationship Id="rId343" Type="http://schemas.openxmlformats.org/officeDocument/2006/relationships/hyperlink" Target="http://abs.twimg.com/images/themes/theme1/bg.png" TargetMode="External"/><Relationship Id="rId550" Type="http://schemas.openxmlformats.org/officeDocument/2006/relationships/hyperlink" Target="https://twitter.com/danistha1" TargetMode="External"/><Relationship Id="rId788" Type="http://schemas.openxmlformats.org/officeDocument/2006/relationships/hyperlink" Target="https://t.co/PIgeIrKdM0" TargetMode="External"/><Relationship Id="rId995" Type="http://schemas.openxmlformats.org/officeDocument/2006/relationships/hyperlink" Target="https://pbs.twimg.com/profile_banners/856129573070622720/1493128426" TargetMode="External"/><Relationship Id="rId1180" Type="http://schemas.openxmlformats.org/officeDocument/2006/relationships/hyperlink" Target="http://abs.twimg.com/images/themes/theme1/bg.png" TargetMode="External"/><Relationship Id="rId2024" Type="http://schemas.openxmlformats.org/officeDocument/2006/relationships/hyperlink" Target="https://twitter.com/otb_makeup" TargetMode="External"/><Relationship Id="rId2231" Type="http://schemas.openxmlformats.org/officeDocument/2006/relationships/hyperlink" Target="https://twitter.com/roy85858585" TargetMode="External"/><Relationship Id="rId203" Type="http://schemas.openxmlformats.org/officeDocument/2006/relationships/hyperlink" Target="https://pbs.twimg.com/profile_banners/2166852932/1493497127" TargetMode="External"/><Relationship Id="rId648" Type="http://schemas.openxmlformats.org/officeDocument/2006/relationships/hyperlink" Target="https://twitter.com/iamchetanpandit" TargetMode="External"/><Relationship Id="rId855" Type="http://schemas.openxmlformats.org/officeDocument/2006/relationships/hyperlink" Target="https://pbs.twimg.com/profile_banners/747299840/1451914337" TargetMode="External"/><Relationship Id="rId1040" Type="http://schemas.openxmlformats.org/officeDocument/2006/relationships/hyperlink" Target="https://pbs.twimg.com/profile_banners/4594019330/1492603563" TargetMode="External"/><Relationship Id="rId1278" Type="http://schemas.openxmlformats.org/officeDocument/2006/relationships/hyperlink" Target="http://abs.twimg.com/images/themes/theme14/bg.gif" TargetMode="External"/><Relationship Id="rId1485" Type="http://schemas.openxmlformats.org/officeDocument/2006/relationships/hyperlink" Target="http://pbs.twimg.com/profile_images/820531578564579328/kX4fatfs_normal.jpg" TargetMode="External"/><Relationship Id="rId1692" Type="http://schemas.openxmlformats.org/officeDocument/2006/relationships/hyperlink" Target="http://pbs.twimg.com/profile_images/835181565898444800/5g9iWIMM_normal.jpg" TargetMode="External"/><Relationship Id="rId2329" Type="http://schemas.openxmlformats.org/officeDocument/2006/relationships/hyperlink" Target="https://twitter.com/ruchi_28" TargetMode="External"/><Relationship Id="rId410" Type="http://schemas.openxmlformats.org/officeDocument/2006/relationships/hyperlink" Target="http://pbs.twimg.com/profile_images/822898297732005889/gCmXQcpG_normal.jpg" TargetMode="External"/><Relationship Id="rId508" Type="http://schemas.openxmlformats.org/officeDocument/2006/relationships/hyperlink" Target="http://pbs.twimg.com/profile_images/822416884314361858/OQZX4Ilu_normal.jpg" TargetMode="External"/><Relationship Id="rId715" Type="http://schemas.openxmlformats.org/officeDocument/2006/relationships/hyperlink" Target="https://t.co/F3fLcf5sH7" TargetMode="External"/><Relationship Id="rId922" Type="http://schemas.openxmlformats.org/officeDocument/2006/relationships/hyperlink" Target="https://pbs.twimg.com/profile_banners/222141613/1474205926" TargetMode="External"/><Relationship Id="rId1138" Type="http://schemas.openxmlformats.org/officeDocument/2006/relationships/hyperlink" Target="http://abs.twimg.com/images/themes/theme2/bg.gif" TargetMode="External"/><Relationship Id="rId1345" Type="http://schemas.openxmlformats.org/officeDocument/2006/relationships/hyperlink" Target="http://abs.twimg.com/images/themes/theme1/bg.png" TargetMode="External"/><Relationship Id="rId1552" Type="http://schemas.openxmlformats.org/officeDocument/2006/relationships/hyperlink" Target="http://pbs.twimg.com/profile_images/856499864519274497/PoOBupZG_normal.jpg" TargetMode="External"/><Relationship Id="rId1997" Type="http://schemas.openxmlformats.org/officeDocument/2006/relationships/hyperlink" Target="https://twitter.com/sriakh" TargetMode="External"/><Relationship Id="rId1205" Type="http://schemas.openxmlformats.org/officeDocument/2006/relationships/hyperlink" Target="http://abs.twimg.com/images/themes/theme5/bg.gif" TargetMode="External"/><Relationship Id="rId1857" Type="http://schemas.openxmlformats.org/officeDocument/2006/relationships/hyperlink" Target="http://abs.twimg.com/sticky/default_profile_images/default_profile_normal.png" TargetMode="External"/><Relationship Id="rId51" Type="http://schemas.openxmlformats.org/officeDocument/2006/relationships/hyperlink" Target="https://t.co/B7wwPcC0IY" TargetMode="External"/><Relationship Id="rId1412" Type="http://schemas.openxmlformats.org/officeDocument/2006/relationships/hyperlink" Target="http://abs.twimg.com/images/themes/theme1/bg.png" TargetMode="External"/><Relationship Id="rId1717" Type="http://schemas.openxmlformats.org/officeDocument/2006/relationships/hyperlink" Target="http://pbs.twimg.com/profile_images/378800000394259328/4131d2db848ad49c241d2f243d35756b_normal.jpeg" TargetMode="External"/><Relationship Id="rId1924" Type="http://schemas.openxmlformats.org/officeDocument/2006/relationships/hyperlink" Target="https://twitter.com/hawtchickx" TargetMode="External"/><Relationship Id="rId298" Type="http://schemas.openxmlformats.org/officeDocument/2006/relationships/hyperlink" Target="http://abs.twimg.com/images/themes/theme1/bg.png" TargetMode="External"/><Relationship Id="rId158" Type="http://schemas.openxmlformats.org/officeDocument/2006/relationships/hyperlink" Target="https://pbs.twimg.com/profile_banners/1692957684/1467790476" TargetMode="External"/><Relationship Id="rId2186" Type="http://schemas.openxmlformats.org/officeDocument/2006/relationships/hyperlink" Target="https://twitter.com/digesh_123" TargetMode="External"/><Relationship Id="rId365" Type="http://schemas.openxmlformats.org/officeDocument/2006/relationships/hyperlink" Target="http://pbs.twimg.com/profile_images/836921544773337088/fAXu43Up_normal.jpg" TargetMode="External"/><Relationship Id="rId572" Type="http://schemas.openxmlformats.org/officeDocument/2006/relationships/hyperlink" Target="https://twitter.com/rajsrk38585274" TargetMode="External"/><Relationship Id="rId2046" Type="http://schemas.openxmlformats.org/officeDocument/2006/relationships/hyperlink" Target="https://twitter.com/sameerfaizan143" TargetMode="External"/><Relationship Id="rId2253" Type="http://schemas.openxmlformats.org/officeDocument/2006/relationships/hyperlink" Target="https://twitter.com/whosumitlohani" TargetMode="External"/><Relationship Id="rId225" Type="http://schemas.openxmlformats.org/officeDocument/2006/relationships/hyperlink" Target="http://abs.twimg.com/images/themes/theme1/bg.png" TargetMode="External"/><Relationship Id="rId432" Type="http://schemas.openxmlformats.org/officeDocument/2006/relationships/hyperlink" Target="http://pbs.twimg.com/profile_images/675164816118517760/rkeEdqbb_normal.jpg" TargetMode="External"/><Relationship Id="rId877" Type="http://schemas.openxmlformats.org/officeDocument/2006/relationships/hyperlink" Target="https://pbs.twimg.com/profile_banners/50362242/1431774041" TargetMode="External"/><Relationship Id="rId1062" Type="http://schemas.openxmlformats.org/officeDocument/2006/relationships/hyperlink" Target="https://pbs.twimg.com/profile_banners/834995149/1448200400" TargetMode="External"/><Relationship Id="rId2113" Type="http://schemas.openxmlformats.org/officeDocument/2006/relationships/hyperlink" Target="https://twitter.com/rinakhatri01" TargetMode="External"/><Relationship Id="rId2320" Type="http://schemas.openxmlformats.org/officeDocument/2006/relationships/hyperlink" Target="https://twitter.com/jash_rl_16" TargetMode="External"/><Relationship Id="rId737" Type="http://schemas.openxmlformats.org/officeDocument/2006/relationships/hyperlink" Target="https://t.co/y9vK68zPcs" TargetMode="External"/><Relationship Id="rId944" Type="http://schemas.openxmlformats.org/officeDocument/2006/relationships/hyperlink" Target="https://pbs.twimg.com/profile_banners/1265622848/1493289616" TargetMode="External"/><Relationship Id="rId1367" Type="http://schemas.openxmlformats.org/officeDocument/2006/relationships/hyperlink" Target="http://abs.twimg.com/images/themes/theme16/bg.gif" TargetMode="External"/><Relationship Id="rId1574" Type="http://schemas.openxmlformats.org/officeDocument/2006/relationships/hyperlink" Target="http://pbs.twimg.com/profile_images/849264774667837440/84JjJDRt_normal.jpg" TargetMode="External"/><Relationship Id="rId1781" Type="http://schemas.openxmlformats.org/officeDocument/2006/relationships/hyperlink" Target="http://pbs.twimg.com/profile_images/786267097093529600/J-kkxVG2_normal.jpg" TargetMode="External"/><Relationship Id="rId73" Type="http://schemas.openxmlformats.org/officeDocument/2006/relationships/hyperlink" Target="https://pbs.twimg.com/profile_banners/3283171734/1477939688" TargetMode="External"/><Relationship Id="rId804" Type="http://schemas.openxmlformats.org/officeDocument/2006/relationships/hyperlink" Target="https://t.co/iP7a9AvcIs" TargetMode="External"/><Relationship Id="rId1227" Type="http://schemas.openxmlformats.org/officeDocument/2006/relationships/hyperlink" Target="http://abs.twimg.com/images/themes/theme19/bg.gif" TargetMode="External"/><Relationship Id="rId1434" Type="http://schemas.openxmlformats.org/officeDocument/2006/relationships/hyperlink" Target="http://abs.twimg.com/images/themes/theme14/bg.gif" TargetMode="External"/><Relationship Id="rId1641" Type="http://schemas.openxmlformats.org/officeDocument/2006/relationships/hyperlink" Target="http://pbs.twimg.com/profile_images/840548983114223616/LyYSDiB8_normal.jpg" TargetMode="External"/><Relationship Id="rId1879" Type="http://schemas.openxmlformats.org/officeDocument/2006/relationships/hyperlink" Target="http://pbs.twimg.com/profile_images/841532200629751808/OAmr4tsM_normal.jpg" TargetMode="External"/><Relationship Id="rId1501" Type="http://schemas.openxmlformats.org/officeDocument/2006/relationships/hyperlink" Target="http://pbs.twimg.com/profile_images/444450619265265665/u2tyLgn5_normal.jpeg" TargetMode="External"/><Relationship Id="rId1739" Type="http://schemas.openxmlformats.org/officeDocument/2006/relationships/hyperlink" Target="http://pbs.twimg.com/profile_images/780811407658930177/rmqtLpLz_normal.jpg" TargetMode="External"/><Relationship Id="rId1946" Type="http://schemas.openxmlformats.org/officeDocument/2006/relationships/hyperlink" Target="https://twitter.com/abhilash_desai1" TargetMode="External"/><Relationship Id="rId1806" Type="http://schemas.openxmlformats.org/officeDocument/2006/relationships/hyperlink" Target="http://abs.twimg.com/sticky/default_profile_images/default_profile_normal.png" TargetMode="External"/><Relationship Id="rId387" Type="http://schemas.openxmlformats.org/officeDocument/2006/relationships/hyperlink" Target="http://pbs.twimg.com/profile_images/855454756608897024/lPk_X3UH_normal.jpg" TargetMode="External"/><Relationship Id="rId594" Type="http://schemas.openxmlformats.org/officeDocument/2006/relationships/hyperlink" Target="https://twitter.com/huzaifaraaz" TargetMode="External"/><Relationship Id="rId2068" Type="http://schemas.openxmlformats.org/officeDocument/2006/relationships/hyperlink" Target="https://twitter.com/inderjeetmm" TargetMode="External"/><Relationship Id="rId2275" Type="http://schemas.openxmlformats.org/officeDocument/2006/relationships/hyperlink" Target="https://twitter.com/rdmit141" TargetMode="External"/><Relationship Id="rId247" Type="http://schemas.openxmlformats.org/officeDocument/2006/relationships/hyperlink" Target="http://abs.twimg.com/images/themes/theme1/bg.png" TargetMode="External"/><Relationship Id="rId899" Type="http://schemas.openxmlformats.org/officeDocument/2006/relationships/hyperlink" Target="https://pbs.twimg.com/profile_banners/2755423131/1486820418" TargetMode="External"/><Relationship Id="rId1084" Type="http://schemas.openxmlformats.org/officeDocument/2006/relationships/hyperlink" Target="https://pbs.twimg.com/profile_banners/165728031/1471928038" TargetMode="External"/><Relationship Id="rId107" Type="http://schemas.openxmlformats.org/officeDocument/2006/relationships/hyperlink" Target="https://pbs.twimg.com/profile_banners/501519744/1374040705" TargetMode="External"/><Relationship Id="rId454" Type="http://schemas.openxmlformats.org/officeDocument/2006/relationships/hyperlink" Target="http://pbs.twimg.com/profile_images/858649304721969153/U8B7uaKx_normal.jpg" TargetMode="External"/><Relationship Id="rId661" Type="http://schemas.openxmlformats.org/officeDocument/2006/relationships/hyperlink" Target="https://twitter.com/iamshahidfan" TargetMode="External"/><Relationship Id="rId759" Type="http://schemas.openxmlformats.org/officeDocument/2006/relationships/hyperlink" Target="https://t.co/FXgEVVVfg5" TargetMode="External"/><Relationship Id="rId966" Type="http://schemas.openxmlformats.org/officeDocument/2006/relationships/hyperlink" Target="https://pbs.twimg.com/profile_banners/211556645/1406039831" TargetMode="External"/><Relationship Id="rId1291" Type="http://schemas.openxmlformats.org/officeDocument/2006/relationships/hyperlink" Target="http://abs.twimg.com/images/themes/theme1/bg.png" TargetMode="External"/><Relationship Id="rId1389" Type="http://schemas.openxmlformats.org/officeDocument/2006/relationships/hyperlink" Target="http://pbs.twimg.com/profile_background_images/140867193/s6.jpg" TargetMode="External"/><Relationship Id="rId1596" Type="http://schemas.openxmlformats.org/officeDocument/2006/relationships/hyperlink" Target="http://pbs.twimg.com/profile_images/799548755620007936/g5RinNDX_normal.jpg" TargetMode="External"/><Relationship Id="rId2135" Type="http://schemas.openxmlformats.org/officeDocument/2006/relationships/hyperlink" Target="https://twitter.com/swarup16" TargetMode="External"/><Relationship Id="rId314" Type="http://schemas.openxmlformats.org/officeDocument/2006/relationships/hyperlink" Target="http://abs.twimg.com/images/themes/theme14/bg.gif" TargetMode="External"/><Relationship Id="rId521" Type="http://schemas.openxmlformats.org/officeDocument/2006/relationships/hyperlink" Target="http://pbs.twimg.com/profile_images/857810288971788288/dn0r5Xi3_normal.jpg" TargetMode="External"/><Relationship Id="rId619" Type="http://schemas.openxmlformats.org/officeDocument/2006/relationships/hyperlink" Target="https://twitter.com/rahulbt98" TargetMode="External"/><Relationship Id="rId1151" Type="http://schemas.openxmlformats.org/officeDocument/2006/relationships/hyperlink" Target="http://abs.twimg.com/images/themes/theme1/bg.png" TargetMode="External"/><Relationship Id="rId1249" Type="http://schemas.openxmlformats.org/officeDocument/2006/relationships/hyperlink" Target="http://pbs.twimg.com/profile_background_images/435666484304424960/sOrjRfLA.png" TargetMode="External"/><Relationship Id="rId2202" Type="http://schemas.openxmlformats.org/officeDocument/2006/relationships/hyperlink" Target="https://twitter.com/iamshivsainik" TargetMode="External"/><Relationship Id="rId95" Type="http://schemas.openxmlformats.org/officeDocument/2006/relationships/hyperlink" Target="https://pbs.twimg.com/profile_banners/201113766/1491724681" TargetMode="External"/><Relationship Id="rId826" Type="http://schemas.openxmlformats.org/officeDocument/2006/relationships/hyperlink" Target="https://pbs.twimg.com/profile_banners/133373368/1398919838" TargetMode="External"/><Relationship Id="rId1011" Type="http://schemas.openxmlformats.org/officeDocument/2006/relationships/hyperlink" Target="https://pbs.twimg.com/profile_banners/86166281/1396137949" TargetMode="External"/><Relationship Id="rId1109" Type="http://schemas.openxmlformats.org/officeDocument/2006/relationships/hyperlink" Target="https://pbs.twimg.com/profile_banners/3991205300/1445632357" TargetMode="External"/><Relationship Id="rId1456" Type="http://schemas.openxmlformats.org/officeDocument/2006/relationships/hyperlink" Target="http://pbs.twimg.com/profile_images/855019243749818370/yTY1g9hW_normal.jpg" TargetMode="External"/><Relationship Id="rId1663" Type="http://schemas.openxmlformats.org/officeDocument/2006/relationships/hyperlink" Target="http://pbs.twimg.com/profile_images/745319253750865920/hTINFuBO_normal.jpg" TargetMode="External"/><Relationship Id="rId1870" Type="http://schemas.openxmlformats.org/officeDocument/2006/relationships/hyperlink" Target="http://pbs.twimg.com/profile_images/741290531553087488/n2B7L3hS_normal.jpg" TargetMode="External"/><Relationship Id="rId1968" Type="http://schemas.openxmlformats.org/officeDocument/2006/relationships/hyperlink" Target="https://twitter.com/mipaltan" TargetMode="External"/><Relationship Id="rId1316" Type="http://schemas.openxmlformats.org/officeDocument/2006/relationships/hyperlink" Target="http://abs.twimg.com/images/themes/theme1/bg.png" TargetMode="External"/><Relationship Id="rId1523" Type="http://schemas.openxmlformats.org/officeDocument/2006/relationships/hyperlink" Target="http://pbs.twimg.com/profile_images/849939848215621634/ukdMa7DO_normal.jpg" TargetMode="External"/><Relationship Id="rId1730" Type="http://schemas.openxmlformats.org/officeDocument/2006/relationships/hyperlink" Target="http://pbs.twimg.com/profile_images/848234205641404416/KbO3N4rA_normal.jpg" TargetMode="External"/><Relationship Id="rId22" Type="http://schemas.openxmlformats.org/officeDocument/2006/relationships/hyperlink" Target="https://t.co/Yy999bTjPr" TargetMode="External"/><Relationship Id="rId1828" Type="http://schemas.openxmlformats.org/officeDocument/2006/relationships/hyperlink" Target="http://pbs.twimg.com/profile_images/471733753014800384/BTanDQfQ_normal.jpeg" TargetMode="External"/><Relationship Id="rId171" Type="http://schemas.openxmlformats.org/officeDocument/2006/relationships/hyperlink" Target="https://pbs.twimg.com/profile_banners/769639600499355649/1487226228" TargetMode="External"/><Relationship Id="rId2297" Type="http://schemas.openxmlformats.org/officeDocument/2006/relationships/hyperlink" Target="https://twitter.com/renukuntlasath1" TargetMode="External"/><Relationship Id="rId269" Type="http://schemas.openxmlformats.org/officeDocument/2006/relationships/hyperlink" Target="http://pbs.twimg.com/profile_background_images/389600755/Shahrukh_Khan5.jpg" TargetMode="External"/><Relationship Id="rId476" Type="http://schemas.openxmlformats.org/officeDocument/2006/relationships/hyperlink" Target="http://pbs.twimg.com/profile_images/845674941525614592/YJQMvTjp_normal.jpg" TargetMode="External"/><Relationship Id="rId683" Type="http://schemas.openxmlformats.org/officeDocument/2006/relationships/hyperlink" Target="https://twitter.com/sourabh8522" TargetMode="External"/><Relationship Id="rId890" Type="http://schemas.openxmlformats.org/officeDocument/2006/relationships/hyperlink" Target="https://pbs.twimg.com/profile_banners/392977944/1471672284" TargetMode="External"/><Relationship Id="rId2157" Type="http://schemas.openxmlformats.org/officeDocument/2006/relationships/hyperlink" Target="https://twitter.com/amanins69075951" TargetMode="External"/><Relationship Id="rId129" Type="http://schemas.openxmlformats.org/officeDocument/2006/relationships/hyperlink" Target="https://pbs.twimg.com/profile_banners/847113149337784320/1490855488" TargetMode="External"/><Relationship Id="rId336" Type="http://schemas.openxmlformats.org/officeDocument/2006/relationships/hyperlink" Target="http://abs.twimg.com/images/themes/theme1/bg.png" TargetMode="External"/><Relationship Id="rId543" Type="http://schemas.openxmlformats.org/officeDocument/2006/relationships/hyperlink" Target="https://twitter.com/ipl" TargetMode="External"/><Relationship Id="rId988" Type="http://schemas.openxmlformats.org/officeDocument/2006/relationships/hyperlink" Target="https://pbs.twimg.com/profile_banners/81641541/1491111598" TargetMode="External"/><Relationship Id="rId1173" Type="http://schemas.openxmlformats.org/officeDocument/2006/relationships/hyperlink" Target="http://pbs.twimg.com/profile_background_images/585384467386081281/aZyfSwNf.jpg" TargetMode="External"/><Relationship Id="rId1380" Type="http://schemas.openxmlformats.org/officeDocument/2006/relationships/hyperlink" Target="http://abs.twimg.com/images/themes/theme18/bg.gif" TargetMode="External"/><Relationship Id="rId2017" Type="http://schemas.openxmlformats.org/officeDocument/2006/relationships/hyperlink" Target="https://twitter.com/sharmabhargava" TargetMode="External"/><Relationship Id="rId2224" Type="http://schemas.openxmlformats.org/officeDocument/2006/relationships/hyperlink" Target="https://twitter.com/madhureshsethi" TargetMode="External"/><Relationship Id="rId403" Type="http://schemas.openxmlformats.org/officeDocument/2006/relationships/hyperlink" Target="http://pbs.twimg.com/profile_images/831449883823505408/Tb_212J1_normal.jpg" TargetMode="External"/><Relationship Id="rId750" Type="http://schemas.openxmlformats.org/officeDocument/2006/relationships/hyperlink" Target="http://t.co/WoAoNtFbqr" TargetMode="External"/><Relationship Id="rId848" Type="http://schemas.openxmlformats.org/officeDocument/2006/relationships/hyperlink" Target="https://pbs.twimg.com/profile_banners/828857333509939201/1486452619" TargetMode="External"/><Relationship Id="rId1033" Type="http://schemas.openxmlformats.org/officeDocument/2006/relationships/hyperlink" Target="https://pbs.twimg.com/profile_banners/95874020/1423742971" TargetMode="External"/><Relationship Id="rId1478" Type="http://schemas.openxmlformats.org/officeDocument/2006/relationships/hyperlink" Target="http://pbs.twimg.com/profile_images/843591369159577602/szsH1oKZ_normal.jpg" TargetMode="External"/><Relationship Id="rId1685" Type="http://schemas.openxmlformats.org/officeDocument/2006/relationships/hyperlink" Target="http://pbs.twimg.com/profile_images/857884100174254080/wOINWBjk_normal.jpg" TargetMode="External"/><Relationship Id="rId1892" Type="http://schemas.openxmlformats.org/officeDocument/2006/relationships/hyperlink" Target="https://twitter.com/coolsumit786" TargetMode="External"/><Relationship Id="rId610" Type="http://schemas.openxmlformats.org/officeDocument/2006/relationships/hyperlink" Target="https://twitter.com/jaddujhappi" TargetMode="External"/><Relationship Id="rId708" Type="http://schemas.openxmlformats.org/officeDocument/2006/relationships/hyperlink" Target="https://twitter.com/kaashuk" TargetMode="External"/><Relationship Id="rId915" Type="http://schemas.openxmlformats.org/officeDocument/2006/relationships/hyperlink" Target="https://pbs.twimg.com/profile_banners/3303372368/1488215563" TargetMode="External"/><Relationship Id="rId1240" Type="http://schemas.openxmlformats.org/officeDocument/2006/relationships/hyperlink" Target="http://abs.twimg.com/images/themes/theme14/bg.gif" TargetMode="External"/><Relationship Id="rId1338" Type="http://schemas.openxmlformats.org/officeDocument/2006/relationships/hyperlink" Target="http://pbs.twimg.com/profile_background_images/650360789379891200/zef_ULZY.jpg" TargetMode="External"/><Relationship Id="rId1545" Type="http://schemas.openxmlformats.org/officeDocument/2006/relationships/hyperlink" Target="http://pbs.twimg.com/profile_images/850613500858830848/Qjsh1pfZ_normal.jpg" TargetMode="External"/><Relationship Id="rId1100" Type="http://schemas.openxmlformats.org/officeDocument/2006/relationships/hyperlink" Target="https://pbs.twimg.com/profile_banners/2945508145/1480215757" TargetMode="External"/><Relationship Id="rId1405" Type="http://schemas.openxmlformats.org/officeDocument/2006/relationships/hyperlink" Target="http://abs.twimg.com/images/themes/theme1/bg.png" TargetMode="External"/><Relationship Id="rId1752" Type="http://schemas.openxmlformats.org/officeDocument/2006/relationships/hyperlink" Target="http://pbs.twimg.com/profile_images/855397173298552832/p84-Nyyc_normal.jpg" TargetMode="External"/><Relationship Id="rId44" Type="http://schemas.openxmlformats.org/officeDocument/2006/relationships/hyperlink" Target="https://t.co/T8j1X8TS14" TargetMode="External"/><Relationship Id="rId1612" Type="http://schemas.openxmlformats.org/officeDocument/2006/relationships/hyperlink" Target="http://pbs.twimg.com/profile_images/845689898015211520/P6KXALHR_normal.jpg" TargetMode="External"/><Relationship Id="rId1917" Type="http://schemas.openxmlformats.org/officeDocument/2006/relationships/hyperlink" Target="https://twitter.com/imrahulsuthar" TargetMode="External"/><Relationship Id="rId193" Type="http://schemas.openxmlformats.org/officeDocument/2006/relationships/hyperlink" Target="https://pbs.twimg.com/profile_banners/848815277127204865/1492083972" TargetMode="External"/><Relationship Id="rId498" Type="http://schemas.openxmlformats.org/officeDocument/2006/relationships/hyperlink" Target="http://pbs.twimg.com/profile_images/832813167528931329/G70NHbrh_normal.jpg" TargetMode="External"/><Relationship Id="rId2081" Type="http://schemas.openxmlformats.org/officeDocument/2006/relationships/hyperlink" Target="https://twitter.com/imkabira" TargetMode="External"/><Relationship Id="rId2179" Type="http://schemas.openxmlformats.org/officeDocument/2006/relationships/hyperlink" Target="https://twitter.com/ref_kartik" TargetMode="External"/><Relationship Id="rId260" Type="http://schemas.openxmlformats.org/officeDocument/2006/relationships/hyperlink" Target="http://abs.twimg.com/images/themes/theme10/bg.gif" TargetMode="External"/><Relationship Id="rId120" Type="http://schemas.openxmlformats.org/officeDocument/2006/relationships/hyperlink" Target="https://pbs.twimg.com/profile_banners/478628134/1493301898" TargetMode="External"/><Relationship Id="rId358" Type="http://schemas.openxmlformats.org/officeDocument/2006/relationships/hyperlink" Target="http://pbs.twimg.com/profile_images/767862037921738752/79mqV-6l_normal.jpg" TargetMode="External"/><Relationship Id="rId565" Type="http://schemas.openxmlformats.org/officeDocument/2006/relationships/hyperlink" Target="https://twitter.com/mjasf17" TargetMode="External"/><Relationship Id="rId772" Type="http://schemas.openxmlformats.org/officeDocument/2006/relationships/hyperlink" Target="https://t.co/A0BrrjtpqR" TargetMode="External"/><Relationship Id="rId1195" Type="http://schemas.openxmlformats.org/officeDocument/2006/relationships/hyperlink" Target="http://abs.twimg.com/images/themes/theme1/bg.png" TargetMode="External"/><Relationship Id="rId2039" Type="http://schemas.openxmlformats.org/officeDocument/2006/relationships/hyperlink" Target="https://twitter.com/6o1dhhixnp2q8pe" TargetMode="External"/><Relationship Id="rId2246" Type="http://schemas.openxmlformats.org/officeDocument/2006/relationships/hyperlink" Target="https://twitter.com/kyadanik" TargetMode="External"/><Relationship Id="rId218" Type="http://schemas.openxmlformats.org/officeDocument/2006/relationships/hyperlink" Target="https://pbs.twimg.com/profile_banners/23078675/1467898641" TargetMode="External"/><Relationship Id="rId425" Type="http://schemas.openxmlformats.org/officeDocument/2006/relationships/hyperlink" Target="http://abs.twimg.com/sticky/default_profile_images/default_profile_normal.png" TargetMode="External"/><Relationship Id="rId632" Type="http://schemas.openxmlformats.org/officeDocument/2006/relationships/hyperlink" Target="https://twitter.com/garimarathi_" TargetMode="External"/><Relationship Id="rId1055" Type="http://schemas.openxmlformats.org/officeDocument/2006/relationships/hyperlink" Target="https://pbs.twimg.com/profile_banners/737654340513497088/1489760018" TargetMode="External"/><Relationship Id="rId1262" Type="http://schemas.openxmlformats.org/officeDocument/2006/relationships/hyperlink" Target="http://abs.twimg.com/images/themes/theme4/bg.gif" TargetMode="External"/><Relationship Id="rId2106" Type="http://schemas.openxmlformats.org/officeDocument/2006/relationships/hyperlink" Target="https://twitter.com/duttasandip834" TargetMode="External"/><Relationship Id="rId2313" Type="http://schemas.openxmlformats.org/officeDocument/2006/relationships/hyperlink" Target="https://twitter.com/mohitratnesh" TargetMode="External"/><Relationship Id="rId937" Type="http://schemas.openxmlformats.org/officeDocument/2006/relationships/hyperlink" Target="https://pbs.twimg.com/profile_banners/782028288/1493508271" TargetMode="External"/><Relationship Id="rId1122" Type="http://schemas.openxmlformats.org/officeDocument/2006/relationships/hyperlink" Target="https://pbs.twimg.com/profile_banners/762201796634902528/1492163626" TargetMode="External"/><Relationship Id="rId1567" Type="http://schemas.openxmlformats.org/officeDocument/2006/relationships/hyperlink" Target="http://pbs.twimg.com/profile_images/837996785490620417/SfVXt-m8_normal.jpg" TargetMode="External"/><Relationship Id="rId1774" Type="http://schemas.openxmlformats.org/officeDocument/2006/relationships/hyperlink" Target="http://pbs.twimg.com/profile_images/1662480453/Picture_004_normal.jpg" TargetMode="External"/><Relationship Id="rId1981" Type="http://schemas.openxmlformats.org/officeDocument/2006/relationships/hyperlink" Target="https://twitter.com/dwmginc" TargetMode="External"/><Relationship Id="rId66" Type="http://schemas.openxmlformats.org/officeDocument/2006/relationships/hyperlink" Target="https://t.co/fw0SJWGxId" TargetMode="External"/><Relationship Id="rId1427" Type="http://schemas.openxmlformats.org/officeDocument/2006/relationships/hyperlink" Target="http://pbs.twimg.com/profile_background_images/684794832863281153/mXmSu4IE.jpg" TargetMode="External"/><Relationship Id="rId1634" Type="http://schemas.openxmlformats.org/officeDocument/2006/relationships/hyperlink" Target="http://pbs.twimg.com/profile_images/458922783905312769/de4DvXzR_normal.jpeg" TargetMode="External"/><Relationship Id="rId1841" Type="http://schemas.openxmlformats.org/officeDocument/2006/relationships/hyperlink" Target="http://abs.twimg.com/sticky/default_profile_images/default_profile_normal.png" TargetMode="External"/><Relationship Id="rId1939" Type="http://schemas.openxmlformats.org/officeDocument/2006/relationships/hyperlink" Target="https://twitter.com/itssaty" TargetMode="External"/><Relationship Id="rId1701" Type="http://schemas.openxmlformats.org/officeDocument/2006/relationships/hyperlink" Target="http://pbs.twimg.com/profile_images/839992533912543232/gbjCu77i_normal.jpg" TargetMode="External"/><Relationship Id="rId282" Type="http://schemas.openxmlformats.org/officeDocument/2006/relationships/hyperlink" Target="http://abs.twimg.com/images/themes/theme1/bg.png" TargetMode="External"/><Relationship Id="rId587" Type="http://schemas.openxmlformats.org/officeDocument/2006/relationships/hyperlink" Target="https://twitter.com/tashandstar" TargetMode="External"/><Relationship Id="rId2170" Type="http://schemas.openxmlformats.org/officeDocument/2006/relationships/hyperlink" Target="https://twitter.com/devm84" TargetMode="External"/><Relationship Id="rId2268" Type="http://schemas.openxmlformats.org/officeDocument/2006/relationships/hyperlink" Target="https://twitter.com/vodafonefanarmy" TargetMode="External"/><Relationship Id="rId8" Type="http://schemas.openxmlformats.org/officeDocument/2006/relationships/hyperlink" Target="https://t.co/0qA1LuzZ41" TargetMode="External"/><Relationship Id="rId142" Type="http://schemas.openxmlformats.org/officeDocument/2006/relationships/hyperlink" Target="https://pbs.twimg.com/profile_banners/3168218600/1493548348" TargetMode="External"/><Relationship Id="rId447" Type="http://schemas.openxmlformats.org/officeDocument/2006/relationships/hyperlink" Target="http://pbs.twimg.com/profile_images/838276479024771072/rY_nMwJj_normal.jpg" TargetMode="External"/><Relationship Id="rId794" Type="http://schemas.openxmlformats.org/officeDocument/2006/relationships/hyperlink" Target="https://t.co/y2IMmweADu" TargetMode="External"/><Relationship Id="rId1077" Type="http://schemas.openxmlformats.org/officeDocument/2006/relationships/hyperlink" Target="https://pbs.twimg.com/profile_banners/712269859304804353/1473274205" TargetMode="External"/><Relationship Id="rId2030" Type="http://schemas.openxmlformats.org/officeDocument/2006/relationships/hyperlink" Target="https://twitter.com/kishan_1990" TargetMode="External"/><Relationship Id="rId2128" Type="http://schemas.openxmlformats.org/officeDocument/2006/relationships/hyperlink" Target="https://twitter.com/bharathnani6264" TargetMode="External"/><Relationship Id="rId654" Type="http://schemas.openxmlformats.org/officeDocument/2006/relationships/hyperlink" Target="https://twitter.com/aditikaps" TargetMode="External"/><Relationship Id="rId861" Type="http://schemas.openxmlformats.org/officeDocument/2006/relationships/hyperlink" Target="https://pbs.twimg.com/profile_banners/1594945531/1485267664" TargetMode="External"/><Relationship Id="rId959" Type="http://schemas.openxmlformats.org/officeDocument/2006/relationships/hyperlink" Target="https://pbs.twimg.com/profile_banners/1902660386/1492937142" TargetMode="External"/><Relationship Id="rId1284" Type="http://schemas.openxmlformats.org/officeDocument/2006/relationships/hyperlink" Target="http://abs.twimg.com/images/themes/theme1/bg.png" TargetMode="External"/><Relationship Id="rId1491" Type="http://schemas.openxmlformats.org/officeDocument/2006/relationships/hyperlink" Target="http://pbs.twimg.com/profile_images/856787718696828929/p_3X2xPo_normal.jpg" TargetMode="External"/><Relationship Id="rId1589" Type="http://schemas.openxmlformats.org/officeDocument/2006/relationships/hyperlink" Target="http://pbs.twimg.com/profile_images/833347946003443712/tel2Dpn8_normal.jpg" TargetMode="External"/><Relationship Id="rId2335" Type="http://schemas.openxmlformats.org/officeDocument/2006/relationships/printerSettings" Target="../printerSettings/printerSettings2.bin"/><Relationship Id="rId307" Type="http://schemas.openxmlformats.org/officeDocument/2006/relationships/hyperlink" Target="http://abs.twimg.com/images/themes/theme1/bg.png" TargetMode="External"/><Relationship Id="rId514" Type="http://schemas.openxmlformats.org/officeDocument/2006/relationships/hyperlink" Target="http://pbs.twimg.com/profile_images/849241814938902529/v2fe9hHh_normal.jpg" TargetMode="External"/><Relationship Id="rId721" Type="http://schemas.openxmlformats.org/officeDocument/2006/relationships/hyperlink" Target="https://t.co/C3jmeT66eN" TargetMode="External"/><Relationship Id="rId1144" Type="http://schemas.openxmlformats.org/officeDocument/2006/relationships/hyperlink" Target="http://pbs.twimg.com/profile_background_images/472095091406802944/U6Ky5z1w.jpeg" TargetMode="External"/><Relationship Id="rId1351" Type="http://schemas.openxmlformats.org/officeDocument/2006/relationships/hyperlink" Target="http://abs.twimg.com/images/themes/theme13/bg.gif" TargetMode="External"/><Relationship Id="rId1449" Type="http://schemas.openxmlformats.org/officeDocument/2006/relationships/hyperlink" Target="http://pbs.twimg.com/profile_images/3578382623/ef00b33380437a5aa0e3aba64e0927d1_normal.jpeg" TargetMode="External"/><Relationship Id="rId1796" Type="http://schemas.openxmlformats.org/officeDocument/2006/relationships/hyperlink" Target="http://pbs.twimg.com/profile_images/840838059151126528/myfjo0QA_normal.jpg" TargetMode="External"/><Relationship Id="rId88" Type="http://schemas.openxmlformats.org/officeDocument/2006/relationships/hyperlink" Target="https://pbs.twimg.com/profile_banners/3073350542/1490705510" TargetMode="External"/><Relationship Id="rId819" Type="http://schemas.openxmlformats.org/officeDocument/2006/relationships/hyperlink" Target="https://pbs.twimg.com/profile_banners/10228272/1489093421" TargetMode="External"/><Relationship Id="rId1004" Type="http://schemas.openxmlformats.org/officeDocument/2006/relationships/hyperlink" Target="https://pbs.twimg.com/profile_banners/2385430478/1484309722" TargetMode="External"/><Relationship Id="rId1211" Type="http://schemas.openxmlformats.org/officeDocument/2006/relationships/hyperlink" Target="http://abs.twimg.com/images/themes/theme10/bg.gif" TargetMode="External"/><Relationship Id="rId1656" Type="http://schemas.openxmlformats.org/officeDocument/2006/relationships/hyperlink" Target="http://pbs.twimg.com/profile_images/846920728540688384/h2vkFp3S_normal.jpg" TargetMode="External"/><Relationship Id="rId1863" Type="http://schemas.openxmlformats.org/officeDocument/2006/relationships/hyperlink" Target="http://pbs.twimg.com/profile_images/852446060454830080/IFHrbf_i_normal.jpg" TargetMode="External"/><Relationship Id="rId1309" Type="http://schemas.openxmlformats.org/officeDocument/2006/relationships/hyperlink" Target="http://abs.twimg.com/images/themes/theme5/bg.gif" TargetMode="External"/><Relationship Id="rId1516" Type="http://schemas.openxmlformats.org/officeDocument/2006/relationships/hyperlink" Target="http://pbs.twimg.com/profile_images/446353854158749696/97o2nFBX_normal.jpeg" TargetMode="External"/><Relationship Id="rId1723" Type="http://schemas.openxmlformats.org/officeDocument/2006/relationships/hyperlink" Target="http://pbs.twimg.com/profile_images/837389275264139264/y_iTnkhe_normal.jpg" TargetMode="External"/><Relationship Id="rId1930" Type="http://schemas.openxmlformats.org/officeDocument/2006/relationships/hyperlink" Target="https://twitter.com/kiran_alex7" TargetMode="External"/><Relationship Id="rId15" Type="http://schemas.openxmlformats.org/officeDocument/2006/relationships/hyperlink" Target="https://t.co/G2AKTEL0zP" TargetMode="External"/><Relationship Id="rId2192" Type="http://schemas.openxmlformats.org/officeDocument/2006/relationships/hyperlink" Target="https://twitter.com/shrikant_pillai" TargetMode="External"/><Relationship Id="rId164" Type="http://schemas.openxmlformats.org/officeDocument/2006/relationships/hyperlink" Target="https://pbs.twimg.com/profile_banners/2836514334/1477611054" TargetMode="External"/><Relationship Id="rId371" Type="http://schemas.openxmlformats.org/officeDocument/2006/relationships/hyperlink" Target="http://pbs.twimg.com/profile_images/632183135241789440/mRQXm0fO_normal.png" TargetMode="External"/><Relationship Id="rId2052" Type="http://schemas.openxmlformats.org/officeDocument/2006/relationships/hyperlink" Target="https://twitter.com/bhushansz" TargetMode="External"/><Relationship Id="rId469" Type="http://schemas.openxmlformats.org/officeDocument/2006/relationships/hyperlink" Target="http://pbs.twimg.com/profile_images/774995146433703936/V6dH2-ks_normal.jpg" TargetMode="External"/><Relationship Id="rId676" Type="http://schemas.openxmlformats.org/officeDocument/2006/relationships/hyperlink" Target="https://twitter.com/imdharam1210" TargetMode="External"/><Relationship Id="rId883" Type="http://schemas.openxmlformats.org/officeDocument/2006/relationships/hyperlink" Target="https://pbs.twimg.com/profile_banners/3302850090/1492984542" TargetMode="External"/><Relationship Id="rId1099" Type="http://schemas.openxmlformats.org/officeDocument/2006/relationships/hyperlink" Target="https://pbs.twimg.com/profile_banners/777525409663610880/1476110628" TargetMode="External"/><Relationship Id="rId231" Type="http://schemas.openxmlformats.org/officeDocument/2006/relationships/hyperlink" Target="http://abs.twimg.com/images/themes/theme1/bg.png" TargetMode="External"/><Relationship Id="rId329" Type="http://schemas.openxmlformats.org/officeDocument/2006/relationships/hyperlink" Target="http://abs.twimg.com/images/themes/theme9/bg.gif" TargetMode="External"/><Relationship Id="rId536" Type="http://schemas.openxmlformats.org/officeDocument/2006/relationships/hyperlink" Target="https://twitter.com/imro45" TargetMode="External"/><Relationship Id="rId1166" Type="http://schemas.openxmlformats.org/officeDocument/2006/relationships/hyperlink" Target="http://abs.twimg.com/images/themes/theme1/bg.png" TargetMode="External"/><Relationship Id="rId1373" Type="http://schemas.openxmlformats.org/officeDocument/2006/relationships/hyperlink" Target="http://abs.twimg.com/images/themes/theme1/bg.png" TargetMode="External"/><Relationship Id="rId2217" Type="http://schemas.openxmlformats.org/officeDocument/2006/relationships/hyperlink" Target="https://twitter.com/imharsh_y" TargetMode="External"/><Relationship Id="rId743" Type="http://schemas.openxmlformats.org/officeDocument/2006/relationships/hyperlink" Target="https://t.co/GNJbgxQWA9" TargetMode="External"/><Relationship Id="rId950" Type="http://schemas.openxmlformats.org/officeDocument/2006/relationships/hyperlink" Target="https://pbs.twimg.com/profile_banners/2197563398/1384746830" TargetMode="External"/><Relationship Id="rId1026" Type="http://schemas.openxmlformats.org/officeDocument/2006/relationships/hyperlink" Target="https://pbs.twimg.com/profile_banners/1352745426/1454053699" TargetMode="External"/><Relationship Id="rId1580" Type="http://schemas.openxmlformats.org/officeDocument/2006/relationships/hyperlink" Target="http://pbs.twimg.com/profile_images/597059122786271232/g9JERnDP_normal.jpg" TargetMode="External"/><Relationship Id="rId1678" Type="http://schemas.openxmlformats.org/officeDocument/2006/relationships/hyperlink" Target="http://pbs.twimg.com/profile_images/856035088642981888/X71m_xMX_normal.jpg" TargetMode="External"/><Relationship Id="rId1885" Type="http://schemas.openxmlformats.org/officeDocument/2006/relationships/hyperlink" Target="http://pbs.twimg.com/profile_images/674032086529867776/n_ZXd-ab_normal.jpg" TargetMode="External"/><Relationship Id="rId603" Type="http://schemas.openxmlformats.org/officeDocument/2006/relationships/hyperlink" Target="https://twitter.com/contestnews2" TargetMode="External"/><Relationship Id="rId810" Type="http://schemas.openxmlformats.org/officeDocument/2006/relationships/hyperlink" Target="https://t.co/LMEPZyYAFl" TargetMode="External"/><Relationship Id="rId908" Type="http://schemas.openxmlformats.org/officeDocument/2006/relationships/hyperlink" Target="https://pbs.twimg.com/profile_banners/824177868112560129/1492798434" TargetMode="External"/><Relationship Id="rId1233" Type="http://schemas.openxmlformats.org/officeDocument/2006/relationships/hyperlink" Target="http://abs.twimg.com/images/themes/theme1/bg.png" TargetMode="External"/><Relationship Id="rId1440" Type="http://schemas.openxmlformats.org/officeDocument/2006/relationships/hyperlink" Target="http://abs.twimg.com/images/themes/theme1/bg.png" TargetMode="External"/><Relationship Id="rId1538" Type="http://schemas.openxmlformats.org/officeDocument/2006/relationships/hyperlink" Target="http://pbs.twimg.com/profile_images/378800000403875964/3f9a8269955f4b48f8c907dde685c703_normal.jpeg" TargetMode="External"/><Relationship Id="rId1300" Type="http://schemas.openxmlformats.org/officeDocument/2006/relationships/hyperlink" Target="http://pbs.twimg.com/profile_background_images/474090913392627712/5XMR3AFR.jpeg" TargetMode="External"/><Relationship Id="rId1745" Type="http://schemas.openxmlformats.org/officeDocument/2006/relationships/hyperlink" Target="http://pbs.twimg.com/profile_images/665246813000077312/JJpNcJFb_normal.jpg" TargetMode="External"/><Relationship Id="rId1952" Type="http://schemas.openxmlformats.org/officeDocument/2006/relationships/hyperlink" Target="https://twitter.com/aabhisavants" TargetMode="External"/><Relationship Id="rId37" Type="http://schemas.openxmlformats.org/officeDocument/2006/relationships/hyperlink" Target="https://t.co/HiKF7bHgm4" TargetMode="External"/><Relationship Id="rId1605" Type="http://schemas.openxmlformats.org/officeDocument/2006/relationships/hyperlink" Target="http://pbs.twimg.com/profile_images/777502130416521222/YpS1TVBk_normal.jpg" TargetMode="External"/><Relationship Id="rId1812" Type="http://schemas.openxmlformats.org/officeDocument/2006/relationships/hyperlink" Target="http://pbs.twimg.com/profile_images/668150983885635584/szIxYefp_normal.jpg" TargetMode="External"/><Relationship Id="rId186" Type="http://schemas.openxmlformats.org/officeDocument/2006/relationships/hyperlink" Target="https://pbs.twimg.com/profile_banners/795147427259056132/1478413333" TargetMode="External"/><Relationship Id="rId393" Type="http://schemas.openxmlformats.org/officeDocument/2006/relationships/hyperlink" Target="http://pbs.twimg.com/profile_images/849667458457681920/SZFnACyw_normal.jpg" TargetMode="External"/><Relationship Id="rId2074" Type="http://schemas.openxmlformats.org/officeDocument/2006/relationships/hyperlink" Target="https://twitter.com/abhi_saima" TargetMode="External"/><Relationship Id="rId2281" Type="http://schemas.openxmlformats.org/officeDocument/2006/relationships/hyperlink" Target="https://twitter.com/wshubham12" TargetMode="External"/><Relationship Id="rId253" Type="http://schemas.openxmlformats.org/officeDocument/2006/relationships/hyperlink" Target="http://pbs.twimg.com/profile_background_images/536372449680445440/dq_vqv6w.png" TargetMode="External"/><Relationship Id="rId460" Type="http://schemas.openxmlformats.org/officeDocument/2006/relationships/hyperlink" Target="http://pbs.twimg.com/profile_images/854287908328660992/0lUL6deu_normal.jpg" TargetMode="External"/><Relationship Id="rId698" Type="http://schemas.openxmlformats.org/officeDocument/2006/relationships/hyperlink" Target="https://twitter.com/iplt20_india" TargetMode="External"/><Relationship Id="rId1090" Type="http://schemas.openxmlformats.org/officeDocument/2006/relationships/hyperlink" Target="https://pbs.twimg.com/profile_banners/73172951/1476298833" TargetMode="External"/><Relationship Id="rId2141" Type="http://schemas.openxmlformats.org/officeDocument/2006/relationships/hyperlink" Target="https://twitter.com/milinparikh29" TargetMode="External"/><Relationship Id="rId113" Type="http://schemas.openxmlformats.org/officeDocument/2006/relationships/hyperlink" Target="https://pbs.twimg.com/profile_banners/61479415/1373728041" TargetMode="External"/><Relationship Id="rId320" Type="http://schemas.openxmlformats.org/officeDocument/2006/relationships/hyperlink" Target="http://pbs.twimg.com/profile_background_images/507601813797756930/p9CuJRrG.png" TargetMode="External"/><Relationship Id="rId558" Type="http://schemas.openxmlformats.org/officeDocument/2006/relationships/hyperlink" Target="https://twitter.com/imjatinvk" TargetMode="External"/><Relationship Id="rId765" Type="http://schemas.openxmlformats.org/officeDocument/2006/relationships/hyperlink" Target="https://t.co/990q7Opv1s" TargetMode="External"/><Relationship Id="rId972" Type="http://schemas.openxmlformats.org/officeDocument/2006/relationships/hyperlink" Target="https://pbs.twimg.com/profile_banners/769849424998699008/1492832000" TargetMode="External"/><Relationship Id="rId1188" Type="http://schemas.openxmlformats.org/officeDocument/2006/relationships/hyperlink" Target="http://abs.twimg.com/images/themes/theme1/bg.png" TargetMode="External"/><Relationship Id="rId1395" Type="http://schemas.openxmlformats.org/officeDocument/2006/relationships/hyperlink" Target="http://abs.twimg.com/images/themes/theme18/bg.gif" TargetMode="External"/><Relationship Id="rId2001" Type="http://schemas.openxmlformats.org/officeDocument/2006/relationships/hyperlink" Target="https://twitter.com/aravindramesh07" TargetMode="External"/><Relationship Id="rId2239" Type="http://schemas.openxmlformats.org/officeDocument/2006/relationships/hyperlink" Target="https://twitter.com/uberhandle" TargetMode="External"/><Relationship Id="rId418" Type="http://schemas.openxmlformats.org/officeDocument/2006/relationships/hyperlink" Target="http://pbs.twimg.com/profile_images/848719889871380482/E6verNr2_normal.jpg" TargetMode="External"/><Relationship Id="rId625" Type="http://schemas.openxmlformats.org/officeDocument/2006/relationships/hyperlink" Target="https://twitter.com/rg2118" TargetMode="External"/><Relationship Id="rId832" Type="http://schemas.openxmlformats.org/officeDocument/2006/relationships/hyperlink" Target="https://pbs.twimg.com/profile_banners/127169022/1488607417" TargetMode="External"/><Relationship Id="rId1048" Type="http://schemas.openxmlformats.org/officeDocument/2006/relationships/hyperlink" Target="https://pbs.twimg.com/profile_banners/3506927293/1493454454" TargetMode="External"/><Relationship Id="rId1255" Type="http://schemas.openxmlformats.org/officeDocument/2006/relationships/hyperlink" Target="http://abs.twimg.com/images/themes/theme1/bg.png" TargetMode="External"/><Relationship Id="rId1462" Type="http://schemas.openxmlformats.org/officeDocument/2006/relationships/hyperlink" Target="http://pbs.twimg.com/profile_images/852179023333646337/AH31HLNH_normal.jpg" TargetMode="External"/><Relationship Id="rId2306" Type="http://schemas.openxmlformats.org/officeDocument/2006/relationships/hyperlink" Target="https://twitter.com/ad1792001" TargetMode="External"/><Relationship Id="rId1115" Type="http://schemas.openxmlformats.org/officeDocument/2006/relationships/hyperlink" Target="https://pbs.twimg.com/profile_banners/849003310648569856/1491426208" TargetMode="External"/><Relationship Id="rId1322" Type="http://schemas.openxmlformats.org/officeDocument/2006/relationships/hyperlink" Target="http://abs.twimg.com/images/themes/theme16/bg.gif" TargetMode="External"/><Relationship Id="rId1767" Type="http://schemas.openxmlformats.org/officeDocument/2006/relationships/hyperlink" Target="http://pbs.twimg.com/profile_images/839147038734446592/FypAk4Ja_normal.jpg" TargetMode="External"/><Relationship Id="rId1974" Type="http://schemas.openxmlformats.org/officeDocument/2006/relationships/hyperlink" Target="https://twitter.com/thesportswallah" TargetMode="External"/><Relationship Id="rId59" Type="http://schemas.openxmlformats.org/officeDocument/2006/relationships/hyperlink" Target="https://t.co/i0QybO42W7" TargetMode="External"/><Relationship Id="rId1627" Type="http://schemas.openxmlformats.org/officeDocument/2006/relationships/hyperlink" Target="http://pbs.twimg.com/profile_images/836303892354781184/m7plA0fr_normal.jpg" TargetMode="External"/><Relationship Id="rId1834" Type="http://schemas.openxmlformats.org/officeDocument/2006/relationships/hyperlink" Target="http://pbs.twimg.com/profile_images/833966670226014209/vMYeW16n_normal.jpg" TargetMode="External"/><Relationship Id="rId2096" Type="http://schemas.openxmlformats.org/officeDocument/2006/relationships/hyperlink" Target="https://twitter.com/hetvit14" TargetMode="External"/><Relationship Id="rId1901" Type="http://schemas.openxmlformats.org/officeDocument/2006/relationships/hyperlink" Target="https://twitter.com/arya7rai001" TargetMode="External"/><Relationship Id="rId275" Type="http://schemas.openxmlformats.org/officeDocument/2006/relationships/hyperlink" Target="http://abs.twimg.com/images/themes/theme1/bg.png" TargetMode="External"/><Relationship Id="rId482" Type="http://schemas.openxmlformats.org/officeDocument/2006/relationships/hyperlink" Target="http://abs.twimg.com/sticky/default_profile_images/default_profile_normal.png" TargetMode="External"/><Relationship Id="rId2163" Type="http://schemas.openxmlformats.org/officeDocument/2006/relationships/hyperlink" Target="https://twitter.com/amysingh_3" TargetMode="External"/><Relationship Id="rId135" Type="http://schemas.openxmlformats.org/officeDocument/2006/relationships/hyperlink" Target="https://pbs.twimg.com/profile_banners/4071059952/1450285330" TargetMode="External"/><Relationship Id="rId342" Type="http://schemas.openxmlformats.org/officeDocument/2006/relationships/hyperlink" Target="http://abs.twimg.com/images/themes/theme1/bg.png" TargetMode="External"/><Relationship Id="rId787" Type="http://schemas.openxmlformats.org/officeDocument/2006/relationships/hyperlink" Target="https://t.co/n627kIzdqS" TargetMode="External"/><Relationship Id="rId994" Type="http://schemas.openxmlformats.org/officeDocument/2006/relationships/hyperlink" Target="https://pbs.twimg.com/profile_banners/522356900/1426188009" TargetMode="External"/><Relationship Id="rId2023" Type="http://schemas.openxmlformats.org/officeDocument/2006/relationships/hyperlink" Target="https://twitter.com/prince_vedant" TargetMode="External"/><Relationship Id="rId2230" Type="http://schemas.openxmlformats.org/officeDocument/2006/relationships/hyperlink" Target="https://twitter.com/sembkosliesi191" TargetMode="External"/><Relationship Id="rId202" Type="http://schemas.openxmlformats.org/officeDocument/2006/relationships/hyperlink" Target="https://pbs.twimg.com/profile_banners/468148244/1463555096" TargetMode="External"/><Relationship Id="rId647" Type="http://schemas.openxmlformats.org/officeDocument/2006/relationships/hyperlink" Target="https://twitter.com/manishmaan14" TargetMode="External"/><Relationship Id="rId854" Type="http://schemas.openxmlformats.org/officeDocument/2006/relationships/hyperlink" Target="https://pbs.twimg.com/profile_banners/3287462023/1493092157" TargetMode="External"/><Relationship Id="rId1277" Type="http://schemas.openxmlformats.org/officeDocument/2006/relationships/hyperlink" Target="http://abs.twimg.com/images/themes/theme1/bg.png" TargetMode="External"/><Relationship Id="rId1484" Type="http://schemas.openxmlformats.org/officeDocument/2006/relationships/hyperlink" Target="http://pbs.twimg.com/profile_images/791100343106932736/fYNvlmkR_normal.jpg" TargetMode="External"/><Relationship Id="rId1691" Type="http://schemas.openxmlformats.org/officeDocument/2006/relationships/hyperlink" Target="http://abs.twimg.com/sticky/default_profile_images/default_profile_normal.png" TargetMode="External"/><Relationship Id="rId2328" Type="http://schemas.openxmlformats.org/officeDocument/2006/relationships/hyperlink" Target="https://twitter.com/kiran4society" TargetMode="External"/><Relationship Id="rId507" Type="http://schemas.openxmlformats.org/officeDocument/2006/relationships/hyperlink" Target="http://pbs.twimg.com/profile_images/858249025476329476/AaBFF-h7_normal.jpg" TargetMode="External"/><Relationship Id="rId714" Type="http://schemas.openxmlformats.org/officeDocument/2006/relationships/hyperlink" Target="https://t.co/oilLTK2lSu" TargetMode="External"/><Relationship Id="rId921" Type="http://schemas.openxmlformats.org/officeDocument/2006/relationships/hyperlink" Target="https://pbs.twimg.com/profile_banners/795535386281791488/1492765274" TargetMode="External"/><Relationship Id="rId1137" Type="http://schemas.openxmlformats.org/officeDocument/2006/relationships/hyperlink" Target="http://pbs.twimg.com/profile_background_images/451389902429491200/Rrlh09IC.png" TargetMode="External"/><Relationship Id="rId1344" Type="http://schemas.openxmlformats.org/officeDocument/2006/relationships/hyperlink" Target="http://abs.twimg.com/images/themes/theme14/bg.gif" TargetMode="External"/><Relationship Id="rId1551" Type="http://schemas.openxmlformats.org/officeDocument/2006/relationships/hyperlink" Target="http://pbs.twimg.com/profile_images/841718222713888768/U7U3LjMm_normal.jpg" TargetMode="External"/><Relationship Id="rId1789" Type="http://schemas.openxmlformats.org/officeDocument/2006/relationships/hyperlink" Target="http://pbs.twimg.com/profile_images/854006017285292033/r033B_bV_normal.jpg" TargetMode="External"/><Relationship Id="rId1996" Type="http://schemas.openxmlformats.org/officeDocument/2006/relationships/hyperlink" Target="https://twitter.com/abhishekaltekar" TargetMode="External"/><Relationship Id="rId50" Type="http://schemas.openxmlformats.org/officeDocument/2006/relationships/hyperlink" Target="https://t.co/QYy2i4VRIU" TargetMode="External"/><Relationship Id="rId1204" Type="http://schemas.openxmlformats.org/officeDocument/2006/relationships/hyperlink" Target="http://abs.twimg.com/images/themes/theme1/bg.png" TargetMode="External"/><Relationship Id="rId1411" Type="http://schemas.openxmlformats.org/officeDocument/2006/relationships/hyperlink" Target="http://abs.twimg.com/images/themes/theme1/bg.png" TargetMode="External"/><Relationship Id="rId1649" Type="http://schemas.openxmlformats.org/officeDocument/2006/relationships/hyperlink" Target="http://pbs.twimg.com/profile_images/828865294688940032/rXAqF8iE_normal.jpg" TargetMode="External"/><Relationship Id="rId1856" Type="http://schemas.openxmlformats.org/officeDocument/2006/relationships/hyperlink" Target="http://pbs.twimg.com/profile_images/808004817280966657/94NeoFjK_normal.jpg" TargetMode="External"/><Relationship Id="rId1509" Type="http://schemas.openxmlformats.org/officeDocument/2006/relationships/hyperlink" Target="http://pbs.twimg.com/profile_images/446578261674307584/-d_6LxTq_normal.jpeg" TargetMode="External"/><Relationship Id="rId1716" Type="http://schemas.openxmlformats.org/officeDocument/2006/relationships/hyperlink" Target="http://abs.twimg.com/sticky/default_profile_images/default_profile_normal.png" TargetMode="External"/><Relationship Id="rId1923" Type="http://schemas.openxmlformats.org/officeDocument/2006/relationships/hyperlink" Target="https://twitter.com/dimimascarenhas" TargetMode="External"/><Relationship Id="rId297" Type="http://schemas.openxmlformats.org/officeDocument/2006/relationships/hyperlink" Target="http://abs.twimg.com/images/themes/theme7/bg.gif" TargetMode="External"/><Relationship Id="rId2185" Type="http://schemas.openxmlformats.org/officeDocument/2006/relationships/hyperlink" Target="https://twitter.com/nitinsaini9998" TargetMode="External"/><Relationship Id="rId157" Type="http://schemas.openxmlformats.org/officeDocument/2006/relationships/hyperlink" Target="https://pbs.twimg.com/profile_banners/3267281016/1476981135" TargetMode="External"/><Relationship Id="rId364" Type="http://schemas.openxmlformats.org/officeDocument/2006/relationships/hyperlink" Target="http://pbs.twimg.com/profile_images/845679865986609153/GiRfS6SB_normal.jpg" TargetMode="External"/><Relationship Id="rId2045" Type="http://schemas.openxmlformats.org/officeDocument/2006/relationships/hyperlink" Target="https://twitter.com/dv_mech" TargetMode="External"/><Relationship Id="rId571" Type="http://schemas.openxmlformats.org/officeDocument/2006/relationships/hyperlink" Target="https://twitter.com/iamtara_srk" TargetMode="External"/><Relationship Id="rId669" Type="http://schemas.openxmlformats.org/officeDocument/2006/relationships/hyperlink" Target="https://twitter.com/bhavinm08714568" TargetMode="External"/><Relationship Id="rId876" Type="http://schemas.openxmlformats.org/officeDocument/2006/relationships/hyperlink" Target="https://pbs.twimg.com/profile_banners/2912012678/1485441385" TargetMode="External"/><Relationship Id="rId1299" Type="http://schemas.openxmlformats.org/officeDocument/2006/relationships/hyperlink" Target="http://abs.twimg.com/images/themes/theme2/bg.gif" TargetMode="External"/><Relationship Id="rId2252" Type="http://schemas.openxmlformats.org/officeDocument/2006/relationships/hyperlink" Target="https://twitter.com/shantanutechno" TargetMode="External"/><Relationship Id="rId224" Type="http://schemas.openxmlformats.org/officeDocument/2006/relationships/hyperlink" Target="http://pbs.twimg.com/profile_background_images/265079383/rotheman3twtbk.jpg" TargetMode="External"/><Relationship Id="rId431" Type="http://schemas.openxmlformats.org/officeDocument/2006/relationships/hyperlink" Target="http://pbs.twimg.com/profile_images/850224688546553856/QO9XqBqw_normal.jpg" TargetMode="External"/><Relationship Id="rId529" Type="http://schemas.openxmlformats.org/officeDocument/2006/relationships/hyperlink" Target="http://pbs.twimg.com/profile_images/751047526472622081/bPbimPO__normal.jpg" TargetMode="External"/><Relationship Id="rId736" Type="http://schemas.openxmlformats.org/officeDocument/2006/relationships/hyperlink" Target="https://t.co/lL8FK5ooQ9" TargetMode="External"/><Relationship Id="rId1061" Type="http://schemas.openxmlformats.org/officeDocument/2006/relationships/hyperlink" Target="https://pbs.twimg.com/profile_banners/766728095395028992/1476614502" TargetMode="External"/><Relationship Id="rId1159" Type="http://schemas.openxmlformats.org/officeDocument/2006/relationships/hyperlink" Target="http://pbs.twimg.com/profile_background_images/591526334129516545/40PeF8Wa.jpg" TargetMode="External"/><Relationship Id="rId1366" Type="http://schemas.openxmlformats.org/officeDocument/2006/relationships/hyperlink" Target="http://abs.twimg.com/images/themes/theme12/bg.gif" TargetMode="External"/><Relationship Id="rId2112" Type="http://schemas.openxmlformats.org/officeDocument/2006/relationships/hyperlink" Target="https://twitter.com/manisht47106254" TargetMode="External"/><Relationship Id="rId943" Type="http://schemas.openxmlformats.org/officeDocument/2006/relationships/hyperlink" Target="https://pbs.twimg.com/profile_banners/255540667/1492896273" TargetMode="External"/><Relationship Id="rId1019" Type="http://schemas.openxmlformats.org/officeDocument/2006/relationships/hyperlink" Target="https://pbs.twimg.com/profile_banners/28750868/1491395951" TargetMode="External"/><Relationship Id="rId1573" Type="http://schemas.openxmlformats.org/officeDocument/2006/relationships/hyperlink" Target="http://pbs.twimg.com/profile_images/854632838490193921/jYkRQhha_normal.jpg" TargetMode="External"/><Relationship Id="rId1780" Type="http://schemas.openxmlformats.org/officeDocument/2006/relationships/hyperlink" Target="http://pbs.twimg.com/profile_images/777553698964672512/oFF2hJIu_normal.jpg" TargetMode="External"/><Relationship Id="rId1878" Type="http://schemas.openxmlformats.org/officeDocument/2006/relationships/hyperlink" Target="http://pbs.twimg.com/profile_images/852466335275655168/ZdHwLMdq_normal.jpg" TargetMode="External"/><Relationship Id="rId72" Type="http://schemas.openxmlformats.org/officeDocument/2006/relationships/hyperlink" Target="https://pbs.twimg.com/profile_banners/742617673016725504/1489584014" TargetMode="External"/><Relationship Id="rId803" Type="http://schemas.openxmlformats.org/officeDocument/2006/relationships/hyperlink" Target="https://t.co/PLsZqd8lFh" TargetMode="External"/><Relationship Id="rId1226" Type="http://schemas.openxmlformats.org/officeDocument/2006/relationships/hyperlink" Target="http://abs.twimg.com/images/themes/theme1/bg.png" TargetMode="External"/><Relationship Id="rId1433" Type="http://schemas.openxmlformats.org/officeDocument/2006/relationships/hyperlink" Target="http://abs.twimg.com/images/themes/theme1/bg.png" TargetMode="External"/><Relationship Id="rId1640" Type="http://schemas.openxmlformats.org/officeDocument/2006/relationships/hyperlink" Target="http://pbs.twimg.com/profile_images/815108691129024512/8ISZwZgi_normal.jpg" TargetMode="External"/><Relationship Id="rId1738" Type="http://schemas.openxmlformats.org/officeDocument/2006/relationships/hyperlink" Target="http://pbs.twimg.com/profile_images/514447523293851649/jj4S3FS7_normal.jpeg" TargetMode="External"/><Relationship Id="rId1500" Type="http://schemas.openxmlformats.org/officeDocument/2006/relationships/hyperlink" Target="http://pbs.twimg.com/profile_images/587979104856576001/vkNRoDdX_normal.jpg" TargetMode="External"/><Relationship Id="rId1945" Type="http://schemas.openxmlformats.org/officeDocument/2006/relationships/hyperlink" Target="https://twitter.com/adwaitajoshi" TargetMode="External"/><Relationship Id="rId1805" Type="http://schemas.openxmlformats.org/officeDocument/2006/relationships/hyperlink" Target="http://pbs.twimg.com/profile_images/828359541922336770/9m-hxh0Q_normal.jpg" TargetMode="External"/><Relationship Id="rId179" Type="http://schemas.openxmlformats.org/officeDocument/2006/relationships/hyperlink" Target="https://pbs.twimg.com/profile_banners/761726552/1391980114" TargetMode="External"/><Relationship Id="rId386" Type="http://schemas.openxmlformats.org/officeDocument/2006/relationships/hyperlink" Target="http://pbs.twimg.com/profile_images/858690339128791040/00M10i-w_normal.jpg" TargetMode="External"/><Relationship Id="rId593" Type="http://schemas.openxmlformats.org/officeDocument/2006/relationships/hyperlink" Target="https://twitter.com/apnashahrukh" TargetMode="External"/><Relationship Id="rId2067" Type="http://schemas.openxmlformats.org/officeDocument/2006/relationships/hyperlink" Target="https://twitter.com/archupandey" TargetMode="External"/><Relationship Id="rId2274" Type="http://schemas.openxmlformats.org/officeDocument/2006/relationships/hyperlink" Target="https://twitter.com/karhik67960948" TargetMode="External"/><Relationship Id="rId246" Type="http://schemas.openxmlformats.org/officeDocument/2006/relationships/hyperlink" Target="http://pbs.twimg.com/profile_background_images/560880893674274817/uf3KKIcb.jpeg" TargetMode="External"/><Relationship Id="rId453" Type="http://schemas.openxmlformats.org/officeDocument/2006/relationships/hyperlink" Target="http://pbs.twimg.com/profile_images/546356460557328384/qekZRnFM_normal.jpeg" TargetMode="External"/><Relationship Id="rId660" Type="http://schemas.openxmlformats.org/officeDocument/2006/relationships/hyperlink" Target="https://twitter.com/krishna101282" TargetMode="External"/><Relationship Id="rId898" Type="http://schemas.openxmlformats.org/officeDocument/2006/relationships/hyperlink" Target="https://pbs.twimg.com/profile_banners/1706354137/1482027552" TargetMode="External"/><Relationship Id="rId1083" Type="http://schemas.openxmlformats.org/officeDocument/2006/relationships/hyperlink" Target="https://pbs.twimg.com/profile_banners/2507848896/1400690984" TargetMode="External"/><Relationship Id="rId1290" Type="http://schemas.openxmlformats.org/officeDocument/2006/relationships/hyperlink" Target="http://abs.twimg.com/images/themes/theme1/bg.png" TargetMode="External"/><Relationship Id="rId2134" Type="http://schemas.openxmlformats.org/officeDocument/2006/relationships/hyperlink" Target="https://twitter.com/pandeyrohandee2" TargetMode="External"/><Relationship Id="rId106" Type="http://schemas.openxmlformats.org/officeDocument/2006/relationships/hyperlink" Target="https://pbs.twimg.com/profile_banners/145162632/1472883107" TargetMode="External"/><Relationship Id="rId313" Type="http://schemas.openxmlformats.org/officeDocument/2006/relationships/hyperlink" Target="http://abs.twimg.com/images/themes/theme1/bg.png" TargetMode="External"/><Relationship Id="rId758" Type="http://schemas.openxmlformats.org/officeDocument/2006/relationships/hyperlink" Target="https://t.co/L2ClffqG75" TargetMode="External"/><Relationship Id="rId965" Type="http://schemas.openxmlformats.org/officeDocument/2006/relationships/hyperlink" Target="https://pbs.twimg.com/profile_banners/4906288148/1492136247" TargetMode="External"/><Relationship Id="rId1150" Type="http://schemas.openxmlformats.org/officeDocument/2006/relationships/hyperlink" Target="http://abs.twimg.com/images/themes/theme5/bg.gif" TargetMode="External"/><Relationship Id="rId1388" Type="http://schemas.openxmlformats.org/officeDocument/2006/relationships/hyperlink" Target="http://abs.twimg.com/images/themes/theme1/bg.png" TargetMode="External"/><Relationship Id="rId1595" Type="http://schemas.openxmlformats.org/officeDocument/2006/relationships/hyperlink" Target="http://pbs.twimg.com/profile_images/743495490239602688/hJG-TejV_normal.jpg" TargetMode="External"/><Relationship Id="rId94" Type="http://schemas.openxmlformats.org/officeDocument/2006/relationships/hyperlink" Target="https://pbs.twimg.com/profile_banners/811233133341372416/1492094240" TargetMode="External"/><Relationship Id="rId520" Type="http://schemas.openxmlformats.org/officeDocument/2006/relationships/hyperlink" Target="http://pbs.twimg.com/profile_images/849343524046856195/7yH8RT3c_normal.jpg" TargetMode="External"/><Relationship Id="rId618" Type="http://schemas.openxmlformats.org/officeDocument/2006/relationships/hyperlink" Target="https://twitter.com/baapray" TargetMode="External"/><Relationship Id="rId825" Type="http://schemas.openxmlformats.org/officeDocument/2006/relationships/hyperlink" Target="https://pbs.twimg.com/profile_banners/45878894/1460265293" TargetMode="External"/><Relationship Id="rId1248" Type="http://schemas.openxmlformats.org/officeDocument/2006/relationships/hyperlink" Target="http://abs.twimg.com/images/themes/theme9/bg.gif" TargetMode="External"/><Relationship Id="rId1455" Type="http://schemas.openxmlformats.org/officeDocument/2006/relationships/hyperlink" Target="http://pbs.twimg.com/profile_images/856920197742985216/_rDq49a4_normal.jpg" TargetMode="External"/><Relationship Id="rId1662" Type="http://schemas.openxmlformats.org/officeDocument/2006/relationships/hyperlink" Target="http://pbs.twimg.com/profile_images/615423776700825600/2dwkLz6w_normal.jpg" TargetMode="External"/><Relationship Id="rId2201" Type="http://schemas.openxmlformats.org/officeDocument/2006/relationships/hyperlink" Target="https://twitter.com/baisabikaner" TargetMode="External"/><Relationship Id="rId1010" Type="http://schemas.openxmlformats.org/officeDocument/2006/relationships/hyperlink" Target="https://pbs.twimg.com/profile_banners/114369492/1478176700" TargetMode="External"/><Relationship Id="rId1108" Type="http://schemas.openxmlformats.org/officeDocument/2006/relationships/hyperlink" Target="https://pbs.twimg.com/profile_banners/3039754381/1492483269" TargetMode="External"/><Relationship Id="rId1315" Type="http://schemas.openxmlformats.org/officeDocument/2006/relationships/hyperlink" Target="http://pbs.twimg.com/profile_background_images/720572953683865601/qAbsPGuF.jpg" TargetMode="External"/><Relationship Id="rId1967" Type="http://schemas.openxmlformats.org/officeDocument/2006/relationships/hyperlink" Target="https://twitter.com/rpsupergiants" TargetMode="External"/><Relationship Id="rId1522" Type="http://schemas.openxmlformats.org/officeDocument/2006/relationships/hyperlink" Target="http://pbs.twimg.com/profile_images/846380736613617665/_ZIHIMNk_normal.jpg" TargetMode="External"/><Relationship Id="rId21" Type="http://schemas.openxmlformats.org/officeDocument/2006/relationships/hyperlink" Target="https://t.co/EZi6Vmvwwu" TargetMode="External"/><Relationship Id="rId2089" Type="http://schemas.openxmlformats.org/officeDocument/2006/relationships/hyperlink" Target="https://twitter.com/sam_jn_" TargetMode="External"/><Relationship Id="rId2296" Type="http://schemas.openxmlformats.org/officeDocument/2006/relationships/hyperlink" Target="https://twitter.com/ignite_minds" TargetMode="External"/><Relationship Id="rId268" Type="http://schemas.openxmlformats.org/officeDocument/2006/relationships/hyperlink" Target="http://pbs.twimg.com/profile_background_images/378800000017193840/b4c138a34dd7fd992ff4be154531438f.jpeg" TargetMode="External"/><Relationship Id="rId475" Type="http://schemas.openxmlformats.org/officeDocument/2006/relationships/hyperlink" Target="http://pbs.twimg.com/profile_images/839738363531964416/kLLSy_0A_normal.jpg" TargetMode="External"/><Relationship Id="rId682" Type="http://schemas.openxmlformats.org/officeDocument/2006/relationships/hyperlink" Target="https://twitter.com/purana500" TargetMode="External"/><Relationship Id="rId2156" Type="http://schemas.openxmlformats.org/officeDocument/2006/relationships/hyperlink" Target="https://twitter.com/truecohle" TargetMode="External"/><Relationship Id="rId128" Type="http://schemas.openxmlformats.org/officeDocument/2006/relationships/hyperlink" Target="https://pbs.twimg.com/profile_banners/4628442312/1488990003" TargetMode="External"/><Relationship Id="rId335" Type="http://schemas.openxmlformats.org/officeDocument/2006/relationships/hyperlink" Target="http://abs.twimg.com/images/themes/theme1/bg.png" TargetMode="External"/><Relationship Id="rId542" Type="http://schemas.openxmlformats.org/officeDocument/2006/relationships/hyperlink" Target="https://twitter.com/nps007kumar" TargetMode="External"/><Relationship Id="rId1172" Type="http://schemas.openxmlformats.org/officeDocument/2006/relationships/hyperlink" Target="http://abs.twimg.com/images/themes/theme1/bg.png" TargetMode="External"/><Relationship Id="rId2016" Type="http://schemas.openxmlformats.org/officeDocument/2006/relationships/hyperlink" Target="https://twitter.com/apoorvduvey" TargetMode="External"/><Relationship Id="rId2223" Type="http://schemas.openxmlformats.org/officeDocument/2006/relationships/hyperlink" Target="https://twitter.com/shreexv" TargetMode="External"/><Relationship Id="rId402" Type="http://schemas.openxmlformats.org/officeDocument/2006/relationships/hyperlink" Target="http://pbs.twimg.com/profile_images/792024711756713985/9D_Atxkg_normal.jpg" TargetMode="External"/><Relationship Id="rId1032" Type="http://schemas.openxmlformats.org/officeDocument/2006/relationships/hyperlink" Target="https://pbs.twimg.com/profile_banners/701338563422593025/1456048843" TargetMode="External"/><Relationship Id="rId1989" Type="http://schemas.openxmlformats.org/officeDocument/2006/relationships/hyperlink" Target="https://twitter.com/kavidesiakavi" TargetMode="External"/><Relationship Id="rId1849" Type="http://schemas.openxmlformats.org/officeDocument/2006/relationships/hyperlink" Target="http://pbs.twimg.com/profile_images/781539364266471424/BncCf79w_normal.jpg" TargetMode="External"/><Relationship Id="rId192" Type="http://schemas.openxmlformats.org/officeDocument/2006/relationships/hyperlink" Target="https://pbs.twimg.com/profile_banners/703884053624258561/1463726831" TargetMode="External"/><Relationship Id="rId1709" Type="http://schemas.openxmlformats.org/officeDocument/2006/relationships/hyperlink" Target="http://pbs.twimg.com/profile_images/854940138962436096/8jqN2bKs_normal.jpg" TargetMode="External"/><Relationship Id="rId1916" Type="http://schemas.openxmlformats.org/officeDocument/2006/relationships/hyperlink" Target="https://twitter.com/roy___s" TargetMode="External"/><Relationship Id="rId2080" Type="http://schemas.openxmlformats.org/officeDocument/2006/relationships/hyperlink" Target="https://twitter.com/pethkarpriyanka" TargetMode="External"/><Relationship Id="rId869" Type="http://schemas.openxmlformats.org/officeDocument/2006/relationships/hyperlink" Target="https://pbs.twimg.com/profile_banners/369890988/1430970413" TargetMode="External"/><Relationship Id="rId1499" Type="http://schemas.openxmlformats.org/officeDocument/2006/relationships/hyperlink" Target="http://pbs.twimg.com/profile_images/856721944036741120/c8rN0_Ql_normal.jpg" TargetMode="External"/><Relationship Id="rId729" Type="http://schemas.openxmlformats.org/officeDocument/2006/relationships/hyperlink" Target="https://t.co/iVqYtVYkR4" TargetMode="External"/><Relationship Id="rId1359" Type="http://schemas.openxmlformats.org/officeDocument/2006/relationships/hyperlink" Target="http://pbs.twimg.com/profile_background_images/441551050814660608/9i0Nz_-_.jpeg" TargetMode="External"/><Relationship Id="rId936" Type="http://schemas.openxmlformats.org/officeDocument/2006/relationships/hyperlink" Target="https://pbs.twimg.com/profile_banners/2860687796/1489632353" TargetMode="External"/><Relationship Id="rId1219" Type="http://schemas.openxmlformats.org/officeDocument/2006/relationships/hyperlink" Target="http://abs.twimg.com/images/themes/theme1/bg.png" TargetMode="External"/><Relationship Id="rId1566" Type="http://schemas.openxmlformats.org/officeDocument/2006/relationships/hyperlink" Target="http://pbs.twimg.com/profile_images/842301947386445824/s45_9a1t_normal.jpg" TargetMode="External"/><Relationship Id="rId1773" Type="http://schemas.openxmlformats.org/officeDocument/2006/relationships/hyperlink" Target="http://pbs.twimg.com/profile_images/858728829334020096/pyd6IGTT_normal.jpg" TargetMode="External"/><Relationship Id="rId1980" Type="http://schemas.openxmlformats.org/officeDocument/2006/relationships/hyperlink" Target="https://twitter.com/socialleadshub" TargetMode="External"/><Relationship Id="rId65" Type="http://schemas.openxmlformats.org/officeDocument/2006/relationships/hyperlink" Target="http://t.co/rUmSSgjv8e" TargetMode="External"/><Relationship Id="rId1426" Type="http://schemas.openxmlformats.org/officeDocument/2006/relationships/hyperlink" Target="http://abs.twimg.com/images/themes/theme1/bg.png" TargetMode="External"/><Relationship Id="rId1633" Type="http://schemas.openxmlformats.org/officeDocument/2006/relationships/hyperlink" Target="http://pbs.twimg.com/profile_images/857718209885200384/LJDpxqGX_normal.jpg" TargetMode="External"/><Relationship Id="rId1840" Type="http://schemas.openxmlformats.org/officeDocument/2006/relationships/hyperlink" Target="http://pbs.twimg.com/profile_images/856436759504277504/K3OTxp74_normal.jpg" TargetMode="External"/><Relationship Id="rId1700" Type="http://schemas.openxmlformats.org/officeDocument/2006/relationships/hyperlink" Target="http://pbs.twimg.com/profile_images/851127016514572288/OoXG2i-7_normal.jpg" TargetMode="External"/><Relationship Id="rId379" Type="http://schemas.openxmlformats.org/officeDocument/2006/relationships/hyperlink" Target="http://pbs.twimg.com/profile_images/846703184953397248/HGcCl7WB_normal.jpg" TargetMode="External"/><Relationship Id="rId586" Type="http://schemas.openxmlformats.org/officeDocument/2006/relationships/hyperlink" Target="https://twitter.com/twiiit_sam" TargetMode="External"/><Relationship Id="rId793" Type="http://schemas.openxmlformats.org/officeDocument/2006/relationships/hyperlink" Target="https://t.co/rJmZn9ehw3" TargetMode="External"/><Relationship Id="rId2267" Type="http://schemas.openxmlformats.org/officeDocument/2006/relationships/hyperlink" Target="https://twitter.com/mdnayabsiddiqu2" TargetMode="External"/><Relationship Id="rId239" Type="http://schemas.openxmlformats.org/officeDocument/2006/relationships/hyperlink" Target="http://abs.twimg.com/images/themes/theme1/bg.png" TargetMode="External"/><Relationship Id="rId446" Type="http://schemas.openxmlformats.org/officeDocument/2006/relationships/hyperlink" Target="http://pbs.twimg.com/profile_images/640071938455375872/BIi6Hd7w_normal.jpg" TargetMode="External"/><Relationship Id="rId653" Type="http://schemas.openxmlformats.org/officeDocument/2006/relationships/hyperlink" Target="https://twitter.com/bindas_pari" TargetMode="External"/><Relationship Id="rId1076" Type="http://schemas.openxmlformats.org/officeDocument/2006/relationships/hyperlink" Target="https://pbs.twimg.com/profile_banners/3017137088/1445706384" TargetMode="External"/><Relationship Id="rId1283" Type="http://schemas.openxmlformats.org/officeDocument/2006/relationships/hyperlink" Target="http://abs.twimg.com/images/themes/theme1/bg.png" TargetMode="External"/><Relationship Id="rId1490" Type="http://schemas.openxmlformats.org/officeDocument/2006/relationships/hyperlink" Target="http://pbs.twimg.com/profile_images/626296027193028608/Ux_nF2hb_normal.jpg" TargetMode="External"/><Relationship Id="rId2127" Type="http://schemas.openxmlformats.org/officeDocument/2006/relationships/hyperlink" Target="https://twitter.com/aspandya2012" TargetMode="External"/><Relationship Id="rId2334" Type="http://schemas.openxmlformats.org/officeDocument/2006/relationships/hyperlink" Target="https://twitter.com/jack009m" TargetMode="External"/><Relationship Id="rId306" Type="http://schemas.openxmlformats.org/officeDocument/2006/relationships/hyperlink" Target="http://abs.twimg.com/images/themes/theme1/bg.png" TargetMode="External"/><Relationship Id="rId860" Type="http://schemas.openxmlformats.org/officeDocument/2006/relationships/hyperlink" Target="https://pbs.twimg.com/profile_banners/839035899501494276/1492023299" TargetMode="External"/><Relationship Id="rId1143" Type="http://schemas.openxmlformats.org/officeDocument/2006/relationships/hyperlink" Target="http://abs.twimg.com/images/themes/theme17/bg.gif" TargetMode="External"/><Relationship Id="rId513" Type="http://schemas.openxmlformats.org/officeDocument/2006/relationships/hyperlink" Target="http://pbs.twimg.com/profile_images/857556107736338432/eA9i0xpD_normal.jpg" TargetMode="External"/><Relationship Id="rId720" Type="http://schemas.openxmlformats.org/officeDocument/2006/relationships/hyperlink" Target="https://t.co/bj5rLxJCvN" TargetMode="External"/><Relationship Id="rId1350" Type="http://schemas.openxmlformats.org/officeDocument/2006/relationships/hyperlink" Target="http://abs.twimg.com/images/themes/theme1/bg.png" TargetMode="External"/><Relationship Id="rId1003" Type="http://schemas.openxmlformats.org/officeDocument/2006/relationships/hyperlink" Target="https://pbs.twimg.com/profile_banners/712316238890795008/1458899087" TargetMode="External"/><Relationship Id="rId1210" Type="http://schemas.openxmlformats.org/officeDocument/2006/relationships/hyperlink" Target="http://abs.twimg.com/images/themes/theme1/bg.png" TargetMode="External"/><Relationship Id="rId2191" Type="http://schemas.openxmlformats.org/officeDocument/2006/relationships/hyperlink" Target="https://twitter.com/debrajsarkar89" TargetMode="External"/><Relationship Id="rId163" Type="http://schemas.openxmlformats.org/officeDocument/2006/relationships/hyperlink" Target="https://pbs.twimg.com/profile_banners/729685698769346562/1491401245" TargetMode="External"/><Relationship Id="rId370" Type="http://schemas.openxmlformats.org/officeDocument/2006/relationships/hyperlink" Target="http://pbs.twimg.com/profile_images/846993356404199424/tKSUSe9r_normal.jpg" TargetMode="External"/><Relationship Id="rId2051" Type="http://schemas.openxmlformats.org/officeDocument/2006/relationships/hyperlink" Target="https://twitter.com/rockstarjyo" TargetMode="External"/><Relationship Id="rId230" Type="http://schemas.openxmlformats.org/officeDocument/2006/relationships/hyperlink" Target="http://abs.twimg.com/images/themes/theme1/bg.png" TargetMode="External"/><Relationship Id="rId1677" Type="http://schemas.openxmlformats.org/officeDocument/2006/relationships/hyperlink" Target="http://pbs.twimg.com/profile_images/802580234092552194/0rf-oX36_normal.jpg" TargetMode="External"/><Relationship Id="rId1884" Type="http://schemas.openxmlformats.org/officeDocument/2006/relationships/hyperlink" Target="http://pbs.twimg.com/profile_images/748407134694555648/2a75Mkfd_normal.jpg" TargetMode="External"/><Relationship Id="rId907" Type="http://schemas.openxmlformats.org/officeDocument/2006/relationships/hyperlink" Target="https://pbs.twimg.com/profile_banners/785463773918265344/1493388047" TargetMode="External"/><Relationship Id="rId1537" Type="http://schemas.openxmlformats.org/officeDocument/2006/relationships/hyperlink" Target="http://pbs.twimg.com/profile_images/596037531088457728/v8zuVJeu_normal.jpg" TargetMode="External"/><Relationship Id="rId1744" Type="http://schemas.openxmlformats.org/officeDocument/2006/relationships/hyperlink" Target="http://pbs.twimg.com/profile_images/850881045033607168/sZ5qG7SE_normal.jpg" TargetMode="External"/><Relationship Id="rId1951" Type="http://schemas.openxmlformats.org/officeDocument/2006/relationships/hyperlink" Target="https://twitter.com/ajinkyaoraut" TargetMode="External"/><Relationship Id="rId36" Type="http://schemas.openxmlformats.org/officeDocument/2006/relationships/hyperlink" Target="https://t.co/tfzneuIirV" TargetMode="External"/><Relationship Id="rId1604" Type="http://schemas.openxmlformats.org/officeDocument/2006/relationships/hyperlink" Target="http://pbs.twimg.com/profile_images/849131046914318338/SLl8qJcu_normal.jpg" TargetMode="External"/><Relationship Id="rId1811" Type="http://schemas.openxmlformats.org/officeDocument/2006/relationships/hyperlink" Target="http://pbs.twimg.com/profile_images/847861260788039680/mDyOHdSl_normal.jpg" TargetMode="External"/><Relationship Id="rId697" Type="http://schemas.openxmlformats.org/officeDocument/2006/relationships/hyperlink" Target="https://twitter.com/arvindjadwa" TargetMode="External"/><Relationship Id="rId1187" Type="http://schemas.openxmlformats.org/officeDocument/2006/relationships/hyperlink" Target="http://abs.twimg.com/images/themes/theme1/bg.png" TargetMode="External"/><Relationship Id="rId557" Type="http://schemas.openxmlformats.org/officeDocument/2006/relationships/hyperlink" Target="https://twitter.com/doctorrsays" TargetMode="External"/><Relationship Id="rId764" Type="http://schemas.openxmlformats.org/officeDocument/2006/relationships/hyperlink" Target="https://t.co/grPDRzz26q" TargetMode="External"/><Relationship Id="rId971" Type="http://schemas.openxmlformats.org/officeDocument/2006/relationships/hyperlink" Target="https://pbs.twimg.com/profile_banners/3184114670/1491827085" TargetMode="External"/><Relationship Id="rId1394" Type="http://schemas.openxmlformats.org/officeDocument/2006/relationships/hyperlink" Target="http://abs.twimg.com/images/themes/theme1/bg.png" TargetMode="External"/><Relationship Id="rId2238" Type="http://schemas.openxmlformats.org/officeDocument/2006/relationships/hyperlink" Target="https://twitter.com/ankiiashvikan" TargetMode="External"/><Relationship Id="rId417" Type="http://schemas.openxmlformats.org/officeDocument/2006/relationships/hyperlink" Target="http://pbs.twimg.com/profile_images/721683743489007616/4COhXlqb_normal.jpg" TargetMode="External"/><Relationship Id="rId624" Type="http://schemas.openxmlformats.org/officeDocument/2006/relationships/hyperlink" Target="https://twitter.com/vnykumar_7" TargetMode="External"/><Relationship Id="rId831" Type="http://schemas.openxmlformats.org/officeDocument/2006/relationships/hyperlink" Target="https://pbs.twimg.com/profile_banners/839514617286123521/1489005174" TargetMode="External"/><Relationship Id="rId1047" Type="http://schemas.openxmlformats.org/officeDocument/2006/relationships/hyperlink" Target="https://pbs.twimg.com/profile_banners/67598685/1490858808" TargetMode="External"/><Relationship Id="rId1254" Type="http://schemas.openxmlformats.org/officeDocument/2006/relationships/hyperlink" Target="http://abs.twimg.com/images/themes/theme1/bg.png" TargetMode="External"/><Relationship Id="rId1461" Type="http://schemas.openxmlformats.org/officeDocument/2006/relationships/hyperlink" Target="http://pbs.twimg.com/profile_images/1192527891/baby_normal.jpg" TargetMode="External"/><Relationship Id="rId2305" Type="http://schemas.openxmlformats.org/officeDocument/2006/relationships/hyperlink" Target="https://twitter.com/lucky_gau" TargetMode="External"/><Relationship Id="rId1114" Type="http://schemas.openxmlformats.org/officeDocument/2006/relationships/hyperlink" Target="https://pbs.twimg.com/profile_banners/736592417659314180/1465572407" TargetMode="External"/><Relationship Id="rId1321" Type="http://schemas.openxmlformats.org/officeDocument/2006/relationships/hyperlink" Target="http://pbs.twimg.com/profile_background_images/378800000050111616/d0908ea1927d9b5a696350dfc1126d0a.jpeg" TargetMode="External"/><Relationship Id="rId2095" Type="http://schemas.openxmlformats.org/officeDocument/2006/relationships/hyperlink" Target="https://twitter.com/iam_blueeboy" TargetMode="External"/><Relationship Id="rId274" Type="http://schemas.openxmlformats.org/officeDocument/2006/relationships/hyperlink" Target="http://abs.twimg.com/images/themes/theme1/bg.png" TargetMode="External"/><Relationship Id="rId481" Type="http://schemas.openxmlformats.org/officeDocument/2006/relationships/hyperlink" Target="http://pbs.twimg.com/profile_images/856455602956120066/XXSJHQSB_normal.jpg" TargetMode="External"/><Relationship Id="rId2162" Type="http://schemas.openxmlformats.org/officeDocument/2006/relationships/hyperlink" Target="https://twitter.com/sscomp32" TargetMode="External"/><Relationship Id="rId134" Type="http://schemas.openxmlformats.org/officeDocument/2006/relationships/hyperlink" Target="https://pbs.twimg.com/profile_banners/89715346/1476980114" TargetMode="External"/><Relationship Id="rId341" Type="http://schemas.openxmlformats.org/officeDocument/2006/relationships/hyperlink" Target="http://abs.twimg.com/images/themes/theme1/bg.png" TargetMode="External"/><Relationship Id="rId2022" Type="http://schemas.openxmlformats.org/officeDocument/2006/relationships/hyperlink" Target="https://twitter.com/dineshkhullar5" TargetMode="External"/><Relationship Id="rId201" Type="http://schemas.openxmlformats.org/officeDocument/2006/relationships/hyperlink" Target="https://pbs.twimg.com/profile_banners/1316089488/1487152856" TargetMode="External"/><Relationship Id="rId1788" Type="http://schemas.openxmlformats.org/officeDocument/2006/relationships/hyperlink" Target="http://pbs.twimg.com/profile_images/488582178310066176/bMm0LwP4_normal.jpeg" TargetMode="External"/><Relationship Id="rId1995" Type="http://schemas.openxmlformats.org/officeDocument/2006/relationships/hyperlink" Target="https://twitter.com/iamanwarwani" TargetMode="External"/><Relationship Id="rId1648" Type="http://schemas.openxmlformats.org/officeDocument/2006/relationships/hyperlink" Target="http://pbs.twimg.com/profile_images/817041112191811586/mcA3Qqna_normal.jpg" TargetMode="External"/><Relationship Id="rId1508" Type="http://schemas.openxmlformats.org/officeDocument/2006/relationships/hyperlink" Target="http://pbs.twimg.com/profile_images/444735542937153536/ZsBYw2NH_normal.jpeg" TargetMode="External"/><Relationship Id="rId1855" Type="http://schemas.openxmlformats.org/officeDocument/2006/relationships/hyperlink" Target="http://pbs.twimg.com/profile_images/858017321738219526/t_hRF9z6_normal.jpg" TargetMode="External"/><Relationship Id="rId1715" Type="http://schemas.openxmlformats.org/officeDocument/2006/relationships/hyperlink" Target="http://pbs.twimg.com/profile_images/829974747433857024/Dg30OWl4_normal.jpg" TargetMode="External"/><Relationship Id="rId1922" Type="http://schemas.openxmlformats.org/officeDocument/2006/relationships/hyperlink" Target="https://twitter.com/herefordrich" TargetMode="External"/><Relationship Id="rId668" Type="http://schemas.openxmlformats.org/officeDocument/2006/relationships/hyperlink" Target="https://twitter.com/romeoramu123" TargetMode="External"/><Relationship Id="rId875" Type="http://schemas.openxmlformats.org/officeDocument/2006/relationships/hyperlink" Target="https://pbs.twimg.com/profile_banners/832795879711010820/1489120733" TargetMode="External"/><Relationship Id="rId1298" Type="http://schemas.openxmlformats.org/officeDocument/2006/relationships/hyperlink" Target="http://abs.twimg.com/images/themes/theme1/bg.png" TargetMode="External"/><Relationship Id="rId528" Type="http://schemas.openxmlformats.org/officeDocument/2006/relationships/hyperlink" Target="http://pbs.twimg.com/profile_images/509140808071512064/wBhW-xo1_normal.png" TargetMode="External"/><Relationship Id="rId735" Type="http://schemas.openxmlformats.org/officeDocument/2006/relationships/hyperlink" Target="http://t.co/Bf0syUsHur" TargetMode="External"/><Relationship Id="rId942" Type="http://schemas.openxmlformats.org/officeDocument/2006/relationships/hyperlink" Target="https://pbs.twimg.com/profile_banners/105791826/1353413907" TargetMode="External"/><Relationship Id="rId1158" Type="http://schemas.openxmlformats.org/officeDocument/2006/relationships/hyperlink" Target="http://pbs.twimg.com/profile_background_images/361002017/aishu.jpg" TargetMode="External"/><Relationship Id="rId1365" Type="http://schemas.openxmlformats.org/officeDocument/2006/relationships/hyperlink" Target="http://abs.twimg.com/images/themes/theme19/bg.gif" TargetMode="External"/><Relationship Id="rId1572" Type="http://schemas.openxmlformats.org/officeDocument/2006/relationships/hyperlink" Target="http://pbs.twimg.com/profile_images/729904788364775424/pKheSV6B_normal.jpg" TargetMode="External"/><Relationship Id="rId2209" Type="http://schemas.openxmlformats.org/officeDocument/2006/relationships/hyperlink" Target="https://twitter.com/niravmota1" TargetMode="External"/><Relationship Id="rId1018" Type="http://schemas.openxmlformats.org/officeDocument/2006/relationships/hyperlink" Target="https://pbs.twimg.com/profile_banners/2828338543/1484222730" TargetMode="External"/><Relationship Id="rId1225" Type="http://schemas.openxmlformats.org/officeDocument/2006/relationships/hyperlink" Target="http://abs.twimg.com/images/themes/theme1/bg.png" TargetMode="External"/><Relationship Id="rId1432" Type="http://schemas.openxmlformats.org/officeDocument/2006/relationships/hyperlink" Target="http://abs.twimg.com/images/themes/theme1/bg.png" TargetMode="External"/><Relationship Id="rId71" Type="http://schemas.openxmlformats.org/officeDocument/2006/relationships/hyperlink" Target="https://pbs.twimg.com/profile_banners/851293193379303424/1493364535" TargetMode="External"/><Relationship Id="rId802" Type="http://schemas.openxmlformats.org/officeDocument/2006/relationships/hyperlink" Target="http://t.co/02asJ3cTge" TargetMode="External"/><Relationship Id="rId178" Type="http://schemas.openxmlformats.org/officeDocument/2006/relationships/hyperlink" Target="https://pbs.twimg.com/profile_banners/93539098/1486187730" TargetMode="External"/><Relationship Id="rId385" Type="http://schemas.openxmlformats.org/officeDocument/2006/relationships/hyperlink" Target="http://pbs.twimg.com/profile_images/852530742156435457/Eu6U0-Q-_normal.jpg" TargetMode="External"/><Relationship Id="rId592" Type="http://schemas.openxmlformats.org/officeDocument/2006/relationships/hyperlink" Target="https://twitter.com/sunny9051" TargetMode="External"/><Relationship Id="rId2066" Type="http://schemas.openxmlformats.org/officeDocument/2006/relationships/hyperlink" Target="https://twitter.com/drrishisethi" TargetMode="External"/><Relationship Id="rId2273" Type="http://schemas.openxmlformats.org/officeDocument/2006/relationships/hyperlink" Target="https://twitter.com/tiwari1701" TargetMode="External"/><Relationship Id="rId245" Type="http://schemas.openxmlformats.org/officeDocument/2006/relationships/hyperlink" Target="http://abs.twimg.com/images/themes/theme9/bg.gif" TargetMode="External"/><Relationship Id="rId452" Type="http://schemas.openxmlformats.org/officeDocument/2006/relationships/hyperlink" Target="http://pbs.twimg.com/profile_images/1195408490/UT_normal.jpg" TargetMode="External"/><Relationship Id="rId1082" Type="http://schemas.openxmlformats.org/officeDocument/2006/relationships/hyperlink" Target="https://pbs.twimg.com/profile_banners/1899217712/1490687661" TargetMode="External"/><Relationship Id="rId2133" Type="http://schemas.openxmlformats.org/officeDocument/2006/relationships/hyperlink" Target="https://twitter.com/newfangled_p" TargetMode="External"/><Relationship Id="rId105" Type="http://schemas.openxmlformats.org/officeDocument/2006/relationships/hyperlink" Target="https://pbs.twimg.com/profile_banners/99448420/1473058505" TargetMode="External"/><Relationship Id="rId312" Type="http://schemas.openxmlformats.org/officeDocument/2006/relationships/hyperlink" Target="http://abs.twimg.com/images/themes/theme10/bg.gif" TargetMode="External"/><Relationship Id="rId2200" Type="http://schemas.openxmlformats.org/officeDocument/2006/relationships/hyperlink" Target="https://twitter.com/_avi__avi_" TargetMode="External"/><Relationship Id="rId1899" Type="http://schemas.openxmlformats.org/officeDocument/2006/relationships/hyperlink" Target="https://twitter.com/rootcare" TargetMode="External"/><Relationship Id="rId1759" Type="http://schemas.openxmlformats.org/officeDocument/2006/relationships/hyperlink" Target="http://pbs.twimg.com/profile_images/838347412104105984/I3HqBS0L_normal.jpg" TargetMode="External"/><Relationship Id="rId1966" Type="http://schemas.openxmlformats.org/officeDocument/2006/relationships/hyperlink" Target="https://twitter.com/tumbadi" TargetMode="External"/><Relationship Id="rId1619" Type="http://schemas.openxmlformats.org/officeDocument/2006/relationships/hyperlink" Target="http://pbs.twimg.com/profile_images/824285040280485893/9SIitnFC_normal.jpg" TargetMode="External"/><Relationship Id="rId1826" Type="http://schemas.openxmlformats.org/officeDocument/2006/relationships/hyperlink" Target="http://pbs.twimg.com/profile_images/858321478328098816/YAjupKKk_normal.jpg" TargetMode="External"/><Relationship Id="rId779" Type="http://schemas.openxmlformats.org/officeDocument/2006/relationships/hyperlink" Target="https://t.co/KDVCFdJnj6" TargetMode="External"/><Relationship Id="rId986" Type="http://schemas.openxmlformats.org/officeDocument/2006/relationships/hyperlink" Target="https://pbs.twimg.com/profile_banners/549109873/1460488613" TargetMode="External"/><Relationship Id="rId639" Type="http://schemas.openxmlformats.org/officeDocument/2006/relationships/hyperlink" Target="https://twitter.com/pintusadhukhn" TargetMode="External"/><Relationship Id="rId1269" Type="http://schemas.openxmlformats.org/officeDocument/2006/relationships/hyperlink" Target="http://abs.twimg.com/images/themes/theme1/bg.png" TargetMode="External"/><Relationship Id="rId1476" Type="http://schemas.openxmlformats.org/officeDocument/2006/relationships/hyperlink" Target="http://pbs.twimg.com/profile_images/856574747945185280/ly817EJR_normal.jpg" TargetMode="External"/><Relationship Id="rId846" Type="http://schemas.openxmlformats.org/officeDocument/2006/relationships/hyperlink" Target="https://pbs.twimg.com/profile_banners/172236335/1481446965" TargetMode="External"/><Relationship Id="rId1129" Type="http://schemas.openxmlformats.org/officeDocument/2006/relationships/hyperlink" Target="https://pbs.twimg.com/profile_banners/776722133913210880/1474140647" TargetMode="External"/><Relationship Id="rId1683" Type="http://schemas.openxmlformats.org/officeDocument/2006/relationships/hyperlink" Target="http://abs.twimg.com/sticky/default_profile_images/default_profile_normal.png" TargetMode="External"/><Relationship Id="rId1890" Type="http://schemas.openxmlformats.org/officeDocument/2006/relationships/hyperlink" Target="http://pbs.twimg.com/profile_images/858048613032710144/UTq2eFCk_normal.jpg" TargetMode="External"/><Relationship Id="rId706" Type="http://schemas.openxmlformats.org/officeDocument/2006/relationships/hyperlink" Target="https://twitter.com/innobystander" TargetMode="External"/><Relationship Id="rId913" Type="http://schemas.openxmlformats.org/officeDocument/2006/relationships/hyperlink" Target="https://pbs.twimg.com/profile_banners/739023599860748289/1466098111" TargetMode="External"/><Relationship Id="rId1336" Type="http://schemas.openxmlformats.org/officeDocument/2006/relationships/hyperlink" Target="http://abs.twimg.com/images/themes/theme1/bg.png" TargetMode="External"/><Relationship Id="rId1543" Type="http://schemas.openxmlformats.org/officeDocument/2006/relationships/hyperlink" Target="http://pbs.twimg.com/profile_images/619598916078579712/uz9dghRM_normal.jpg" TargetMode="External"/><Relationship Id="rId1750" Type="http://schemas.openxmlformats.org/officeDocument/2006/relationships/hyperlink" Target="http://pbs.twimg.com/profile_images/843344173398986752/BPmDYfIX_normal.jpg" TargetMode="External"/><Relationship Id="rId42" Type="http://schemas.openxmlformats.org/officeDocument/2006/relationships/hyperlink" Target="https://t.co/o4899zhiPJ" TargetMode="External"/><Relationship Id="rId1403" Type="http://schemas.openxmlformats.org/officeDocument/2006/relationships/hyperlink" Target="http://abs.twimg.com/images/themes/theme19/bg.gif" TargetMode="External"/><Relationship Id="rId1610" Type="http://schemas.openxmlformats.org/officeDocument/2006/relationships/hyperlink" Target="http://pbs.twimg.com/profile_images/856530750715305984/bJAnAati_normal.jpg" TargetMode="External"/><Relationship Id="rId289" Type="http://schemas.openxmlformats.org/officeDocument/2006/relationships/hyperlink" Target="http://pbs.twimg.com/profile_background_images/698916162449440768/reeEASS3.jpg" TargetMode="External"/><Relationship Id="rId496" Type="http://schemas.openxmlformats.org/officeDocument/2006/relationships/hyperlink" Target="http://pbs.twimg.com/profile_images/792808814391066624/ES3YDf2k_normal.jpg" TargetMode="External"/><Relationship Id="rId2177" Type="http://schemas.openxmlformats.org/officeDocument/2006/relationships/hyperlink" Target="https://twitter.com/anilkalyan444" TargetMode="External"/><Relationship Id="rId149" Type="http://schemas.openxmlformats.org/officeDocument/2006/relationships/hyperlink" Target="https://pbs.twimg.com/profile_banners/143409231/1359113144" TargetMode="External"/><Relationship Id="rId356" Type="http://schemas.openxmlformats.org/officeDocument/2006/relationships/hyperlink" Target="http://abs.twimg.com/sticky/default_profile_images/default_profile_normal.png" TargetMode="External"/><Relationship Id="rId563" Type="http://schemas.openxmlformats.org/officeDocument/2006/relationships/hyperlink" Target="https://twitter.com/sajid46661340" TargetMode="External"/><Relationship Id="rId770" Type="http://schemas.openxmlformats.org/officeDocument/2006/relationships/hyperlink" Target="https://t.co/idjDGdS6I9" TargetMode="External"/><Relationship Id="rId1193" Type="http://schemas.openxmlformats.org/officeDocument/2006/relationships/hyperlink" Target="http://abs.twimg.com/images/themes/theme1/bg.png" TargetMode="External"/><Relationship Id="rId2037" Type="http://schemas.openxmlformats.org/officeDocument/2006/relationships/hyperlink" Target="https://twitter.com/mohdmuzakkir755" TargetMode="External"/><Relationship Id="rId2244" Type="http://schemas.openxmlformats.org/officeDocument/2006/relationships/hyperlink" Target="https://twitter.com/hhimanmi" TargetMode="External"/><Relationship Id="rId216" Type="http://schemas.openxmlformats.org/officeDocument/2006/relationships/hyperlink" Target="https://pbs.twimg.com/profile_banners/575065088/1463297011" TargetMode="External"/><Relationship Id="rId423" Type="http://schemas.openxmlformats.org/officeDocument/2006/relationships/hyperlink" Target="http://pbs.twimg.com/profile_images/793367833484861440/-2Q6IIYf_normal.jpg" TargetMode="External"/><Relationship Id="rId1053" Type="http://schemas.openxmlformats.org/officeDocument/2006/relationships/hyperlink" Target="https://pbs.twimg.com/profile_banners/29224032/1390847430" TargetMode="External"/><Relationship Id="rId1260" Type="http://schemas.openxmlformats.org/officeDocument/2006/relationships/hyperlink" Target="http://pbs.twimg.com/profile_background_images/185094138/Photo0261.jpg" TargetMode="External"/><Relationship Id="rId2104" Type="http://schemas.openxmlformats.org/officeDocument/2006/relationships/hyperlink" Target="https://twitter.com/thechinmaysahu" TargetMode="External"/><Relationship Id="rId630" Type="http://schemas.openxmlformats.org/officeDocument/2006/relationships/hyperlink" Target="https://twitter.com/udaipurtimes" TargetMode="External"/><Relationship Id="rId2311" Type="http://schemas.openxmlformats.org/officeDocument/2006/relationships/hyperlink" Target="https://twitter.com/zaffna" TargetMode="External"/><Relationship Id="rId1120" Type="http://schemas.openxmlformats.org/officeDocument/2006/relationships/hyperlink" Target="https://pbs.twimg.com/profile_banners/303636266/1471353372" TargetMode="External"/><Relationship Id="rId1937" Type="http://schemas.openxmlformats.org/officeDocument/2006/relationships/hyperlink" Target="https://twitter.com/srkkafighte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8" Type="http://schemas.openxmlformats.org/officeDocument/2006/relationships/hyperlink" Target="https://www.sportswallah.com/lifestyle/cricket/ipl-2017-vodafone-zoozoos-celebrate-10-years-of-ipl-with-comeback-videos" TargetMode="External"/><Relationship Id="rId13" Type="http://schemas.openxmlformats.org/officeDocument/2006/relationships/table" Target="../tables/table13.xml"/><Relationship Id="rId18" Type="http://schemas.openxmlformats.org/officeDocument/2006/relationships/table" Target="../tables/table18.xml"/><Relationship Id="rId3" Type="http://schemas.openxmlformats.org/officeDocument/2006/relationships/hyperlink" Target="https://twitter.com/i/web/status/858695389318336512" TargetMode="External"/><Relationship Id="rId7" Type="http://schemas.openxmlformats.org/officeDocument/2006/relationships/hyperlink" Target="http://socl.club/g2w4au" TargetMode="External"/><Relationship Id="rId12" Type="http://schemas.openxmlformats.org/officeDocument/2006/relationships/table" Target="../tables/table12.xml"/><Relationship Id="rId17" Type="http://schemas.openxmlformats.org/officeDocument/2006/relationships/table" Target="../tables/table17.xml"/><Relationship Id="rId2" Type="http://schemas.openxmlformats.org/officeDocument/2006/relationships/hyperlink" Target="http://www.contestnews.in/vodafone-superfan-2017-contest-chance-win-pbl-match-tickets/" TargetMode="External"/><Relationship Id="rId16" Type="http://schemas.openxmlformats.org/officeDocument/2006/relationships/table" Target="../tables/table16.xml"/><Relationship Id="rId1" Type="http://schemas.openxmlformats.org/officeDocument/2006/relationships/hyperlink" Target="https://shop.vodafone.in/shop/Offers/super-hour-internet-voice-offers.jsp" TargetMode="External"/><Relationship Id="rId6" Type="http://schemas.openxmlformats.org/officeDocument/2006/relationships/hyperlink" Target="http://socl.club/C6Rmxb" TargetMode="External"/><Relationship Id="rId11" Type="http://schemas.openxmlformats.org/officeDocument/2006/relationships/table" Target="../tables/table11.xml"/><Relationship Id="rId5" Type="http://schemas.openxmlformats.org/officeDocument/2006/relationships/hyperlink" Target="https://www.youtube.com/watch?v=1MiMUnm1m-M&amp;feature=youtu.be&amp;a" TargetMode="External"/><Relationship Id="rId15" Type="http://schemas.openxmlformats.org/officeDocument/2006/relationships/table" Target="../tables/table15.xml"/><Relationship Id="rId10" Type="http://schemas.openxmlformats.org/officeDocument/2006/relationships/hyperlink" Target="https://www.youtube.com/watch?v=5iDUujDLKsM&amp;feature=youtu.be&amp;a" TargetMode="External"/><Relationship Id="rId4" Type="http://schemas.openxmlformats.org/officeDocument/2006/relationships/hyperlink" Target="https://twitter.com/i/web/status/858386122069561344" TargetMode="External"/><Relationship Id="rId9" Type="http://schemas.openxmlformats.org/officeDocument/2006/relationships/hyperlink" Target="http://tech.economictimes.indiatimes.com/news/corporate/handset-makers-telcos-are-top-spenders-in-advertising-during-ipl/58373112" TargetMode="External"/><Relationship Id="rId14"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E963"/>
  <sheetViews>
    <sheetView workbookViewId="0">
      <pane xSplit="2" ySplit="2" topLeftCell="AZ3" activePane="bottomRight" state="frozen"/>
      <selection pane="topRight" activeCell="C1" sqref="C1"/>
      <selection pane="bottomLeft" activeCell="A3" sqref="A3"/>
      <selection pane="bottomRight" activeCell="A874" sqref="A874:BD879"/>
    </sheetView>
  </sheetViews>
  <sheetFormatPr defaultRowHeight="15" x14ac:dyDescent="0.25"/>
  <cols>
    <col min="1" max="2" width="10.42578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customWidth="1"/>
    <col min="12" max="12" width="11" hidden="1" customWidth="1"/>
    <col min="13" max="13" width="10.85546875" hidden="1" customWidth="1"/>
    <col min="14" max="14" width="16" bestFit="1" customWidth="1"/>
    <col min="15" max="15" width="12.7109375" bestFit="1" customWidth="1"/>
    <col min="16" max="16" width="14.42578125" bestFit="1" customWidth="1"/>
    <col min="17" max="17" width="8.85546875" style="81" bestFit="1" customWidth="1"/>
    <col min="18" max="18" width="9.5703125" bestFit="1" customWidth="1"/>
    <col min="19" max="19" width="13.140625" bestFit="1" customWidth="1"/>
    <col min="20" max="20" width="13.28515625" bestFit="1" customWidth="1"/>
    <col min="21" max="21" width="11" bestFit="1" customWidth="1"/>
    <col min="22" max="22" width="14.7109375" bestFit="1" customWidth="1"/>
    <col min="23" max="23" width="13.42578125" bestFit="1" customWidth="1"/>
    <col min="24" max="24" width="14.42578125" bestFit="1" customWidth="1"/>
    <col min="25" max="25" width="10.5703125" bestFit="1" customWidth="1"/>
    <col min="26" max="26" width="12.140625" bestFit="1" customWidth="1"/>
    <col min="27" max="27" width="11.5703125" bestFit="1" customWidth="1"/>
    <col min="28" max="28" width="13.5703125" bestFit="1" customWidth="1"/>
    <col min="29" max="29" width="11.7109375" bestFit="1" customWidth="1"/>
    <col min="30" max="30" width="10.5703125" bestFit="1" customWidth="1"/>
    <col min="31" max="31" width="13.5703125" bestFit="1" customWidth="1"/>
    <col min="32" max="32" width="10.7109375" bestFit="1" customWidth="1"/>
    <col min="33" max="33" width="11.5703125" bestFit="1" customWidth="1"/>
    <col min="34" max="34" width="11.42578125" bestFit="1" customWidth="1"/>
    <col min="35" max="35" width="11" bestFit="1" customWidth="1"/>
    <col min="36" max="36" width="13.140625" bestFit="1" customWidth="1"/>
    <col min="37" max="37" width="10.85546875" bestFit="1" customWidth="1"/>
    <col min="38" max="38" width="13.140625" bestFit="1" customWidth="1"/>
    <col min="39" max="39" width="9.28515625" bestFit="1" customWidth="1"/>
    <col min="40" max="40" width="12.140625" bestFit="1" customWidth="1"/>
    <col min="41" max="41" width="12" bestFit="1" customWidth="1"/>
    <col min="42" max="42" width="13.5703125" bestFit="1" customWidth="1"/>
    <col min="43" max="43" width="20.85546875" bestFit="1" customWidth="1"/>
    <col min="44" max="44" width="19.7109375" bestFit="1" customWidth="1"/>
    <col min="45" max="45" width="17" bestFit="1" customWidth="1"/>
    <col min="46" max="46" width="10.28515625" bestFit="1" customWidth="1"/>
    <col min="47" max="47" width="15.5703125" bestFit="1" customWidth="1"/>
    <col min="48" max="48" width="11.7109375" bestFit="1" customWidth="1"/>
    <col min="49" max="49" width="10.28515625" bestFit="1" customWidth="1"/>
    <col min="50" max="50" width="8.5703125" bestFit="1" customWidth="1"/>
    <col min="51" max="52" width="8" bestFit="1" customWidth="1"/>
    <col min="54" max="54" width="14.42578125" customWidth="1"/>
    <col min="55" max="55" width="11.42578125" bestFit="1" customWidth="1"/>
    <col min="56" max="57" width="11.140625" bestFit="1" customWidth="1"/>
  </cols>
  <sheetData>
    <row r="1" spans="1:57" x14ac:dyDescent="0.25">
      <c r="C1" s="17" t="s">
        <v>39</v>
      </c>
      <c r="D1" s="18"/>
      <c r="E1" s="18"/>
      <c r="F1" s="18"/>
      <c r="G1" s="17"/>
      <c r="H1" s="15" t="s">
        <v>43</v>
      </c>
      <c r="I1" s="52"/>
      <c r="J1" s="52"/>
      <c r="K1" s="34" t="s">
        <v>42</v>
      </c>
      <c r="L1" s="19" t="s">
        <v>40</v>
      </c>
      <c r="M1" s="19"/>
      <c r="N1" s="16" t="s">
        <v>41</v>
      </c>
    </row>
    <row r="2" spans="1:57" ht="30" customHeight="1" x14ac:dyDescent="0.2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81" t="s">
        <v>179</v>
      </c>
      <c r="R2" s="13" t="s">
        <v>180</v>
      </c>
      <c r="S2" s="13" t="s">
        <v>181</v>
      </c>
      <c r="T2" s="13" t="s">
        <v>182</v>
      </c>
      <c r="U2" s="13" t="s">
        <v>183</v>
      </c>
      <c r="V2" s="13" t="s">
        <v>184</v>
      </c>
      <c r="W2" s="13" t="s">
        <v>185</v>
      </c>
      <c r="X2" s="13" t="s">
        <v>186</v>
      </c>
      <c r="Y2" s="13" t="s">
        <v>187</v>
      </c>
      <c r="Z2" s="13" t="s">
        <v>188</v>
      </c>
      <c r="AA2" s="13" t="s">
        <v>189</v>
      </c>
      <c r="AB2" s="13" t="s">
        <v>190</v>
      </c>
      <c r="AC2" s="13" t="s">
        <v>191</v>
      </c>
      <c r="AD2" s="13" t="s">
        <v>192</v>
      </c>
      <c r="AE2" s="13" t="s">
        <v>193</v>
      </c>
      <c r="AF2" s="13" t="s">
        <v>194</v>
      </c>
      <c r="AG2" s="13" t="s">
        <v>195</v>
      </c>
      <c r="AH2" s="13" t="s">
        <v>196</v>
      </c>
      <c r="AI2" s="13" t="s">
        <v>197</v>
      </c>
      <c r="AJ2" s="13" t="s">
        <v>198</v>
      </c>
      <c r="AK2" s="13" t="s">
        <v>199</v>
      </c>
      <c r="AL2" s="13" t="s">
        <v>200</v>
      </c>
      <c r="AM2" s="13" t="s">
        <v>201</v>
      </c>
      <c r="AN2" s="13" t="s">
        <v>202</v>
      </c>
      <c r="AO2" s="13" t="s">
        <v>203</v>
      </c>
      <c r="AP2" s="13" t="s">
        <v>204</v>
      </c>
      <c r="AQ2" s="13" t="s">
        <v>205</v>
      </c>
      <c r="AR2" s="13" t="s">
        <v>206</v>
      </c>
      <c r="AS2" s="13" t="s">
        <v>207</v>
      </c>
      <c r="AT2" s="13" t="s">
        <v>208</v>
      </c>
      <c r="AU2" s="13" t="s">
        <v>209</v>
      </c>
      <c r="AV2" s="13" t="s">
        <v>210</v>
      </c>
      <c r="AW2" s="13" t="s">
        <v>211</v>
      </c>
      <c r="AX2" s="13" t="s">
        <v>212</v>
      </c>
      <c r="AY2" s="13" t="s">
        <v>213</v>
      </c>
      <c r="AZ2" s="13" t="s">
        <v>214</v>
      </c>
      <c r="BA2" s="13" t="s">
        <v>2130</v>
      </c>
      <c r="BB2" t="s">
        <v>6372</v>
      </c>
      <c r="BC2" t="s">
        <v>6373</v>
      </c>
      <c r="BD2" s="13" t="s">
        <v>6738</v>
      </c>
      <c r="BE2" s="13" t="s">
        <v>6739</v>
      </c>
    </row>
    <row r="3" spans="1:57" ht="15" customHeight="1" x14ac:dyDescent="0.25">
      <c r="A3" s="67" t="s">
        <v>215</v>
      </c>
      <c r="B3" s="67" t="s">
        <v>381</v>
      </c>
      <c r="C3" s="68"/>
      <c r="D3" s="69"/>
      <c r="E3" s="70"/>
      <c r="F3" s="71"/>
      <c r="G3" s="68"/>
      <c r="H3" s="72"/>
      <c r="I3" s="73"/>
      <c r="J3" s="73"/>
      <c r="K3" s="35" t="s">
        <v>65</v>
      </c>
      <c r="L3" s="74">
        <v>3</v>
      </c>
      <c r="M3" s="74"/>
      <c r="N3" s="75"/>
      <c r="O3" s="81" t="s">
        <v>393</v>
      </c>
      <c r="P3" s="83">
        <v>42846.237905092596</v>
      </c>
      <c r="Q3" s="81" t="s">
        <v>395</v>
      </c>
      <c r="R3" s="81"/>
      <c r="S3" s="81"/>
      <c r="T3" s="81" t="s">
        <v>480</v>
      </c>
      <c r="U3" s="81"/>
      <c r="V3" s="86" t="s">
        <v>501</v>
      </c>
      <c r="W3" s="83">
        <v>42846.237905092596</v>
      </c>
      <c r="X3" s="86" t="s">
        <v>662</v>
      </c>
      <c r="Y3" s="81"/>
      <c r="Z3" s="81"/>
      <c r="AA3" s="87" t="s">
        <v>833</v>
      </c>
      <c r="AB3" s="81"/>
      <c r="AC3" s="81" t="b">
        <v>0</v>
      </c>
      <c r="AD3" s="81">
        <v>0</v>
      </c>
      <c r="AE3" s="87" t="s">
        <v>1016</v>
      </c>
      <c r="AF3" s="81" t="b">
        <v>0</v>
      </c>
      <c r="AG3" s="81" t="s">
        <v>1023</v>
      </c>
      <c r="AH3" s="81"/>
      <c r="AI3" s="87" t="s">
        <v>1016</v>
      </c>
      <c r="AJ3" s="81" t="b">
        <v>0</v>
      </c>
      <c r="AK3" s="81">
        <v>15</v>
      </c>
      <c r="AL3" s="87" t="s">
        <v>1003</v>
      </c>
      <c r="AM3" s="81" t="s">
        <v>1030</v>
      </c>
      <c r="AN3" s="81" t="b">
        <v>0</v>
      </c>
      <c r="AO3" s="87" t="s">
        <v>1003</v>
      </c>
      <c r="AP3" s="81" t="s">
        <v>179</v>
      </c>
      <c r="AQ3" s="81">
        <v>0</v>
      </c>
      <c r="AR3" s="81">
        <v>0</v>
      </c>
      <c r="AS3" s="81"/>
      <c r="AT3" s="81"/>
      <c r="AU3" s="81"/>
      <c r="AV3" s="81"/>
      <c r="AW3" s="81"/>
      <c r="AX3" s="81"/>
      <c r="AY3" s="81"/>
      <c r="AZ3" s="81"/>
      <c r="BA3" s="82" t="b">
        <f>IF(Edges[[#This Row],[Vertex 1]]=Edges[[#This Row],[Vertex 2]],TRUE,FALSE)</f>
        <v>0</v>
      </c>
      <c r="BB3">
        <v>1</v>
      </c>
      <c r="BC3">
        <v>1</v>
      </c>
      <c r="BD3" s="81" t="e">
        <f>REPLACE(INDEX(GroupVertices[Group], MATCH(Edges[[#This Row],[Vertex 1]],GroupVertices[Vertex],0)),1,1,"")</f>
        <v>#N/A</v>
      </c>
      <c r="BE3" s="81" t="e">
        <f>REPLACE(INDEX(GroupVertices[Group], MATCH(Edges[[#This Row],[Vertex 2]],GroupVertices[Vertex],0)),1,1,"")</f>
        <v>#N/A</v>
      </c>
    </row>
    <row r="4" spans="1:57" ht="15" hidden="1" customHeight="1" x14ac:dyDescent="0.25">
      <c r="A4" s="67" t="s">
        <v>216</v>
      </c>
      <c r="B4" s="67" t="s">
        <v>216</v>
      </c>
      <c r="C4" s="68"/>
      <c r="D4" s="69"/>
      <c r="E4" s="70"/>
      <c r="F4" s="71"/>
      <c r="G4" s="68"/>
      <c r="H4" s="72"/>
      <c r="I4" s="73"/>
      <c r="J4" s="73"/>
      <c r="K4" s="35" t="s">
        <v>65</v>
      </c>
      <c r="L4" s="80">
        <v>4</v>
      </c>
      <c r="M4" s="80"/>
      <c r="N4" s="75"/>
      <c r="O4" s="82" t="s">
        <v>179</v>
      </c>
      <c r="P4" s="84">
        <v>42846.306793981479</v>
      </c>
      <c r="Q4" s="82" t="s">
        <v>396</v>
      </c>
      <c r="R4" s="82"/>
      <c r="S4" s="82"/>
      <c r="T4" s="82"/>
      <c r="U4" s="82"/>
      <c r="V4" s="85" t="s">
        <v>502</v>
      </c>
      <c r="W4" s="84">
        <v>42846.306793981479</v>
      </c>
      <c r="X4" s="85" t="s">
        <v>663</v>
      </c>
      <c r="Y4" s="82"/>
      <c r="Z4" s="82"/>
      <c r="AA4" s="88" t="s">
        <v>834</v>
      </c>
      <c r="AB4" s="82"/>
      <c r="AC4" s="82" t="b">
        <v>0</v>
      </c>
      <c r="AD4" s="82">
        <v>0</v>
      </c>
      <c r="AE4" s="88" t="s">
        <v>1016</v>
      </c>
      <c r="AF4" s="82" t="b">
        <v>0</v>
      </c>
      <c r="AG4" s="82" t="s">
        <v>1023</v>
      </c>
      <c r="AH4" s="82"/>
      <c r="AI4" s="88" t="s">
        <v>1016</v>
      </c>
      <c r="AJ4" s="82" t="b">
        <v>0</v>
      </c>
      <c r="AK4" s="82">
        <v>0</v>
      </c>
      <c r="AL4" s="88" t="s">
        <v>1016</v>
      </c>
      <c r="AM4" s="82" t="s">
        <v>1031</v>
      </c>
      <c r="AN4" s="82" t="b">
        <v>0</v>
      </c>
      <c r="AO4" s="88" t="s">
        <v>834</v>
      </c>
      <c r="AP4" s="82" t="s">
        <v>179</v>
      </c>
      <c r="AQ4" s="82">
        <v>0</v>
      </c>
      <c r="AR4" s="82">
        <v>0</v>
      </c>
      <c r="AS4" s="82"/>
      <c r="AT4" s="82"/>
      <c r="AU4" s="82"/>
      <c r="AV4" s="82"/>
      <c r="AW4" s="82"/>
      <c r="AX4" s="82"/>
      <c r="AY4" s="82"/>
      <c r="AZ4" s="82"/>
      <c r="BA4" s="82" t="b">
        <f>IF(Edges[[#This Row],[Vertex 1]]=Edges[[#This Row],[Vertex 2]],TRUE,FALSE)</f>
        <v>1</v>
      </c>
      <c r="BB4">
        <v>2</v>
      </c>
      <c r="BC4">
        <v>1</v>
      </c>
      <c r="BD4" s="82" t="e">
        <f>REPLACE(INDEX(GroupVertices[Group], MATCH(Edges[[#This Row],[Vertex 1]],GroupVertices[Vertex],0)),1,1,"")</f>
        <v>#N/A</v>
      </c>
      <c r="BE4" s="105" t="e">
        <f>REPLACE(INDEX(GroupVertices[Group], MATCH(Edges[[#This Row],[Vertex 2]],GroupVertices[Vertex],0)),1,1,"")</f>
        <v>#N/A</v>
      </c>
    </row>
    <row r="5" spans="1:57" x14ac:dyDescent="0.25">
      <c r="A5" s="67" t="s">
        <v>217</v>
      </c>
      <c r="B5" s="67" t="s">
        <v>384</v>
      </c>
      <c r="C5" s="68"/>
      <c r="D5" s="69"/>
      <c r="E5" s="70"/>
      <c r="F5" s="71"/>
      <c r="G5" s="68"/>
      <c r="H5" s="72"/>
      <c r="I5" s="73"/>
      <c r="J5" s="73"/>
      <c r="K5" s="35" t="s">
        <v>65</v>
      </c>
      <c r="L5" s="80">
        <v>5</v>
      </c>
      <c r="M5" s="80"/>
      <c r="N5" s="75"/>
      <c r="O5" s="82" t="s">
        <v>393</v>
      </c>
      <c r="P5" s="84">
        <v>42846.53020833333</v>
      </c>
      <c r="Q5" s="82" t="s">
        <v>397</v>
      </c>
      <c r="R5" s="82"/>
      <c r="S5" s="82"/>
      <c r="T5" s="82"/>
      <c r="U5" s="82"/>
      <c r="V5" s="85" t="s">
        <v>503</v>
      </c>
      <c r="W5" s="84">
        <v>42846.53020833333</v>
      </c>
      <c r="X5" s="85" t="s">
        <v>664</v>
      </c>
      <c r="Y5" s="82"/>
      <c r="Z5" s="82"/>
      <c r="AA5" s="88" t="s">
        <v>835</v>
      </c>
      <c r="AB5" s="88" t="s">
        <v>1004</v>
      </c>
      <c r="AC5" s="82" t="b">
        <v>0</v>
      </c>
      <c r="AD5" s="82">
        <v>0</v>
      </c>
      <c r="AE5" s="88" t="s">
        <v>1017</v>
      </c>
      <c r="AF5" s="82" t="b">
        <v>0</v>
      </c>
      <c r="AG5" s="82" t="s">
        <v>1023</v>
      </c>
      <c r="AH5" s="82"/>
      <c r="AI5" s="88" t="s">
        <v>1016</v>
      </c>
      <c r="AJ5" s="82" t="b">
        <v>0</v>
      </c>
      <c r="AK5" s="82">
        <v>0</v>
      </c>
      <c r="AL5" s="88" t="s">
        <v>1016</v>
      </c>
      <c r="AM5" s="82" t="s">
        <v>1030</v>
      </c>
      <c r="AN5" s="82" t="b">
        <v>0</v>
      </c>
      <c r="AO5" s="88" t="s">
        <v>1004</v>
      </c>
      <c r="AP5" s="82" t="s">
        <v>179</v>
      </c>
      <c r="AQ5" s="82">
        <v>0</v>
      </c>
      <c r="AR5" s="82">
        <v>0</v>
      </c>
      <c r="AS5" s="82"/>
      <c r="AT5" s="82"/>
      <c r="AU5" s="82"/>
      <c r="AV5" s="82"/>
      <c r="AW5" s="82"/>
      <c r="AX5" s="82"/>
      <c r="AY5" s="82"/>
      <c r="AZ5" s="82"/>
      <c r="BA5" s="82" t="b">
        <f>IF(Edges[[#This Row],[Vertex 1]]=Edges[[#This Row],[Vertex 2]],TRUE,FALSE)</f>
        <v>0</v>
      </c>
      <c r="BB5">
        <v>1</v>
      </c>
      <c r="BC5">
        <v>1</v>
      </c>
      <c r="BD5" s="81" t="e">
        <f>REPLACE(INDEX(GroupVertices[Group], MATCH(Edges[[#This Row],[Vertex 1]],GroupVertices[Vertex],0)),1,1,"")</f>
        <v>#N/A</v>
      </c>
      <c r="BE5" s="81" t="e">
        <f>REPLACE(INDEX(GroupVertices[Group], MATCH(Edges[[#This Row],[Vertex 2]],GroupVertices[Vertex],0)),1,1,"")</f>
        <v>#N/A</v>
      </c>
    </row>
    <row r="6" spans="1:57" x14ac:dyDescent="0.25">
      <c r="A6" s="67" t="s">
        <v>217</v>
      </c>
      <c r="B6" s="67" t="s">
        <v>385</v>
      </c>
      <c r="C6" s="68"/>
      <c r="D6" s="69"/>
      <c r="E6" s="70"/>
      <c r="F6" s="71"/>
      <c r="G6" s="68"/>
      <c r="H6" s="72"/>
      <c r="I6" s="73"/>
      <c r="J6" s="73"/>
      <c r="K6" s="35" t="s">
        <v>65</v>
      </c>
      <c r="L6" s="80">
        <v>6</v>
      </c>
      <c r="M6" s="80"/>
      <c r="N6" s="75"/>
      <c r="O6" s="82" t="s">
        <v>393</v>
      </c>
      <c r="P6" s="84">
        <v>42846.53020833333</v>
      </c>
      <c r="Q6" s="82" t="s">
        <v>397</v>
      </c>
      <c r="R6" s="82"/>
      <c r="S6" s="82"/>
      <c r="T6" s="82"/>
      <c r="U6" s="82"/>
      <c r="V6" s="85" t="s">
        <v>503</v>
      </c>
      <c r="W6" s="84">
        <v>42846.53020833333</v>
      </c>
      <c r="X6" s="85" t="s">
        <v>664</v>
      </c>
      <c r="Y6" s="82"/>
      <c r="Z6" s="82"/>
      <c r="AA6" s="88" t="s">
        <v>835</v>
      </c>
      <c r="AB6" s="88" t="s">
        <v>1004</v>
      </c>
      <c r="AC6" s="82" t="b">
        <v>0</v>
      </c>
      <c r="AD6" s="82">
        <v>0</v>
      </c>
      <c r="AE6" s="88" t="s">
        <v>1017</v>
      </c>
      <c r="AF6" s="82" t="b">
        <v>0</v>
      </c>
      <c r="AG6" s="82" t="s">
        <v>1023</v>
      </c>
      <c r="AH6" s="82"/>
      <c r="AI6" s="88" t="s">
        <v>1016</v>
      </c>
      <c r="AJ6" s="82" t="b">
        <v>0</v>
      </c>
      <c r="AK6" s="82">
        <v>0</v>
      </c>
      <c r="AL6" s="88" t="s">
        <v>1016</v>
      </c>
      <c r="AM6" s="82" t="s">
        <v>1030</v>
      </c>
      <c r="AN6" s="82" t="b">
        <v>0</v>
      </c>
      <c r="AO6" s="88" t="s">
        <v>1004</v>
      </c>
      <c r="AP6" s="82" t="s">
        <v>179</v>
      </c>
      <c r="AQ6" s="82">
        <v>0</v>
      </c>
      <c r="AR6" s="82">
        <v>0</v>
      </c>
      <c r="AS6" s="82"/>
      <c r="AT6" s="82"/>
      <c r="AU6" s="82"/>
      <c r="AV6" s="82"/>
      <c r="AW6" s="82"/>
      <c r="AX6" s="82"/>
      <c r="AY6" s="82"/>
      <c r="AZ6" s="82"/>
      <c r="BA6" s="82" t="b">
        <f>IF(Edges[[#This Row],[Vertex 1]]=Edges[[#This Row],[Vertex 2]],TRUE,FALSE)</f>
        <v>0</v>
      </c>
      <c r="BB6">
        <v>1</v>
      </c>
      <c r="BC6">
        <v>1</v>
      </c>
      <c r="BD6" s="81" t="e">
        <f>REPLACE(INDEX(GroupVertices[Group], MATCH(Edges[[#This Row],[Vertex 1]],GroupVertices[Vertex],0)),1,1,"")</f>
        <v>#N/A</v>
      </c>
      <c r="BE6" s="81" t="e">
        <f>REPLACE(INDEX(GroupVertices[Group], MATCH(Edges[[#This Row],[Vertex 2]],GroupVertices[Vertex],0)),1,1,"")</f>
        <v>#N/A</v>
      </c>
    </row>
    <row r="7" spans="1:57" x14ac:dyDescent="0.25">
      <c r="A7" s="67" t="s">
        <v>217</v>
      </c>
      <c r="B7" s="67" t="s">
        <v>386</v>
      </c>
      <c r="C7" s="68"/>
      <c r="D7" s="69"/>
      <c r="E7" s="70"/>
      <c r="F7" s="71"/>
      <c r="G7" s="68"/>
      <c r="H7" s="72"/>
      <c r="I7" s="73"/>
      <c r="J7" s="73"/>
      <c r="K7" s="35" t="s">
        <v>65</v>
      </c>
      <c r="L7" s="80">
        <v>7</v>
      </c>
      <c r="M7" s="80"/>
      <c r="N7" s="75"/>
      <c r="O7" s="82" t="s">
        <v>393</v>
      </c>
      <c r="P7" s="84">
        <v>42846.53020833333</v>
      </c>
      <c r="Q7" s="82" t="s">
        <v>397</v>
      </c>
      <c r="R7" s="82"/>
      <c r="S7" s="82"/>
      <c r="T7" s="82"/>
      <c r="U7" s="82"/>
      <c r="V7" s="85" t="s">
        <v>503</v>
      </c>
      <c r="W7" s="84">
        <v>42846.53020833333</v>
      </c>
      <c r="X7" s="85" t="s">
        <v>664</v>
      </c>
      <c r="Y7" s="82"/>
      <c r="Z7" s="82"/>
      <c r="AA7" s="88" t="s">
        <v>835</v>
      </c>
      <c r="AB7" s="88" t="s">
        <v>1004</v>
      </c>
      <c r="AC7" s="82" t="b">
        <v>0</v>
      </c>
      <c r="AD7" s="82">
        <v>0</v>
      </c>
      <c r="AE7" s="88" t="s">
        <v>1017</v>
      </c>
      <c r="AF7" s="82" t="b">
        <v>0</v>
      </c>
      <c r="AG7" s="82" t="s">
        <v>1023</v>
      </c>
      <c r="AH7" s="82"/>
      <c r="AI7" s="88" t="s">
        <v>1016</v>
      </c>
      <c r="AJ7" s="82" t="b">
        <v>0</v>
      </c>
      <c r="AK7" s="82">
        <v>0</v>
      </c>
      <c r="AL7" s="88" t="s">
        <v>1016</v>
      </c>
      <c r="AM7" s="82" t="s">
        <v>1030</v>
      </c>
      <c r="AN7" s="82" t="b">
        <v>0</v>
      </c>
      <c r="AO7" s="88" t="s">
        <v>1004</v>
      </c>
      <c r="AP7" s="82" t="s">
        <v>179</v>
      </c>
      <c r="AQ7" s="82">
        <v>0</v>
      </c>
      <c r="AR7" s="82">
        <v>0</v>
      </c>
      <c r="AS7" s="82"/>
      <c r="AT7" s="82"/>
      <c r="AU7" s="82"/>
      <c r="AV7" s="82"/>
      <c r="AW7" s="82"/>
      <c r="AX7" s="82"/>
      <c r="AY7" s="82"/>
      <c r="AZ7" s="82"/>
      <c r="BA7" s="82" t="b">
        <f>IF(Edges[[#This Row],[Vertex 1]]=Edges[[#This Row],[Vertex 2]],TRUE,FALSE)</f>
        <v>0</v>
      </c>
      <c r="BB7">
        <v>1</v>
      </c>
      <c r="BC7">
        <v>1</v>
      </c>
      <c r="BD7" s="81" t="e">
        <f>REPLACE(INDEX(GroupVertices[Group], MATCH(Edges[[#This Row],[Vertex 1]],GroupVertices[Vertex],0)),1,1,"")</f>
        <v>#N/A</v>
      </c>
      <c r="BE7" s="81" t="e">
        <f>REPLACE(INDEX(GroupVertices[Group], MATCH(Edges[[#This Row],[Vertex 2]],GroupVertices[Vertex],0)),1,1,"")</f>
        <v>#N/A</v>
      </c>
    </row>
    <row r="8" spans="1:57" x14ac:dyDescent="0.25">
      <c r="A8" s="67" t="s">
        <v>217</v>
      </c>
      <c r="B8" s="67" t="s">
        <v>381</v>
      </c>
      <c r="C8" s="68"/>
      <c r="D8" s="69"/>
      <c r="E8" s="70"/>
      <c r="F8" s="71"/>
      <c r="G8" s="68"/>
      <c r="H8" s="72"/>
      <c r="I8" s="73"/>
      <c r="J8" s="73"/>
      <c r="K8" s="35" t="s">
        <v>65</v>
      </c>
      <c r="L8" s="80">
        <v>8</v>
      </c>
      <c r="M8" s="80"/>
      <c r="N8" s="75"/>
      <c r="O8" s="82" t="s">
        <v>394</v>
      </c>
      <c r="P8" s="84">
        <v>42846.53020833333</v>
      </c>
      <c r="Q8" s="82" t="s">
        <v>397</v>
      </c>
      <c r="R8" s="82"/>
      <c r="S8" s="82"/>
      <c r="T8" s="82"/>
      <c r="U8" s="82"/>
      <c r="V8" s="85" t="s">
        <v>503</v>
      </c>
      <c r="W8" s="84">
        <v>42846.53020833333</v>
      </c>
      <c r="X8" s="85" t="s">
        <v>664</v>
      </c>
      <c r="Y8" s="82"/>
      <c r="Z8" s="82"/>
      <c r="AA8" s="88" t="s">
        <v>835</v>
      </c>
      <c r="AB8" s="88" t="s">
        <v>1004</v>
      </c>
      <c r="AC8" s="82" t="b">
        <v>0</v>
      </c>
      <c r="AD8" s="82">
        <v>0</v>
      </c>
      <c r="AE8" s="88" t="s">
        <v>1017</v>
      </c>
      <c r="AF8" s="82" t="b">
        <v>0</v>
      </c>
      <c r="AG8" s="82" t="s">
        <v>1023</v>
      </c>
      <c r="AH8" s="82"/>
      <c r="AI8" s="88" t="s">
        <v>1016</v>
      </c>
      <c r="AJ8" s="82" t="b">
        <v>0</v>
      </c>
      <c r="AK8" s="82">
        <v>0</v>
      </c>
      <c r="AL8" s="88" t="s">
        <v>1016</v>
      </c>
      <c r="AM8" s="82" t="s">
        <v>1030</v>
      </c>
      <c r="AN8" s="82" t="b">
        <v>0</v>
      </c>
      <c r="AO8" s="88" t="s">
        <v>1004</v>
      </c>
      <c r="AP8" s="82" t="s">
        <v>179</v>
      </c>
      <c r="AQ8" s="82">
        <v>0</v>
      </c>
      <c r="AR8" s="82">
        <v>0</v>
      </c>
      <c r="AS8" s="82"/>
      <c r="AT8" s="82"/>
      <c r="AU8" s="82"/>
      <c r="AV8" s="82"/>
      <c r="AW8" s="82"/>
      <c r="AX8" s="82"/>
      <c r="AY8" s="82"/>
      <c r="AZ8" s="82"/>
      <c r="BA8" s="82" t="b">
        <f>IF(Edges[[#This Row],[Vertex 1]]=Edges[[#This Row],[Vertex 2]],TRUE,FALSE)</f>
        <v>0</v>
      </c>
      <c r="BB8">
        <v>1</v>
      </c>
      <c r="BC8">
        <v>1</v>
      </c>
      <c r="BD8" s="81" t="e">
        <f>REPLACE(INDEX(GroupVertices[Group], MATCH(Edges[[#This Row],[Vertex 1]],GroupVertices[Vertex],0)),1,1,"")</f>
        <v>#N/A</v>
      </c>
      <c r="BE8" s="81" t="e">
        <f>REPLACE(INDEX(GroupVertices[Group], MATCH(Edges[[#This Row],[Vertex 2]],GroupVertices[Vertex],0)),1,1,"")</f>
        <v>#N/A</v>
      </c>
    </row>
    <row r="9" spans="1:57" x14ac:dyDescent="0.25">
      <c r="A9" s="67" t="s">
        <v>218</v>
      </c>
      <c r="B9" s="67" t="s">
        <v>381</v>
      </c>
      <c r="C9" s="68"/>
      <c r="D9" s="69"/>
      <c r="E9" s="70"/>
      <c r="F9" s="71"/>
      <c r="G9" s="68"/>
      <c r="H9" s="72"/>
      <c r="I9" s="73"/>
      <c r="J9" s="73"/>
      <c r="K9" s="35" t="s">
        <v>65</v>
      </c>
      <c r="L9" s="80">
        <v>9</v>
      </c>
      <c r="M9" s="80"/>
      <c r="N9" s="75"/>
      <c r="O9" s="82" t="s">
        <v>393</v>
      </c>
      <c r="P9" s="84">
        <v>42846.559479166666</v>
      </c>
      <c r="Q9" s="82" t="s">
        <v>398</v>
      </c>
      <c r="R9" s="82"/>
      <c r="S9" s="82"/>
      <c r="T9" s="82" t="s">
        <v>480</v>
      </c>
      <c r="U9" s="82"/>
      <c r="V9" s="85" t="s">
        <v>504</v>
      </c>
      <c r="W9" s="84">
        <v>42846.559479166666</v>
      </c>
      <c r="X9" s="85" t="s">
        <v>665</v>
      </c>
      <c r="Y9" s="82"/>
      <c r="Z9" s="82"/>
      <c r="AA9" s="88" t="s">
        <v>836</v>
      </c>
      <c r="AB9" s="82"/>
      <c r="AC9" s="82" t="b">
        <v>0</v>
      </c>
      <c r="AD9" s="82">
        <v>0</v>
      </c>
      <c r="AE9" s="88" t="s">
        <v>1016</v>
      </c>
      <c r="AF9" s="82" t="b">
        <v>0</v>
      </c>
      <c r="AG9" s="82" t="s">
        <v>1023</v>
      </c>
      <c r="AH9" s="82"/>
      <c r="AI9" s="88" t="s">
        <v>1016</v>
      </c>
      <c r="AJ9" s="82" t="b">
        <v>0</v>
      </c>
      <c r="AK9" s="82">
        <v>5</v>
      </c>
      <c r="AL9" s="88" t="s">
        <v>1005</v>
      </c>
      <c r="AM9" s="82" t="s">
        <v>1030</v>
      </c>
      <c r="AN9" s="82" t="b">
        <v>0</v>
      </c>
      <c r="AO9" s="88" t="s">
        <v>1005</v>
      </c>
      <c r="AP9" s="82" t="s">
        <v>179</v>
      </c>
      <c r="AQ9" s="82">
        <v>0</v>
      </c>
      <c r="AR9" s="82">
        <v>0</v>
      </c>
      <c r="AS9" s="82"/>
      <c r="AT9" s="82"/>
      <c r="AU9" s="82"/>
      <c r="AV9" s="82"/>
      <c r="AW9" s="82"/>
      <c r="AX9" s="82"/>
      <c r="AY9" s="82"/>
      <c r="AZ9" s="82"/>
      <c r="BA9" s="82" t="b">
        <f>IF(Edges[[#This Row],[Vertex 1]]=Edges[[#This Row],[Vertex 2]],TRUE,FALSE)</f>
        <v>0</v>
      </c>
      <c r="BB9">
        <v>1</v>
      </c>
      <c r="BC9">
        <v>1</v>
      </c>
      <c r="BD9" s="81" t="e">
        <f>REPLACE(INDEX(GroupVertices[Group], MATCH(Edges[[#This Row],[Vertex 1]],GroupVertices[Vertex],0)),1,1,"")</f>
        <v>#N/A</v>
      </c>
      <c r="BE9" s="81" t="e">
        <f>REPLACE(INDEX(GroupVertices[Group], MATCH(Edges[[#This Row],[Vertex 2]],GroupVertices[Vertex],0)),1,1,"")</f>
        <v>#N/A</v>
      </c>
    </row>
    <row r="10" spans="1:57" hidden="1" x14ac:dyDescent="0.25">
      <c r="A10" s="67" t="s">
        <v>219</v>
      </c>
      <c r="B10" s="67" t="s">
        <v>219</v>
      </c>
      <c r="C10" s="68"/>
      <c r="D10" s="69"/>
      <c r="E10" s="70"/>
      <c r="F10" s="71"/>
      <c r="G10" s="68"/>
      <c r="H10" s="72"/>
      <c r="I10" s="73"/>
      <c r="J10" s="73"/>
      <c r="K10" s="35" t="s">
        <v>65</v>
      </c>
      <c r="L10" s="80">
        <v>10</v>
      </c>
      <c r="M10" s="80"/>
      <c r="N10" s="75"/>
      <c r="O10" s="82" t="s">
        <v>179</v>
      </c>
      <c r="P10" s="84">
        <v>42846.624224537038</v>
      </c>
      <c r="Q10" s="82" t="s">
        <v>399</v>
      </c>
      <c r="R10" s="82"/>
      <c r="S10" s="82"/>
      <c r="T10" s="82" t="s">
        <v>481</v>
      </c>
      <c r="U10" s="82"/>
      <c r="V10" s="85" t="s">
        <v>505</v>
      </c>
      <c r="W10" s="84">
        <v>42846.624224537038</v>
      </c>
      <c r="X10" s="85" t="s">
        <v>666</v>
      </c>
      <c r="Y10" s="82"/>
      <c r="Z10" s="82"/>
      <c r="AA10" s="88" t="s">
        <v>837</v>
      </c>
      <c r="AB10" s="82"/>
      <c r="AC10" s="82" t="b">
        <v>0</v>
      </c>
      <c r="AD10" s="82">
        <v>0</v>
      </c>
      <c r="AE10" s="88" t="s">
        <v>1016</v>
      </c>
      <c r="AF10" s="82" t="b">
        <v>0</v>
      </c>
      <c r="AG10" s="82" t="s">
        <v>1023</v>
      </c>
      <c r="AH10" s="82"/>
      <c r="AI10" s="88" t="s">
        <v>1016</v>
      </c>
      <c r="AJ10" s="82" t="b">
        <v>0</v>
      </c>
      <c r="AK10" s="82">
        <v>0</v>
      </c>
      <c r="AL10" s="88" t="s">
        <v>1016</v>
      </c>
      <c r="AM10" s="82" t="s">
        <v>1030</v>
      </c>
      <c r="AN10" s="82" t="b">
        <v>0</v>
      </c>
      <c r="AO10" s="88" t="s">
        <v>837</v>
      </c>
      <c r="AP10" s="82" t="s">
        <v>179</v>
      </c>
      <c r="AQ10" s="82">
        <v>0</v>
      </c>
      <c r="AR10" s="82">
        <v>0</v>
      </c>
      <c r="AS10" s="82"/>
      <c r="AT10" s="82"/>
      <c r="AU10" s="82"/>
      <c r="AV10" s="82"/>
      <c r="AW10" s="82"/>
      <c r="AX10" s="82"/>
      <c r="AY10" s="82"/>
      <c r="AZ10" s="82"/>
      <c r="BA10" s="82" t="b">
        <f>IF(Edges[[#This Row],[Vertex 1]]=Edges[[#This Row],[Vertex 2]],TRUE,FALSE)</f>
        <v>1</v>
      </c>
      <c r="BB10">
        <v>1</v>
      </c>
      <c r="BC10">
        <v>1</v>
      </c>
      <c r="BD10" s="82" t="e">
        <f>REPLACE(INDEX(GroupVertices[Group], MATCH(Edges[[#This Row],[Vertex 1]],GroupVertices[Vertex],0)),1,1,"")</f>
        <v>#N/A</v>
      </c>
      <c r="BE10" s="105" t="e">
        <f>REPLACE(INDEX(GroupVertices[Group], MATCH(Edges[[#This Row],[Vertex 2]],GroupVertices[Vertex],0)),1,1,"")</f>
        <v>#N/A</v>
      </c>
    </row>
    <row r="11" spans="1:57" x14ac:dyDescent="0.25">
      <c r="A11" s="67" t="s">
        <v>220</v>
      </c>
      <c r="B11" s="67" t="s">
        <v>381</v>
      </c>
      <c r="C11" s="68"/>
      <c r="D11" s="69"/>
      <c r="E11" s="70"/>
      <c r="F11" s="71"/>
      <c r="G11" s="68"/>
      <c r="H11" s="72"/>
      <c r="I11" s="73"/>
      <c r="J11" s="73"/>
      <c r="K11" s="35" t="s">
        <v>65</v>
      </c>
      <c r="L11" s="80">
        <v>11</v>
      </c>
      <c r="M11" s="80"/>
      <c r="N11" s="75"/>
      <c r="O11" s="82" t="s">
        <v>393</v>
      </c>
      <c r="P11" s="84">
        <v>42846.675266203703</v>
      </c>
      <c r="Q11" s="82" t="s">
        <v>398</v>
      </c>
      <c r="R11" s="82"/>
      <c r="S11" s="82"/>
      <c r="T11" s="82" t="s">
        <v>480</v>
      </c>
      <c r="U11" s="82"/>
      <c r="V11" s="85" t="s">
        <v>506</v>
      </c>
      <c r="W11" s="84">
        <v>42846.675266203703</v>
      </c>
      <c r="X11" s="85" t="s">
        <v>667</v>
      </c>
      <c r="Y11" s="82"/>
      <c r="Z11" s="82"/>
      <c r="AA11" s="88" t="s">
        <v>838</v>
      </c>
      <c r="AB11" s="82"/>
      <c r="AC11" s="82" t="b">
        <v>0</v>
      </c>
      <c r="AD11" s="82">
        <v>0</v>
      </c>
      <c r="AE11" s="88" t="s">
        <v>1016</v>
      </c>
      <c r="AF11" s="82" t="b">
        <v>0</v>
      </c>
      <c r="AG11" s="82" t="s">
        <v>1023</v>
      </c>
      <c r="AH11" s="82"/>
      <c r="AI11" s="88" t="s">
        <v>1016</v>
      </c>
      <c r="AJ11" s="82" t="b">
        <v>0</v>
      </c>
      <c r="AK11" s="82">
        <v>10</v>
      </c>
      <c r="AL11" s="88" t="s">
        <v>1004</v>
      </c>
      <c r="AM11" s="82" t="s">
        <v>1030</v>
      </c>
      <c r="AN11" s="82" t="b">
        <v>0</v>
      </c>
      <c r="AO11" s="88" t="s">
        <v>1004</v>
      </c>
      <c r="AP11" s="82" t="s">
        <v>179</v>
      </c>
      <c r="AQ11" s="82">
        <v>0</v>
      </c>
      <c r="AR11" s="82">
        <v>0</v>
      </c>
      <c r="AS11" s="82"/>
      <c r="AT11" s="82"/>
      <c r="AU11" s="82"/>
      <c r="AV11" s="82"/>
      <c r="AW11" s="82"/>
      <c r="AX11" s="82"/>
      <c r="AY11" s="82"/>
      <c r="AZ11" s="82"/>
      <c r="BA11" s="82" t="b">
        <f>IF(Edges[[#This Row],[Vertex 1]]=Edges[[#This Row],[Vertex 2]],TRUE,FALSE)</f>
        <v>0</v>
      </c>
      <c r="BB11">
        <v>1</v>
      </c>
      <c r="BC11">
        <v>1</v>
      </c>
      <c r="BD11" s="81" t="e">
        <f>REPLACE(INDEX(GroupVertices[Group], MATCH(Edges[[#This Row],[Vertex 1]],GroupVertices[Vertex],0)),1,1,"")</f>
        <v>#N/A</v>
      </c>
      <c r="BE11" s="81" t="e">
        <f>REPLACE(INDEX(GroupVertices[Group], MATCH(Edges[[#This Row],[Vertex 2]],GroupVertices[Vertex],0)),1,1,"")</f>
        <v>#N/A</v>
      </c>
    </row>
    <row r="12" spans="1:57" x14ac:dyDescent="0.25">
      <c r="A12" s="67" t="s">
        <v>221</v>
      </c>
      <c r="B12" s="67" t="s">
        <v>387</v>
      </c>
      <c r="C12" s="68"/>
      <c r="D12" s="69"/>
      <c r="E12" s="70"/>
      <c r="F12" s="71"/>
      <c r="G12" s="68"/>
      <c r="H12" s="72"/>
      <c r="I12" s="73"/>
      <c r="J12" s="73"/>
      <c r="K12" s="35" t="s">
        <v>65</v>
      </c>
      <c r="L12" s="80">
        <v>12</v>
      </c>
      <c r="M12" s="80"/>
      <c r="N12" s="75"/>
      <c r="O12" s="82" t="s">
        <v>393</v>
      </c>
      <c r="P12" s="84">
        <v>42846.732476851852</v>
      </c>
      <c r="Q12" s="82" t="s">
        <v>400</v>
      </c>
      <c r="R12" s="82"/>
      <c r="S12" s="82"/>
      <c r="T12" s="82"/>
      <c r="U12" s="82"/>
      <c r="V12" s="85" t="s">
        <v>507</v>
      </c>
      <c r="W12" s="84">
        <v>42846.732476851852</v>
      </c>
      <c r="X12" s="85" t="s">
        <v>668</v>
      </c>
      <c r="Y12" s="82"/>
      <c r="Z12" s="82"/>
      <c r="AA12" s="88" t="s">
        <v>839</v>
      </c>
      <c r="AB12" s="82"/>
      <c r="AC12" s="82" t="b">
        <v>0</v>
      </c>
      <c r="AD12" s="82">
        <v>0</v>
      </c>
      <c r="AE12" s="88" t="s">
        <v>1016</v>
      </c>
      <c r="AF12" s="82" t="b">
        <v>0</v>
      </c>
      <c r="AG12" s="82" t="s">
        <v>1023</v>
      </c>
      <c r="AH12" s="82"/>
      <c r="AI12" s="88" t="s">
        <v>1016</v>
      </c>
      <c r="AJ12" s="82" t="b">
        <v>0</v>
      </c>
      <c r="AK12" s="82">
        <v>187</v>
      </c>
      <c r="AL12" s="88" t="s">
        <v>1001</v>
      </c>
      <c r="AM12" s="82" t="s">
        <v>1030</v>
      </c>
      <c r="AN12" s="82" t="b">
        <v>0</v>
      </c>
      <c r="AO12" s="88" t="s">
        <v>1001</v>
      </c>
      <c r="AP12" s="82" t="s">
        <v>179</v>
      </c>
      <c r="AQ12" s="82">
        <v>0</v>
      </c>
      <c r="AR12" s="82">
        <v>0</v>
      </c>
      <c r="AS12" s="82"/>
      <c r="AT12" s="82"/>
      <c r="AU12" s="82"/>
      <c r="AV12" s="82"/>
      <c r="AW12" s="82"/>
      <c r="AX12" s="82"/>
      <c r="AY12" s="82"/>
      <c r="AZ12" s="82"/>
      <c r="BA12" s="82" t="b">
        <f>IF(Edges[[#This Row],[Vertex 1]]=Edges[[#This Row],[Vertex 2]],TRUE,FALSE)</f>
        <v>0</v>
      </c>
      <c r="BB12">
        <v>2</v>
      </c>
      <c r="BC12">
        <v>1</v>
      </c>
      <c r="BD12" s="81" t="e">
        <f>REPLACE(INDEX(GroupVertices[Group], MATCH(Edges[[#This Row],[Vertex 1]],GroupVertices[Vertex],0)),1,1,"")</f>
        <v>#N/A</v>
      </c>
      <c r="BE12" s="81" t="e">
        <f>REPLACE(INDEX(GroupVertices[Group], MATCH(Edges[[#This Row],[Vertex 2]],GroupVertices[Vertex],0)),1,1,"")</f>
        <v>#N/A</v>
      </c>
    </row>
    <row r="13" spans="1:57" x14ac:dyDescent="0.25">
      <c r="A13" s="67" t="s">
        <v>221</v>
      </c>
      <c r="B13" s="67" t="s">
        <v>381</v>
      </c>
      <c r="C13" s="68"/>
      <c r="D13" s="69"/>
      <c r="E13" s="70"/>
      <c r="F13" s="71"/>
      <c r="G13" s="68"/>
      <c r="H13" s="72"/>
      <c r="I13" s="73"/>
      <c r="J13" s="73"/>
      <c r="K13" s="35" t="s">
        <v>65</v>
      </c>
      <c r="L13" s="80">
        <v>13</v>
      </c>
      <c r="M13" s="80"/>
      <c r="N13" s="75"/>
      <c r="O13" s="82" t="s">
        <v>393</v>
      </c>
      <c r="P13" s="84">
        <v>42846.732476851852</v>
      </c>
      <c r="Q13" s="82" t="s">
        <v>400</v>
      </c>
      <c r="R13" s="82"/>
      <c r="S13" s="82"/>
      <c r="T13" s="82"/>
      <c r="U13" s="82"/>
      <c r="V13" s="85" t="s">
        <v>507</v>
      </c>
      <c r="W13" s="84">
        <v>42846.732476851852</v>
      </c>
      <c r="X13" s="85" t="s">
        <v>668</v>
      </c>
      <c r="Y13" s="82"/>
      <c r="Z13" s="82"/>
      <c r="AA13" s="88" t="s">
        <v>839</v>
      </c>
      <c r="AB13" s="82"/>
      <c r="AC13" s="82" t="b">
        <v>0</v>
      </c>
      <c r="AD13" s="82">
        <v>0</v>
      </c>
      <c r="AE13" s="88" t="s">
        <v>1016</v>
      </c>
      <c r="AF13" s="82" t="b">
        <v>0</v>
      </c>
      <c r="AG13" s="82" t="s">
        <v>1023</v>
      </c>
      <c r="AH13" s="82"/>
      <c r="AI13" s="88" t="s">
        <v>1016</v>
      </c>
      <c r="AJ13" s="82" t="b">
        <v>0</v>
      </c>
      <c r="AK13" s="82">
        <v>187</v>
      </c>
      <c r="AL13" s="88" t="s">
        <v>1001</v>
      </c>
      <c r="AM13" s="82" t="s">
        <v>1030</v>
      </c>
      <c r="AN13" s="82" t="b">
        <v>0</v>
      </c>
      <c r="AO13" s="88" t="s">
        <v>1001</v>
      </c>
      <c r="AP13" s="82" t="s">
        <v>179</v>
      </c>
      <c r="AQ13" s="82">
        <v>0</v>
      </c>
      <c r="AR13" s="82">
        <v>0</v>
      </c>
      <c r="AS13" s="82"/>
      <c r="AT13" s="82"/>
      <c r="AU13" s="82"/>
      <c r="AV13" s="82"/>
      <c r="AW13" s="82"/>
      <c r="AX13" s="82"/>
      <c r="AY13" s="82"/>
      <c r="AZ13" s="82"/>
      <c r="BA13" s="82" t="b">
        <f>IF(Edges[[#This Row],[Vertex 1]]=Edges[[#This Row],[Vertex 2]],TRUE,FALSE)</f>
        <v>0</v>
      </c>
      <c r="BB13">
        <v>2</v>
      </c>
      <c r="BC13">
        <v>1</v>
      </c>
      <c r="BD13" s="81" t="e">
        <f>REPLACE(INDEX(GroupVertices[Group], MATCH(Edges[[#This Row],[Vertex 1]],GroupVertices[Vertex],0)),1,1,"")</f>
        <v>#N/A</v>
      </c>
      <c r="BE13" s="81" t="e">
        <f>REPLACE(INDEX(GroupVertices[Group], MATCH(Edges[[#This Row],[Vertex 2]],GroupVertices[Vertex],0)),1,1,"")</f>
        <v>#N/A</v>
      </c>
    </row>
    <row r="14" spans="1:57" x14ac:dyDescent="0.25">
      <c r="A14" s="67" t="s">
        <v>222</v>
      </c>
      <c r="B14" s="67" t="s">
        <v>381</v>
      </c>
      <c r="C14" s="68"/>
      <c r="D14" s="69"/>
      <c r="E14" s="70"/>
      <c r="F14" s="71"/>
      <c r="G14" s="68"/>
      <c r="H14" s="72"/>
      <c r="I14" s="73"/>
      <c r="J14" s="73"/>
      <c r="K14" s="35" t="s">
        <v>65</v>
      </c>
      <c r="L14" s="80">
        <v>14</v>
      </c>
      <c r="M14" s="80"/>
      <c r="N14" s="75"/>
      <c r="O14" s="82" t="s">
        <v>393</v>
      </c>
      <c r="P14" s="84">
        <v>42846.805219907408</v>
      </c>
      <c r="Q14" s="82" t="s">
        <v>395</v>
      </c>
      <c r="R14" s="82"/>
      <c r="S14" s="82"/>
      <c r="T14" s="82" t="s">
        <v>480</v>
      </c>
      <c r="U14" s="82"/>
      <c r="V14" s="85" t="s">
        <v>508</v>
      </c>
      <c r="W14" s="84">
        <v>42846.805219907408</v>
      </c>
      <c r="X14" s="85" t="s">
        <v>669</v>
      </c>
      <c r="Y14" s="82"/>
      <c r="Z14" s="82"/>
      <c r="AA14" s="88" t="s">
        <v>840</v>
      </c>
      <c r="AB14" s="82"/>
      <c r="AC14" s="82" t="b">
        <v>0</v>
      </c>
      <c r="AD14" s="82">
        <v>0</v>
      </c>
      <c r="AE14" s="88" t="s">
        <v>1016</v>
      </c>
      <c r="AF14" s="82" t="b">
        <v>0</v>
      </c>
      <c r="AG14" s="82" t="s">
        <v>1023</v>
      </c>
      <c r="AH14" s="82"/>
      <c r="AI14" s="88" t="s">
        <v>1016</v>
      </c>
      <c r="AJ14" s="82" t="b">
        <v>0</v>
      </c>
      <c r="AK14" s="82">
        <v>15</v>
      </c>
      <c r="AL14" s="88" t="s">
        <v>1003</v>
      </c>
      <c r="AM14" s="82" t="s">
        <v>1030</v>
      </c>
      <c r="AN14" s="82" t="b">
        <v>0</v>
      </c>
      <c r="AO14" s="88" t="s">
        <v>1003</v>
      </c>
      <c r="AP14" s="82" t="s">
        <v>179</v>
      </c>
      <c r="AQ14" s="82">
        <v>0</v>
      </c>
      <c r="AR14" s="82">
        <v>0</v>
      </c>
      <c r="AS14" s="82"/>
      <c r="AT14" s="82"/>
      <c r="AU14" s="82"/>
      <c r="AV14" s="82"/>
      <c r="AW14" s="82"/>
      <c r="AX14" s="82"/>
      <c r="AY14" s="82"/>
      <c r="AZ14" s="82"/>
      <c r="BA14" s="82" t="b">
        <f>IF(Edges[[#This Row],[Vertex 1]]=Edges[[#This Row],[Vertex 2]],TRUE,FALSE)</f>
        <v>0</v>
      </c>
      <c r="BB14">
        <v>1</v>
      </c>
      <c r="BC14">
        <v>1</v>
      </c>
      <c r="BD14" s="81" t="e">
        <f>REPLACE(INDEX(GroupVertices[Group], MATCH(Edges[[#This Row],[Vertex 1]],GroupVertices[Vertex],0)),1,1,"")</f>
        <v>#N/A</v>
      </c>
      <c r="BE14" s="81" t="e">
        <f>REPLACE(INDEX(GroupVertices[Group], MATCH(Edges[[#This Row],[Vertex 2]],GroupVertices[Vertex],0)),1,1,"")</f>
        <v>#N/A</v>
      </c>
    </row>
    <row r="15" spans="1:57" hidden="1" x14ac:dyDescent="0.25">
      <c r="A15" s="67" t="s">
        <v>223</v>
      </c>
      <c r="B15" s="67" t="s">
        <v>223</v>
      </c>
      <c r="C15" s="68"/>
      <c r="D15" s="69"/>
      <c r="E15" s="70"/>
      <c r="F15" s="71"/>
      <c r="G15" s="68"/>
      <c r="H15" s="72"/>
      <c r="I15" s="73"/>
      <c r="J15" s="73"/>
      <c r="K15" s="35" t="s">
        <v>65</v>
      </c>
      <c r="L15" s="80">
        <v>15</v>
      </c>
      <c r="M15" s="80"/>
      <c r="N15" s="75"/>
      <c r="O15" s="82" t="s">
        <v>179</v>
      </c>
      <c r="P15" s="84">
        <v>42847.435219907406</v>
      </c>
      <c r="Q15" s="82" t="s">
        <v>401</v>
      </c>
      <c r="R15" s="82"/>
      <c r="S15" s="82"/>
      <c r="T15" s="82"/>
      <c r="U15" s="82"/>
      <c r="V15" s="85" t="s">
        <v>509</v>
      </c>
      <c r="W15" s="84">
        <v>42847.435219907406</v>
      </c>
      <c r="X15" s="85" t="s">
        <v>670</v>
      </c>
      <c r="Y15" s="82"/>
      <c r="Z15" s="82"/>
      <c r="AA15" s="88" t="s">
        <v>841</v>
      </c>
      <c r="AB15" s="82"/>
      <c r="AC15" s="82" t="b">
        <v>0</v>
      </c>
      <c r="AD15" s="82">
        <v>0</v>
      </c>
      <c r="AE15" s="88" t="s">
        <v>1016</v>
      </c>
      <c r="AF15" s="82" t="b">
        <v>0</v>
      </c>
      <c r="AG15" s="82" t="s">
        <v>1024</v>
      </c>
      <c r="AH15" s="82"/>
      <c r="AI15" s="88" t="s">
        <v>1016</v>
      </c>
      <c r="AJ15" s="82" t="b">
        <v>0</v>
      </c>
      <c r="AK15" s="82">
        <v>0</v>
      </c>
      <c r="AL15" s="88" t="s">
        <v>1016</v>
      </c>
      <c r="AM15" s="82" t="s">
        <v>1030</v>
      </c>
      <c r="AN15" s="82" t="b">
        <v>0</v>
      </c>
      <c r="AO15" s="88" t="s">
        <v>841</v>
      </c>
      <c r="AP15" s="82" t="s">
        <v>179</v>
      </c>
      <c r="AQ15" s="82">
        <v>0</v>
      </c>
      <c r="AR15" s="82">
        <v>0</v>
      </c>
      <c r="AS15" s="82"/>
      <c r="AT15" s="82"/>
      <c r="AU15" s="82"/>
      <c r="AV15" s="82"/>
      <c r="AW15" s="82"/>
      <c r="AX15" s="82"/>
      <c r="AY15" s="82"/>
      <c r="AZ15" s="82"/>
      <c r="BA15" s="82" t="b">
        <f>IF(Edges[[#This Row],[Vertex 1]]=Edges[[#This Row],[Vertex 2]],TRUE,FALSE)</f>
        <v>1</v>
      </c>
      <c r="BB15">
        <v>1</v>
      </c>
      <c r="BC15">
        <v>1</v>
      </c>
      <c r="BD15" s="82" t="e">
        <f>REPLACE(INDEX(GroupVertices[Group], MATCH(Edges[[#This Row],[Vertex 1]],GroupVertices[Vertex],0)),1,1,"")</f>
        <v>#N/A</v>
      </c>
      <c r="BE15" s="105" t="e">
        <f>REPLACE(INDEX(GroupVertices[Group], MATCH(Edges[[#This Row],[Vertex 2]],GroupVertices[Vertex],0)),1,1,"")</f>
        <v>#N/A</v>
      </c>
    </row>
    <row r="16" spans="1:57" x14ac:dyDescent="0.25">
      <c r="A16" s="67" t="s">
        <v>224</v>
      </c>
      <c r="B16" s="67" t="s">
        <v>381</v>
      </c>
      <c r="C16" s="68"/>
      <c r="D16" s="69"/>
      <c r="E16" s="70"/>
      <c r="F16" s="71"/>
      <c r="G16" s="68"/>
      <c r="H16" s="72"/>
      <c r="I16" s="73"/>
      <c r="J16" s="73"/>
      <c r="K16" s="35" t="s">
        <v>65</v>
      </c>
      <c r="L16" s="80">
        <v>16</v>
      </c>
      <c r="M16" s="80"/>
      <c r="N16" s="75"/>
      <c r="O16" s="82" t="s">
        <v>393</v>
      </c>
      <c r="P16" s="84">
        <v>42847.539074074077</v>
      </c>
      <c r="Q16" s="82" t="s">
        <v>402</v>
      </c>
      <c r="R16" s="82"/>
      <c r="S16" s="82"/>
      <c r="T16" s="82" t="s">
        <v>480</v>
      </c>
      <c r="U16" s="82"/>
      <c r="V16" s="85" t="s">
        <v>510</v>
      </c>
      <c r="W16" s="84">
        <v>42847.539074074077</v>
      </c>
      <c r="X16" s="85" t="s">
        <v>671</v>
      </c>
      <c r="Y16" s="82"/>
      <c r="Z16" s="82"/>
      <c r="AA16" s="88" t="s">
        <v>842</v>
      </c>
      <c r="AB16" s="82"/>
      <c r="AC16" s="82" t="b">
        <v>0</v>
      </c>
      <c r="AD16" s="82">
        <v>0</v>
      </c>
      <c r="AE16" s="88" t="s">
        <v>1016</v>
      </c>
      <c r="AF16" s="82" t="b">
        <v>0</v>
      </c>
      <c r="AG16" s="82" t="s">
        <v>1023</v>
      </c>
      <c r="AH16" s="82"/>
      <c r="AI16" s="88" t="s">
        <v>1016</v>
      </c>
      <c r="AJ16" s="82" t="b">
        <v>0</v>
      </c>
      <c r="AK16" s="82">
        <v>14</v>
      </c>
      <c r="AL16" s="88" t="s">
        <v>1006</v>
      </c>
      <c r="AM16" s="82" t="s">
        <v>1030</v>
      </c>
      <c r="AN16" s="82" t="b">
        <v>0</v>
      </c>
      <c r="AO16" s="88" t="s">
        <v>1006</v>
      </c>
      <c r="AP16" s="82" t="s">
        <v>179</v>
      </c>
      <c r="AQ16" s="82">
        <v>0</v>
      </c>
      <c r="AR16" s="82">
        <v>0</v>
      </c>
      <c r="AS16" s="82"/>
      <c r="AT16" s="82"/>
      <c r="AU16" s="82"/>
      <c r="AV16" s="82"/>
      <c r="AW16" s="82"/>
      <c r="AX16" s="82"/>
      <c r="AY16" s="82"/>
      <c r="AZ16" s="82"/>
      <c r="BA16" s="82" t="b">
        <f>IF(Edges[[#This Row],[Vertex 1]]=Edges[[#This Row],[Vertex 2]],TRUE,FALSE)</f>
        <v>0</v>
      </c>
      <c r="BB16">
        <v>1</v>
      </c>
      <c r="BC16">
        <v>1</v>
      </c>
      <c r="BD16" s="81" t="e">
        <f>REPLACE(INDEX(GroupVertices[Group], MATCH(Edges[[#This Row],[Vertex 1]],GroupVertices[Vertex],0)),1,1,"")</f>
        <v>#N/A</v>
      </c>
      <c r="BE16" s="81" t="e">
        <f>REPLACE(INDEX(GroupVertices[Group], MATCH(Edges[[#This Row],[Vertex 2]],GroupVertices[Vertex],0)),1,1,"")</f>
        <v>#N/A</v>
      </c>
    </row>
    <row r="17" spans="1:57" hidden="1" x14ac:dyDescent="0.25">
      <c r="A17" s="67" t="s">
        <v>225</v>
      </c>
      <c r="B17" s="67" t="s">
        <v>225</v>
      </c>
      <c r="C17" s="68"/>
      <c r="D17" s="69"/>
      <c r="E17" s="70"/>
      <c r="F17" s="71"/>
      <c r="G17" s="68"/>
      <c r="H17" s="72"/>
      <c r="I17" s="73"/>
      <c r="J17" s="73"/>
      <c r="K17" s="35" t="s">
        <v>65</v>
      </c>
      <c r="L17" s="80">
        <v>17</v>
      </c>
      <c r="M17" s="80"/>
      <c r="N17" s="75"/>
      <c r="O17" s="82" t="s">
        <v>179</v>
      </c>
      <c r="P17" s="84">
        <v>42847.592731481483</v>
      </c>
      <c r="Q17" s="82" t="s">
        <v>403</v>
      </c>
      <c r="R17" s="82"/>
      <c r="S17" s="82"/>
      <c r="T17" s="82" t="s">
        <v>482</v>
      </c>
      <c r="U17" s="82"/>
      <c r="V17" s="85" t="s">
        <v>511</v>
      </c>
      <c r="W17" s="84">
        <v>42847.592731481483</v>
      </c>
      <c r="X17" s="85" t="s">
        <v>672</v>
      </c>
      <c r="Y17" s="82"/>
      <c r="Z17" s="82"/>
      <c r="AA17" s="88" t="s">
        <v>843</v>
      </c>
      <c r="AB17" s="82"/>
      <c r="AC17" s="82" t="b">
        <v>0</v>
      </c>
      <c r="AD17" s="82">
        <v>0</v>
      </c>
      <c r="AE17" s="88" t="s">
        <v>1016</v>
      </c>
      <c r="AF17" s="82" t="b">
        <v>0</v>
      </c>
      <c r="AG17" s="82" t="s">
        <v>1023</v>
      </c>
      <c r="AH17" s="82"/>
      <c r="AI17" s="88" t="s">
        <v>1016</v>
      </c>
      <c r="AJ17" s="82" t="b">
        <v>0</v>
      </c>
      <c r="AK17" s="82">
        <v>0</v>
      </c>
      <c r="AL17" s="88" t="s">
        <v>1016</v>
      </c>
      <c r="AM17" s="82" t="s">
        <v>1030</v>
      </c>
      <c r="AN17" s="82" t="b">
        <v>0</v>
      </c>
      <c r="AO17" s="88" t="s">
        <v>843</v>
      </c>
      <c r="AP17" s="82" t="s">
        <v>179</v>
      </c>
      <c r="AQ17" s="82">
        <v>0</v>
      </c>
      <c r="AR17" s="82">
        <v>0</v>
      </c>
      <c r="AS17" s="82"/>
      <c r="AT17" s="82"/>
      <c r="AU17" s="82"/>
      <c r="AV17" s="82"/>
      <c r="AW17" s="82"/>
      <c r="AX17" s="82"/>
      <c r="AY17" s="82"/>
      <c r="AZ17" s="82"/>
      <c r="BA17" s="82" t="b">
        <f>IF(Edges[[#This Row],[Vertex 1]]=Edges[[#This Row],[Vertex 2]],TRUE,FALSE)</f>
        <v>1</v>
      </c>
      <c r="BB17">
        <v>1</v>
      </c>
      <c r="BC17">
        <v>1</v>
      </c>
      <c r="BD17" s="82" t="e">
        <f>REPLACE(INDEX(GroupVertices[Group], MATCH(Edges[[#This Row],[Vertex 1]],GroupVertices[Vertex],0)),1,1,"")</f>
        <v>#N/A</v>
      </c>
      <c r="BE17" s="105" t="e">
        <f>REPLACE(INDEX(GroupVertices[Group], MATCH(Edges[[#This Row],[Vertex 2]],GroupVertices[Vertex],0)),1,1,"")</f>
        <v>#N/A</v>
      </c>
    </row>
    <row r="18" spans="1:57" x14ac:dyDescent="0.25">
      <c r="A18" s="67" t="s">
        <v>226</v>
      </c>
      <c r="B18" s="67" t="s">
        <v>381</v>
      </c>
      <c r="C18" s="68"/>
      <c r="D18" s="69"/>
      <c r="E18" s="70"/>
      <c r="F18" s="71"/>
      <c r="G18" s="68"/>
      <c r="H18" s="72"/>
      <c r="I18" s="73"/>
      <c r="J18" s="73"/>
      <c r="K18" s="35" t="s">
        <v>65</v>
      </c>
      <c r="L18" s="80">
        <v>18</v>
      </c>
      <c r="M18" s="80"/>
      <c r="N18" s="75"/>
      <c r="O18" s="82" t="s">
        <v>393</v>
      </c>
      <c r="P18" s="84">
        <v>42847.608182870368</v>
      </c>
      <c r="Q18" s="82" t="s">
        <v>402</v>
      </c>
      <c r="R18" s="82"/>
      <c r="S18" s="82"/>
      <c r="T18" s="82" t="s">
        <v>480</v>
      </c>
      <c r="U18" s="82"/>
      <c r="V18" s="85" t="s">
        <v>512</v>
      </c>
      <c r="W18" s="84">
        <v>42847.608182870368</v>
      </c>
      <c r="X18" s="85" t="s">
        <v>673</v>
      </c>
      <c r="Y18" s="82"/>
      <c r="Z18" s="82"/>
      <c r="AA18" s="88" t="s">
        <v>844</v>
      </c>
      <c r="AB18" s="82"/>
      <c r="AC18" s="82" t="b">
        <v>0</v>
      </c>
      <c r="AD18" s="82">
        <v>0</v>
      </c>
      <c r="AE18" s="88" t="s">
        <v>1016</v>
      </c>
      <c r="AF18" s="82" t="b">
        <v>0</v>
      </c>
      <c r="AG18" s="82" t="s">
        <v>1023</v>
      </c>
      <c r="AH18" s="82"/>
      <c r="AI18" s="88" t="s">
        <v>1016</v>
      </c>
      <c r="AJ18" s="82" t="b">
        <v>0</v>
      </c>
      <c r="AK18" s="82">
        <v>14</v>
      </c>
      <c r="AL18" s="88" t="s">
        <v>1006</v>
      </c>
      <c r="AM18" s="82" t="s">
        <v>1030</v>
      </c>
      <c r="AN18" s="82" t="b">
        <v>0</v>
      </c>
      <c r="AO18" s="88" t="s">
        <v>1006</v>
      </c>
      <c r="AP18" s="82" t="s">
        <v>179</v>
      </c>
      <c r="AQ18" s="82">
        <v>0</v>
      </c>
      <c r="AR18" s="82">
        <v>0</v>
      </c>
      <c r="AS18" s="82"/>
      <c r="AT18" s="82"/>
      <c r="AU18" s="82"/>
      <c r="AV18" s="82"/>
      <c r="AW18" s="82"/>
      <c r="AX18" s="82"/>
      <c r="AY18" s="82"/>
      <c r="AZ18" s="82"/>
      <c r="BA18" s="82" t="b">
        <f>IF(Edges[[#This Row],[Vertex 1]]=Edges[[#This Row],[Vertex 2]],TRUE,FALSE)</f>
        <v>0</v>
      </c>
      <c r="BB18">
        <v>1</v>
      </c>
      <c r="BC18">
        <v>1</v>
      </c>
      <c r="BD18" s="81" t="e">
        <f>REPLACE(INDEX(GroupVertices[Group], MATCH(Edges[[#This Row],[Vertex 1]],GroupVertices[Vertex],0)),1,1,"")</f>
        <v>#N/A</v>
      </c>
      <c r="BE18" s="81" t="e">
        <f>REPLACE(INDEX(GroupVertices[Group], MATCH(Edges[[#This Row],[Vertex 2]],GroupVertices[Vertex],0)),1,1,"")</f>
        <v>#N/A</v>
      </c>
    </row>
    <row r="19" spans="1:57" x14ac:dyDescent="0.25">
      <c r="A19" s="67" t="s">
        <v>227</v>
      </c>
      <c r="B19" s="67" t="s">
        <v>381</v>
      </c>
      <c r="C19" s="68"/>
      <c r="D19" s="69"/>
      <c r="E19" s="70"/>
      <c r="F19" s="71"/>
      <c r="G19" s="68"/>
      <c r="H19" s="72"/>
      <c r="I19" s="73"/>
      <c r="J19" s="73"/>
      <c r="K19" s="35" t="s">
        <v>65</v>
      </c>
      <c r="L19" s="80">
        <v>19</v>
      </c>
      <c r="M19" s="80"/>
      <c r="N19" s="75"/>
      <c r="O19" s="82" t="s">
        <v>393</v>
      </c>
      <c r="P19" s="84">
        <v>42847.609930555554</v>
      </c>
      <c r="Q19" s="82" t="s">
        <v>402</v>
      </c>
      <c r="R19" s="82"/>
      <c r="S19" s="82"/>
      <c r="T19" s="82" t="s">
        <v>480</v>
      </c>
      <c r="U19" s="82"/>
      <c r="V19" s="85" t="s">
        <v>513</v>
      </c>
      <c r="W19" s="84">
        <v>42847.609930555554</v>
      </c>
      <c r="X19" s="85" t="s">
        <v>674</v>
      </c>
      <c r="Y19" s="82"/>
      <c r="Z19" s="82"/>
      <c r="AA19" s="88" t="s">
        <v>845</v>
      </c>
      <c r="AB19" s="82"/>
      <c r="AC19" s="82" t="b">
        <v>0</v>
      </c>
      <c r="AD19" s="82">
        <v>0</v>
      </c>
      <c r="AE19" s="88" t="s">
        <v>1016</v>
      </c>
      <c r="AF19" s="82" t="b">
        <v>0</v>
      </c>
      <c r="AG19" s="82" t="s">
        <v>1023</v>
      </c>
      <c r="AH19" s="82"/>
      <c r="AI19" s="88" t="s">
        <v>1016</v>
      </c>
      <c r="AJ19" s="82" t="b">
        <v>0</v>
      </c>
      <c r="AK19" s="82">
        <v>14</v>
      </c>
      <c r="AL19" s="88" t="s">
        <v>1006</v>
      </c>
      <c r="AM19" s="82" t="s">
        <v>1032</v>
      </c>
      <c r="AN19" s="82" t="b">
        <v>0</v>
      </c>
      <c r="AO19" s="88" t="s">
        <v>1006</v>
      </c>
      <c r="AP19" s="82" t="s">
        <v>179</v>
      </c>
      <c r="AQ19" s="82">
        <v>0</v>
      </c>
      <c r="AR19" s="82">
        <v>0</v>
      </c>
      <c r="AS19" s="82"/>
      <c r="AT19" s="82"/>
      <c r="AU19" s="82"/>
      <c r="AV19" s="82"/>
      <c r="AW19" s="82"/>
      <c r="AX19" s="82"/>
      <c r="AY19" s="82"/>
      <c r="AZ19" s="82"/>
      <c r="BA19" s="82" t="b">
        <f>IF(Edges[[#This Row],[Vertex 1]]=Edges[[#This Row],[Vertex 2]],TRUE,FALSE)</f>
        <v>0</v>
      </c>
      <c r="BB19">
        <v>1</v>
      </c>
      <c r="BC19">
        <v>1</v>
      </c>
      <c r="BD19" s="81" t="e">
        <f>REPLACE(INDEX(GroupVertices[Group], MATCH(Edges[[#This Row],[Vertex 1]],GroupVertices[Vertex],0)),1,1,"")</f>
        <v>#N/A</v>
      </c>
      <c r="BE19" s="81" t="e">
        <f>REPLACE(INDEX(GroupVertices[Group], MATCH(Edges[[#This Row],[Vertex 2]],GroupVertices[Vertex],0)),1,1,"")</f>
        <v>#N/A</v>
      </c>
    </row>
    <row r="20" spans="1:57" x14ac:dyDescent="0.25">
      <c r="A20" s="67" t="s">
        <v>228</v>
      </c>
      <c r="B20" s="67" t="s">
        <v>387</v>
      </c>
      <c r="C20" s="68"/>
      <c r="D20" s="69"/>
      <c r="E20" s="70"/>
      <c r="F20" s="71"/>
      <c r="G20" s="68"/>
      <c r="H20" s="72"/>
      <c r="I20" s="73"/>
      <c r="J20" s="73"/>
      <c r="K20" s="35" t="s">
        <v>65</v>
      </c>
      <c r="L20" s="80">
        <v>20</v>
      </c>
      <c r="M20" s="80"/>
      <c r="N20" s="75"/>
      <c r="O20" s="82" t="s">
        <v>393</v>
      </c>
      <c r="P20" s="84">
        <v>42847.611377314817</v>
      </c>
      <c r="Q20" s="82" t="s">
        <v>400</v>
      </c>
      <c r="R20" s="82"/>
      <c r="S20" s="82"/>
      <c r="T20" s="82"/>
      <c r="U20" s="82"/>
      <c r="V20" s="85" t="s">
        <v>502</v>
      </c>
      <c r="W20" s="84">
        <v>42847.611377314817</v>
      </c>
      <c r="X20" s="85" t="s">
        <v>675</v>
      </c>
      <c r="Y20" s="82"/>
      <c r="Z20" s="82"/>
      <c r="AA20" s="88" t="s">
        <v>846</v>
      </c>
      <c r="AB20" s="82"/>
      <c r="AC20" s="82" t="b">
        <v>0</v>
      </c>
      <c r="AD20" s="82">
        <v>0</v>
      </c>
      <c r="AE20" s="88" t="s">
        <v>1016</v>
      </c>
      <c r="AF20" s="82" t="b">
        <v>0</v>
      </c>
      <c r="AG20" s="82" t="s">
        <v>1023</v>
      </c>
      <c r="AH20" s="82"/>
      <c r="AI20" s="88" t="s">
        <v>1016</v>
      </c>
      <c r="AJ20" s="82" t="b">
        <v>0</v>
      </c>
      <c r="AK20" s="82">
        <v>187</v>
      </c>
      <c r="AL20" s="88" t="s">
        <v>1001</v>
      </c>
      <c r="AM20" s="82" t="s">
        <v>1030</v>
      </c>
      <c r="AN20" s="82" t="b">
        <v>0</v>
      </c>
      <c r="AO20" s="88" t="s">
        <v>1001</v>
      </c>
      <c r="AP20" s="82" t="s">
        <v>179</v>
      </c>
      <c r="AQ20" s="82">
        <v>0</v>
      </c>
      <c r="AR20" s="82">
        <v>0</v>
      </c>
      <c r="AS20" s="82"/>
      <c r="AT20" s="82"/>
      <c r="AU20" s="82"/>
      <c r="AV20" s="82"/>
      <c r="AW20" s="82"/>
      <c r="AX20" s="82"/>
      <c r="AY20" s="82"/>
      <c r="AZ20" s="82"/>
      <c r="BA20" s="82" t="b">
        <f>IF(Edges[[#This Row],[Vertex 1]]=Edges[[#This Row],[Vertex 2]],TRUE,FALSE)</f>
        <v>0</v>
      </c>
      <c r="BB20">
        <v>2</v>
      </c>
      <c r="BC20">
        <v>1</v>
      </c>
      <c r="BD20" s="81" t="e">
        <f>REPLACE(INDEX(GroupVertices[Group], MATCH(Edges[[#This Row],[Vertex 1]],GroupVertices[Vertex],0)),1,1,"")</f>
        <v>#N/A</v>
      </c>
      <c r="BE20" s="81" t="e">
        <f>REPLACE(INDEX(GroupVertices[Group], MATCH(Edges[[#This Row],[Vertex 2]],GroupVertices[Vertex],0)),1,1,"")</f>
        <v>#N/A</v>
      </c>
    </row>
    <row r="21" spans="1:57" x14ac:dyDescent="0.25">
      <c r="A21" s="67" t="s">
        <v>228</v>
      </c>
      <c r="B21" s="67" t="s">
        <v>381</v>
      </c>
      <c r="C21" s="68"/>
      <c r="D21" s="69"/>
      <c r="E21" s="70"/>
      <c r="F21" s="71"/>
      <c r="G21" s="68"/>
      <c r="H21" s="72"/>
      <c r="I21" s="73"/>
      <c r="J21" s="73"/>
      <c r="K21" s="35" t="s">
        <v>65</v>
      </c>
      <c r="L21" s="80">
        <v>21</v>
      </c>
      <c r="M21" s="80"/>
      <c r="N21" s="75"/>
      <c r="O21" s="82" t="s">
        <v>393</v>
      </c>
      <c r="P21" s="84">
        <v>42847.611377314817</v>
      </c>
      <c r="Q21" s="82" t="s">
        <v>400</v>
      </c>
      <c r="R21" s="82"/>
      <c r="S21" s="82"/>
      <c r="T21" s="82"/>
      <c r="U21" s="82"/>
      <c r="V21" s="85" t="s">
        <v>502</v>
      </c>
      <c r="W21" s="84">
        <v>42847.611377314817</v>
      </c>
      <c r="X21" s="85" t="s">
        <v>675</v>
      </c>
      <c r="Y21" s="82"/>
      <c r="Z21" s="82"/>
      <c r="AA21" s="88" t="s">
        <v>846</v>
      </c>
      <c r="AB21" s="82"/>
      <c r="AC21" s="82" t="b">
        <v>0</v>
      </c>
      <c r="AD21" s="82">
        <v>0</v>
      </c>
      <c r="AE21" s="88" t="s">
        <v>1016</v>
      </c>
      <c r="AF21" s="82" t="b">
        <v>0</v>
      </c>
      <c r="AG21" s="82" t="s">
        <v>1023</v>
      </c>
      <c r="AH21" s="82"/>
      <c r="AI21" s="88" t="s">
        <v>1016</v>
      </c>
      <c r="AJ21" s="82" t="b">
        <v>0</v>
      </c>
      <c r="AK21" s="82">
        <v>187</v>
      </c>
      <c r="AL21" s="88" t="s">
        <v>1001</v>
      </c>
      <c r="AM21" s="82" t="s">
        <v>1030</v>
      </c>
      <c r="AN21" s="82" t="b">
        <v>0</v>
      </c>
      <c r="AO21" s="88" t="s">
        <v>1001</v>
      </c>
      <c r="AP21" s="82" t="s">
        <v>179</v>
      </c>
      <c r="AQ21" s="82">
        <v>0</v>
      </c>
      <c r="AR21" s="82">
        <v>0</v>
      </c>
      <c r="AS21" s="82"/>
      <c r="AT21" s="82"/>
      <c r="AU21" s="82"/>
      <c r="AV21" s="82"/>
      <c r="AW21" s="82"/>
      <c r="AX21" s="82"/>
      <c r="AY21" s="82"/>
      <c r="AZ21" s="82"/>
      <c r="BA21" s="82" t="b">
        <f>IF(Edges[[#This Row],[Vertex 1]]=Edges[[#This Row],[Vertex 2]],TRUE,FALSE)</f>
        <v>0</v>
      </c>
      <c r="BB21">
        <v>2</v>
      </c>
      <c r="BC21">
        <v>1</v>
      </c>
      <c r="BD21" s="81" t="e">
        <f>REPLACE(INDEX(GroupVertices[Group], MATCH(Edges[[#This Row],[Vertex 1]],GroupVertices[Vertex],0)),1,1,"")</f>
        <v>#N/A</v>
      </c>
      <c r="BE21" s="81" t="e">
        <f>REPLACE(INDEX(GroupVertices[Group], MATCH(Edges[[#This Row],[Vertex 2]],GroupVertices[Vertex],0)),1,1,"")</f>
        <v>#N/A</v>
      </c>
    </row>
    <row r="22" spans="1:57" x14ac:dyDescent="0.25">
      <c r="A22" s="67" t="s">
        <v>229</v>
      </c>
      <c r="B22" s="67" t="s">
        <v>381</v>
      </c>
      <c r="C22" s="68"/>
      <c r="D22" s="69"/>
      <c r="E22" s="70"/>
      <c r="F22" s="71"/>
      <c r="G22" s="68"/>
      <c r="H22" s="72"/>
      <c r="I22" s="73"/>
      <c r="J22" s="73"/>
      <c r="K22" s="35" t="s">
        <v>65</v>
      </c>
      <c r="L22" s="80">
        <v>22</v>
      </c>
      <c r="M22" s="80"/>
      <c r="N22" s="75"/>
      <c r="O22" s="82" t="s">
        <v>393</v>
      </c>
      <c r="P22" s="84">
        <v>42847.64502314815</v>
      </c>
      <c r="Q22" s="82" t="s">
        <v>402</v>
      </c>
      <c r="R22" s="82"/>
      <c r="S22" s="82"/>
      <c r="T22" s="82" t="s">
        <v>480</v>
      </c>
      <c r="U22" s="82"/>
      <c r="V22" s="85" t="s">
        <v>514</v>
      </c>
      <c r="W22" s="84">
        <v>42847.64502314815</v>
      </c>
      <c r="X22" s="85" t="s">
        <v>676</v>
      </c>
      <c r="Y22" s="82"/>
      <c r="Z22" s="82"/>
      <c r="AA22" s="88" t="s">
        <v>847</v>
      </c>
      <c r="AB22" s="82"/>
      <c r="AC22" s="82" t="b">
        <v>0</v>
      </c>
      <c r="AD22" s="82">
        <v>0</v>
      </c>
      <c r="AE22" s="88" t="s">
        <v>1016</v>
      </c>
      <c r="AF22" s="82" t="b">
        <v>0</v>
      </c>
      <c r="AG22" s="82" t="s">
        <v>1023</v>
      </c>
      <c r="AH22" s="82"/>
      <c r="AI22" s="88" t="s">
        <v>1016</v>
      </c>
      <c r="AJ22" s="82" t="b">
        <v>0</v>
      </c>
      <c r="AK22" s="82">
        <v>14</v>
      </c>
      <c r="AL22" s="88" t="s">
        <v>1006</v>
      </c>
      <c r="AM22" s="82" t="s">
        <v>1030</v>
      </c>
      <c r="AN22" s="82" t="b">
        <v>0</v>
      </c>
      <c r="AO22" s="88" t="s">
        <v>1006</v>
      </c>
      <c r="AP22" s="82" t="s">
        <v>179</v>
      </c>
      <c r="AQ22" s="82">
        <v>0</v>
      </c>
      <c r="AR22" s="82">
        <v>0</v>
      </c>
      <c r="AS22" s="82"/>
      <c r="AT22" s="82"/>
      <c r="AU22" s="82"/>
      <c r="AV22" s="82"/>
      <c r="AW22" s="82"/>
      <c r="AX22" s="82"/>
      <c r="AY22" s="82"/>
      <c r="AZ22" s="82"/>
      <c r="BA22" s="82" t="b">
        <f>IF(Edges[[#This Row],[Vertex 1]]=Edges[[#This Row],[Vertex 2]],TRUE,FALSE)</f>
        <v>0</v>
      </c>
      <c r="BB22">
        <v>1</v>
      </c>
      <c r="BC22">
        <v>1</v>
      </c>
      <c r="BD22" s="81" t="e">
        <f>REPLACE(INDEX(GroupVertices[Group], MATCH(Edges[[#This Row],[Vertex 1]],GroupVertices[Vertex],0)),1,1,"")</f>
        <v>#N/A</v>
      </c>
      <c r="BE22" s="81" t="e">
        <f>REPLACE(INDEX(GroupVertices[Group], MATCH(Edges[[#This Row],[Vertex 2]],GroupVertices[Vertex],0)),1,1,"")</f>
        <v>#N/A</v>
      </c>
    </row>
    <row r="23" spans="1:57" x14ac:dyDescent="0.25">
      <c r="A23" s="67" t="s">
        <v>230</v>
      </c>
      <c r="B23" s="67" t="s">
        <v>384</v>
      </c>
      <c r="C23" s="68"/>
      <c r="D23" s="69"/>
      <c r="E23" s="70"/>
      <c r="F23" s="71"/>
      <c r="G23" s="68"/>
      <c r="H23" s="72"/>
      <c r="I23" s="73"/>
      <c r="J23" s="73"/>
      <c r="K23" s="35" t="s">
        <v>65</v>
      </c>
      <c r="L23" s="80">
        <v>23</v>
      </c>
      <c r="M23" s="80"/>
      <c r="N23" s="75"/>
      <c r="O23" s="82" t="s">
        <v>394</v>
      </c>
      <c r="P23" s="84">
        <v>42847.771458333336</v>
      </c>
      <c r="Q23" s="82" t="s">
        <v>404</v>
      </c>
      <c r="R23" s="82"/>
      <c r="S23" s="82"/>
      <c r="T23" s="82"/>
      <c r="U23" s="82"/>
      <c r="V23" s="85" t="s">
        <v>515</v>
      </c>
      <c r="W23" s="84">
        <v>42847.771458333336</v>
      </c>
      <c r="X23" s="85" t="s">
        <v>677</v>
      </c>
      <c r="Y23" s="82"/>
      <c r="Z23" s="82"/>
      <c r="AA23" s="88" t="s">
        <v>848</v>
      </c>
      <c r="AB23" s="82"/>
      <c r="AC23" s="82" t="b">
        <v>0</v>
      </c>
      <c r="AD23" s="82">
        <v>2</v>
      </c>
      <c r="AE23" s="88" t="s">
        <v>1018</v>
      </c>
      <c r="AF23" s="82" t="b">
        <v>0</v>
      </c>
      <c r="AG23" s="82" t="s">
        <v>1023</v>
      </c>
      <c r="AH23" s="82"/>
      <c r="AI23" s="88" t="s">
        <v>1016</v>
      </c>
      <c r="AJ23" s="82" t="b">
        <v>0</v>
      </c>
      <c r="AK23" s="82">
        <v>0</v>
      </c>
      <c r="AL23" s="88" t="s">
        <v>1016</v>
      </c>
      <c r="AM23" s="82" t="s">
        <v>1030</v>
      </c>
      <c r="AN23" s="82" t="b">
        <v>0</v>
      </c>
      <c r="AO23" s="88" t="s">
        <v>848</v>
      </c>
      <c r="AP23" s="82" t="s">
        <v>179</v>
      </c>
      <c r="AQ23" s="82">
        <v>0</v>
      </c>
      <c r="AR23" s="82">
        <v>0</v>
      </c>
      <c r="AS23" s="82"/>
      <c r="AT23" s="82"/>
      <c r="AU23" s="82"/>
      <c r="AV23" s="82"/>
      <c r="AW23" s="82"/>
      <c r="AX23" s="82"/>
      <c r="AY23" s="82"/>
      <c r="AZ23" s="82"/>
      <c r="BA23" s="82" t="b">
        <f>IF(Edges[[#This Row],[Vertex 1]]=Edges[[#This Row],[Vertex 2]],TRUE,FALSE)</f>
        <v>0</v>
      </c>
      <c r="BB23">
        <v>1</v>
      </c>
      <c r="BC23">
        <v>1</v>
      </c>
      <c r="BD23" s="81" t="e">
        <f>REPLACE(INDEX(GroupVertices[Group], MATCH(Edges[[#This Row],[Vertex 1]],GroupVertices[Vertex],0)),1,1,"")</f>
        <v>#N/A</v>
      </c>
      <c r="BE23" s="81" t="e">
        <f>REPLACE(INDEX(GroupVertices[Group], MATCH(Edges[[#This Row],[Vertex 2]],GroupVertices[Vertex],0)),1,1,"")</f>
        <v>#N/A</v>
      </c>
    </row>
    <row r="24" spans="1:57" x14ac:dyDescent="0.25">
      <c r="A24" s="67" t="s">
        <v>231</v>
      </c>
      <c r="B24" s="67" t="s">
        <v>384</v>
      </c>
      <c r="C24" s="68"/>
      <c r="D24" s="69"/>
      <c r="E24" s="70"/>
      <c r="F24" s="71"/>
      <c r="G24" s="68"/>
      <c r="H24" s="72"/>
      <c r="I24" s="73"/>
      <c r="J24" s="73"/>
      <c r="K24" s="35" t="s">
        <v>65</v>
      </c>
      <c r="L24" s="80">
        <v>24</v>
      </c>
      <c r="M24" s="80"/>
      <c r="N24" s="75"/>
      <c r="O24" s="82" t="s">
        <v>394</v>
      </c>
      <c r="P24" s="84">
        <v>42848.158541666664</v>
      </c>
      <c r="Q24" s="82" t="s">
        <v>405</v>
      </c>
      <c r="R24" s="82"/>
      <c r="S24" s="82"/>
      <c r="T24" s="82"/>
      <c r="U24" s="82"/>
      <c r="V24" s="85" t="s">
        <v>516</v>
      </c>
      <c r="W24" s="84">
        <v>42848.158541666664</v>
      </c>
      <c r="X24" s="85" t="s">
        <v>678</v>
      </c>
      <c r="Y24" s="82"/>
      <c r="Z24" s="82"/>
      <c r="AA24" s="88" t="s">
        <v>849</v>
      </c>
      <c r="AB24" s="82"/>
      <c r="AC24" s="82" t="b">
        <v>0</v>
      </c>
      <c r="AD24" s="82">
        <v>0</v>
      </c>
      <c r="AE24" s="88" t="s">
        <v>1018</v>
      </c>
      <c r="AF24" s="82" t="b">
        <v>0</v>
      </c>
      <c r="AG24" s="82" t="s">
        <v>1023</v>
      </c>
      <c r="AH24" s="82"/>
      <c r="AI24" s="88" t="s">
        <v>1016</v>
      </c>
      <c r="AJ24" s="82" t="b">
        <v>0</v>
      </c>
      <c r="AK24" s="82">
        <v>0</v>
      </c>
      <c r="AL24" s="88" t="s">
        <v>1016</v>
      </c>
      <c r="AM24" s="82" t="s">
        <v>1030</v>
      </c>
      <c r="AN24" s="82" t="b">
        <v>0</v>
      </c>
      <c r="AO24" s="88" t="s">
        <v>849</v>
      </c>
      <c r="AP24" s="82" t="s">
        <v>179</v>
      </c>
      <c r="AQ24" s="82">
        <v>0</v>
      </c>
      <c r="AR24" s="82">
        <v>0</v>
      </c>
      <c r="AS24" s="82"/>
      <c r="AT24" s="82"/>
      <c r="AU24" s="82"/>
      <c r="AV24" s="82"/>
      <c r="AW24" s="82"/>
      <c r="AX24" s="82"/>
      <c r="AY24" s="82"/>
      <c r="AZ24" s="82"/>
      <c r="BA24" s="82" t="b">
        <f>IF(Edges[[#This Row],[Vertex 1]]=Edges[[#This Row],[Vertex 2]],TRUE,FALSE)</f>
        <v>0</v>
      </c>
      <c r="BB24">
        <v>1</v>
      </c>
      <c r="BC24">
        <v>1</v>
      </c>
      <c r="BD24" s="81" t="e">
        <f>REPLACE(INDEX(GroupVertices[Group], MATCH(Edges[[#This Row],[Vertex 1]],GroupVertices[Vertex],0)),1,1,"")</f>
        <v>#N/A</v>
      </c>
      <c r="BE24" s="81" t="e">
        <f>REPLACE(INDEX(GroupVertices[Group], MATCH(Edges[[#This Row],[Vertex 2]],GroupVertices[Vertex],0)),1,1,"")</f>
        <v>#N/A</v>
      </c>
    </row>
    <row r="25" spans="1:57" x14ac:dyDescent="0.25">
      <c r="A25" s="67" t="s">
        <v>232</v>
      </c>
      <c r="B25" s="67" t="s">
        <v>381</v>
      </c>
      <c r="C25" s="68"/>
      <c r="D25" s="69"/>
      <c r="E25" s="70"/>
      <c r="F25" s="71"/>
      <c r="G25" s="68"/>
      <c r="H25" s="72"/>
      <c r="I25" s="73"/>
      <c r="J25" s="73"/>
      <c r="K25" s="35" t="s">
        <v>65</v>
      </c>
      <c r="L25" s="80">
        <v>25</v>
      </c>
      <c r="M25" s="80"/>
      <c r="N25" s="75"/>
      <c r="O25" s="82" t="s">
        <v>394</v>
      </c>
      <c r="P25" s="84">
        <v>42848.489282407405</v>
      </c>
      <c r="Q25" s="82" t="s">
        <v>406</v>
      </c>
      <c r="R25" s="82"/>
      <c r="S25" s="82"/>
      <c r="T25" s="82"/>
      <c r="U25" s="82"/>
      <c r="V25" s="85" t="s">
        <v>517</v>
      </c>
      <c r="W25" s="84">
        <v>42848.489282407405</v>
      </c>
      <c r="X25" s="85" t="s">
        <v>679</v>
      </c>
      <c r="Y25" s="82"/>
      <c r="Z25" s="82"/>
      <c r="AA25" s="88" t="s">
        <v>850</v>
      </c>
      <c r="AB25" s="82"/>
      <c r="AC25" s="82" t="b">
        <v>0</v>
      </c>
      <c r="AD25" s="82">
        <v>0</v>
      </c>
      <c r="AE25" s="88" t="s">
        <v>1017</v>
      </c>
      <c r="AF25" s="82" t="b">
        <v>0</v>
      </c>
      <c r="AG25" s="82" t="s">
        <v>1023</v>
      </c>
      <c r="AH25" s="82"/>
      <c r="AI25" s="88" t="s">
        <v>1016</v>
      </c>
      <c r="AJ25" s="82" t="b">
        <v>0</v>
      </c>
      <c r="AK25" s="82">
        <v>0</v>
      </c>
      <c r="AL25" s="88" t="s">
        <v>1016</v>
      </c>
      <c r="AM25" s="82" t="s">
        <v>1030</v>
      </c>
      <c r="AN25" s="82" t="b">
        <v>0</v>
      </c>
      <c r="AO25" s="88" t="s">
        <v>850</v>
      </c>
      <c r="AP25" s="82" t="s">
        <v>179</v>
      </c>
      <c r="AQ25" s="82">
        <v>0</v>
      </c>
      <c r="AR25" s="82">
        <v>0</v>
      </c>
      <c r="AS25" s="82"/>
      <c r="AT25" s="82"/>
      <c r="AU25" s="82"/>
      <c r="AV25" s="82"/>
      <c r="AW25" s="82"/>
      <c r="AX25" s="82"/>
      <c r="AY25" s="82"/>
      <c r="AZ25" s="82"/>
      <c r="BA25" s="82" t="b">
        <f>IF(Edges[[#This Row],[Vertex 1]]=Edges[[#This Row],[Vertex 2]],TRUE,FALSE)</f>
        <v>0</v>
      </c>
      <c r="BB25">
        <v>2</v>
      </c>
      <c r="BC25">
        <v>1</v>
      </c>
      <c r="BD25" s="81" t="e">
        <f>REPLACE(INDEX(GroupVertices[Group], MATCH(Edges[[#This Row],[Vertex 1]],GroupVertices[Vertex],0)),1,1,"")</f>
        <v>#N/A</v>
      </c>
      <c r="BE25" s="81" t="e">
        <f>REPLACE(INDEX(GroupVertices[Group], MATCH(Edges[[#This Row],[Vertex 2]],GroupVertices[Vertex],0)),1,1,"")</f>
        <v>#N/A</v>
      </c>
    </row>
    <row r="26" spans="1:57" hidden="1" x14ac:dyDescent="0.25">
      <c r="A26" s="67" t="s">
        <v>233</v>
      </c>
      <c r="B26" s="67" t="s">
        <v>233</v>
      </c>
      <c r="C26" s="68"/>
      <c r="D26" s="69"/>
      <c r="E26" s="70"/>
      <c r="F26" s="71"/>
      <c r="G26" s="68"/>
      <c r="H26" s="72"/>
      <c r="I26" s="73"/>
      <c r="J26" s="73"/>
      <c r="K26" s="35" t="s">
        <v>65</v>
      </c>
      <c r="L26" s="80">
        <v>26</v>
      </c>
      <c r="M26" s="80"/>
      <c r="N26" s="75"/>
      <c r="O26" s="82" t="s">
        <v>179</v>
      </c>
      <c r="P26" s="84">
        <v>42848.584224537037</v>
      </c>
      <c r="Q26" s="82" t="s">
        <v>407</v>
      </c>
      <c r="R26" s="82"/>
      <c r="S26" s="82"/>
      <c r="T26" s="82"/>
      <c r="U26" s="82"/>
      <c r="V26" s="85" t="s">
        <v>502</v>
      </c>
      <c r="W26" s="84">
        <v>42848.584224537037</v>
      </c>
      <c r="X26" s="85" t="s">
        <v>680</v>
      </c>
      <c r="Y26" s="82"/>
      <c r="Z26" s="82"/>
      <c r="AA26" s="88" t="s">
        <v>851</v>
      </c>
      <c r="AB26" s="82"/>
      <c r="AC26" s="82" t="b">
        <v>0</v>
      </c>
      <c r="AD26" s="82">
        <v>1</v>
      </c>
      <c r="AE26" s="88" t="s">
        <v>1016</v>
      </c>
      <c r="AF26" s="82" t="b">
        <v>0</v>
      </c>
      <c r="AG26" s="82" t="s">
        <v>1023</v>
      </c>
      <c r="AH26" s="82"/>
      <c r="AI26" s="88" t="s">
        <v>1016</v>
      </c>
      <c r="AJ26" s="82" t="b">
        <v>0</v>
      </c>
      <c r="AK26" s="82">
        <v>0</v>
      </c>
      <c r="AL26" s="88" t="s">
        <v>1016</v>
      </c>
      <c r="AM26" s="82" t="s">
        <v>1031</v>
      </c>
      <c r="AN26" s="82" t="b">
        <v>0</v>
      </c>
      <c r="AO26" s="88" t="s">
        <v>851</v>
      </c>
      <c r="AP26" s="82" t="s">
        <v>179</v>
      </c>
      <c r="AQ26" s="82">
        <v>0</v>
      </c>
      <c r="AR26" s="82">
        <v>0</v>
      </c>
      <c r="AS26" s="82"/>
      <c r="AT26" s="82"/>
      <c r="AU26" s="82"/>
      <c r="AV26" s="82"/>
      <c r="AW26" s="82"/>
      <c r="AX26" s="82"/>
      <c r="AY26" s="82"/>
      <c r="AZ26" s="82"/>
      <c r="BA26" s="82" t="b">
        <f>IF(Edges[[#This Row],[Vertex 1]]=Edges[[#This Row],[Vertex 2]],TRUE,FALSE)</f>
        <v>1</v>
      </c>
      <c r="BB26">
        <v>1</v>
      </c>
      <c r="BC26">
        <v>1</v>
      </c>
      <c r="BD26" s="82" t="e">
        <f>REPLACE(INDEX(GroupVertices[Group], MATCH(Edges[[#This Row],[Vertex 1]],GroupVertices[Vertex],0)),1,1,"")</f>
        <v>#N/A</v>
      </c>
      <c r="BE26" s="105" t="e">
        <f>REPLACE(INDEX(GroupVertices[Group], MATCH(Edges[[#This Row],[Vertex 2]],GroupVertices[Vertex],0)),1,1,"")</f>
        <v>#N/A</v>
      </c>
    </row>
    <row r="27" spans="1:57" hidden="1" x14ac:dyDescent="0.25">
      <c r="A27" s="67" t="s">
        <v>234</v>
      </c>
      <c r="B27" s="67" t="s">
        <v>234</v>
      </c>
      <c r="C27" s="68"/>
      <c r="D27" s="69"/>
      <c r="E27" s="70"/>
      <c r="F27" s="71"/>
      <c r="G27" s="68"/>
      <c r="H27" s="72"/>
      <c r="I27" s="73"/>
      <c r="J27" s="73"/>
      <c r="K27" s="35" t="s">
        <v>65</v>
      </c>
      <c r="L27" s="80">
        <v>27</v>
      </c>
      <c r="M27" s="80"/>
      <c r="N27" s="75"/>
      <c r="O27" s="82" t="s">
        <v>179</v>
      </c>
      <c r="P27" s="84">
        <v>42848.622847222221</v>
      </c>
      <c r="Q27" s="82" t="s">
        <v>408</v>
      </c>
      <c r="R27" s="82"/>
      <c r="S27" s="82"/>
      <c r="T27" s="82"/>
      <c r="U27" s="82"/>
      <c r="V27" s="85" t="s">
        <v>518</v>
      </c>
      <c r="W27" s="84">
        <v>42848.622847222221</v>
      </c>
      <c r="X27" s="85" t="s">
        <v>681</v>
      </c>
      <c r="Y27" s="82"/>
      <c r="Z27" s="82"/>
      <c r="AA27" s="88" t="s">
        <v>852</v>
      </c>
      <c r="AB27" s="82"/>
      <c r="AC27" s="82" t="b">
        <v>0</v>
      </c>
      <c r="AD27" s="82">
        <v>0</v>
      </c>
      <c r="AE27" s="88" t="s">
        <v>1016</v>
      </c>
      <c r="AF27" s="82" t="b">
        <v>0</v>
      </c>
      <c r="AG27" s="82" t="s">
        <v>1024</v>
      </c>
      <c r="AH27" s="82"/>
      <c r="AI27" s="88" t="s">
        <v>1016</v>
      </c>
      <c r="AJ27" s="82" t="b">
        <v>0</v>
      </c>
      <c r="AK27" s="82">
        <v>0</v>
      </c>
      <c r="AL27" s="88" t="s">
        <v>1016</v>
      </c>
      <c r="AM27" s="82" t="s">
        <v>1032</v>
      </c>
      <c r="AN27" s="82" t="b">
        <v>0</v>
      </c>
      <c r="AO27" s="88" t="s">
        <v>852</v>
      </c>
      <c r="AP27" s="82" t="s">
        <v>179</v>
      </c>
      <c r="AQ27" s="82">
        <v>0</v>
      </c>
      <c r="AR27" s="82">
        <v>0</v>
      </c>
      <c r="AS27" s="82"/>
      <c r="AT27" s="82"/>
      <c r="AU27" s="82"/>
      <c r="AV27" s="82"/>
      <c r="AW27" s="82"/>
      <c r="AX27" s="82"/>
      <c r="AY27" s="82"/>
      <c r="AZ27" s="82"/>
      <c r="BA27" s="82" t="b">
        <f>IF(Edges[[#This Row],[Vertex 1]]=Edges[[#This Row],[Vertex 2]],TRUE,FALSE)</f>
        <v>1</v>
      </c>
      <c r="BB27">
        <v>1</v>
      </c>
      <c r="BC27">
        <v>1</v>
      </c>
      <c r="BD27" s="82" t="e">
        <f>REPLACE(INDEX(GroupVertices[Group], MATCH(Edges[[#This Row],[Vertex 1]],GroupVertices[Vertex],0)),1,1,"")</f>
        <v>#N/A</v>
      </c>
      <c r="BE27" s="105" t="e">
        <f>REPLACE(INDEX(GroupVertices[Group], MATCH(Edges[[#This Row],[Vertex 2]],GroupVertices[Vertex],0)),1,1,"")</f>
        <v>#N/A</v>
      </c>
    </row>
    <row r="28" spans="1:57" hidden="1" x14ac:dyDescent="0.25">
      <c r="A28" s="67" t="s">
        <v>235</v>
      </c>
      <c r="B28" s="67" t="s">
        <v>235</v>
      </c>
      <c r="C28" s="68"/>
      <c r="D28" s="69"/>
      <c r="E28" s="70"/>
      <c r="F28" s="71"/>
      <c r="G28" s="68"/>
      <c r="H28" s="72"/>
      <c r="I28" s="73"/>
      <c r="J28" s="73"/>
      <c r="K28" s="35" t="s">
        <v>65</v>
      </c>
      <c r="L28" s="80">
        <v>28</v>
      </c>
      <c r="M28" s="80"/>
      <c r="N28" s="75"/>
      <c r="O28" s="82" t="s">
        <v>179</v>
      </c>
      <c r="P28" s="84">
        <v>42848.64435185185</v>
      </c>
      <c r="Q28" s="82" t="s">
        <v>409</v>
      </c>
      <c r="R28" s="82"/>
      <c r="S28" s="82"/>
      <c r="T28" s="82" t="s">
        <v>483</v>
      </c>
      <c r="U28" s="82"/>
      <c r="V28" s="85" t="s">
        <v>519</v>
      </c>
      <c r="W28" s="84">
        <v>42848.64435185185</v>
      </c>
      <c r="X28" s="85" t="s">
        <v>682</v>
      </c>
      <c r="Y28" s="82"/>
      <c r="Z28" s="82"/>
      <c r="AA28" s="88" t="s">
        <v>853</v>
      </c>
      <c r="AB28" s="82"/>
      <c r="AC28" s="82" t="b">
        <v>0</v>
      </c>
      <c r="AD28" s="82">
        <v>1</v>
      </c>
      <c r="AE28" s="88" t="s">
        <v>1016</v>
      </c>
      <c r="AF28" s="82" t="b">
        <v>0</v>
      </c>
      <c r="AG28" s="82" t="s">
        <v>1025</v>
      </c>
      <c r="AH28" s="82"/>
      <c r="AI28" s="88" t="s">
        <v>1016</v>
      </c>
      <c r="AJ28" s="82" t="b">
        <v>0</v>
      </c>
      <c r="AK28" s="82">
        <v>0</v>
      </c>
      <c r="AL28" s="88" t="s">
        <v>1016</v>
      </c>
      <c r="AM28" s="82" t="s">
        <v>1030</v>
      </c>
      <c r="AN28" s="82" t="b">
        <v>0</v>
      </c>
      <c r="AO28" s="88" t="s">
        <v>853</v>
      </c>
      <c r="AP28" s="82" t="s">
        <v>179</v>
      </c>
      <c r="AQ28" s="82">
        <v>0</v>
      </c>
      <c r="AR28" s="82">
        <v>0</v>
      </c>
      <c r="AS28" s="82"/>
      <c r="AT28" s="82"/>
      <c r="AU28" s="82"/>
      <c r="AV28" s="82"/>
      <c r="AW28" s="82"/>
      <c r="AX28" s="82"/>
      <c r="AY28" s="82"/>
      <c r="AZ28" s="82"/>
      <c r="BA28" s="82" t="b">
        <f>IF(Edges[[#This Row],[Vertex 1]]=Edges[[#This Row],[Vertex 2]],TRUE,FALSE)</f>
        <v>1</v>
      </c>
      <c r="BB28">
        <v>1</v>
      </c>
      <c r="BC28">
        <v>1</v>
      </c>
      <c r="BD28" s="82" t="e">
        <f>REPLACE(INDEX(GroupVertices[Group], MATCH(Edges[[#This Row],[Vertex 1]],GroupVertices[Vertex],0)),1,1,"")</f>
        <v>#N/A</v>
      </c>
      <c r="BE28" s="105" t="e">
        <f>REPLACE(INDEX(GroupVertices[Group], MATCH(Edges[[#This Row],[Vertex 2]],GroupVertices[Vertex],0)),1,1,"")</f>
        <v>#N/A</v>
      </c>
    </row>
    <row r="29" spans="1:57" hidden="1" x14ac:dyDescent="0.25">
      <c r="A29" s="67" t="s">
        <v>236</v>
      </c>
      <c r="B29" s="67" t="s">
        <v>236</v>
      </c>
      <c r="C29" s="68"/>
      <c r="D29" s="69"/>
      <c r="E29" s="70"/>
      <c r="F29" s="71"/>
      <c r="G29" s="68"/>
      <c r="H29" s="72"/>
      <c r="I29" s="73"/>
      <c r="J29" s="73"/>
      <c r="K29" s="35" t="s">
        <v>65</v>
      </c>
      <c r="L29" s="80">
        <v>29</v>
      </c>
      <c r="M29" s="80"/>
      <c r="N29" s="75"/>
      <c r="O29" s="82" t="s">
        <v>179</v>
      </c>
      <c r="P29" s="84">
        <v>42848.64439814815</v>
      </c>
      <c r="Q29" s="82" t="s">
        <v>410</v>
      </c>
      <c r="R29" s="82"/>
      <c r="S29" s="82"/>
      <c r="T29" s="82" t="s">
        <v>484</v>
      </c>
      <c r="U29" s="82"/>
      <c r="V29" s="85" t="s">
        <v>520</v>
      </c>
      <c r="W29" s="84">
        <v>42848.64439814815</v>
      </c>
      <c r="X29" s="85" t="s">
        <v>683</v>
      </c>
      <c r="Y29" s="82"/>
      <c r="Z29" s="82"/>
      <c r="AA29" s="88" t="s">
        <v>854</v>
      </c>
      <c r="AB29" s="82"/>
      <c r="AC29" s="82" t="b">
        <v>0</v>
      </c>
      <c r="AD29" s="82">
        <v>1</v>
      </c>
      <c r="AE29" s="88" t="s">
        <v>1016</v>
      </c>
      <c r="AF29" s="82" t="b">
        <v>0</v>
      </c>
      <c r="AG29" s="82" t="s">
        <v>1026</v>
      </c>
      <c r="AH29" s="82"/>
      <c r="AI29" s="88" t="s">
        <v>1016</v>
      </c>
      <c r="AJ29" s="82" t="b">
        <v>0</v>
      </c>
      <c r="AK29" s="82">
        <v>0</v>
      </c>
      <c r="AL29" s="88" t="s">
        <v>1016</v>
      </c>
      <c r="AM29" s="82" t="s">
        <v>1030</v>
      </c>
      <c r="AN29" s="82" t="b">
        <v>0</v>
      </c>
      <c r="AO29" s="88" t="s">
        <v>854</v>
      </c>
      <c r="AP29" s="82" t="s">
        <v>179</v>
      </c>
      <c r="AQ29" s="82">
        <v>0</v>
      </c>
      <c r="AR29" s="82">
        <v>0</v>
      </c>
      <c r="AS29" s="82" t="s">
        <v>1042</v>
      </c>
      <c r="AT29" s="82" t="s">
        <v>1045</v>
      </c>
      <c r="AU29" s="82" t="s">
        <v>1046</v>
      </c>
      <c r="AV29" s="82" t="s">
        <v>1047</v>
      </c>
      <c r="AW29" s="82" t="s">
        <v>1050</v>
      </c>
      <c r="AX29" s="82" t="s">
        <v>1053</v>
      </c>
      <c r="AY29" s="82" t="s">
        <v>1056</v>
      </c>
      <c r="AZ29" s="85" t="s">
        <v>1058</v>
      </c>
      <c r="BA29" s="82" t="b">
        <f>IF(Edges[[#This Row],[Vertex 1]]=Edges[[#This Row],[Vertex 2]],TRUE,FALSE)</f>
        <v>1</v>
      </c>
      <c r="BB29">
        <v>1</v>
      </c>
      <c r="BC29">
        <v>1</v>
      </c>
      <c r="BD29" s="82" t="e">
        <f>REPLACE(INDEX(GroupVertices[Group], MATCH(Edges[[#This Row],[Vertex 1]],GroupVertices[Vertex],0)),1,1,"")</f>
        <v>#N/A</v>
      </c>
      <c r="BE29" s="105" t="e">
        <f>REPLACE(INDEX(GroupVertices[Group], MATCH(Edges[[#This Row],[Vertex 2]],GroupVertices[Vertex],0)),1,1,"")</f>
        <v>#N/A</v>
      </c>
    </row>
    <row r="30" spans="1:57" hidden="1" x14ac:dyDescent="0.25">
      <c r="A30" s="67" t="s">
        <v>237</v>
      </c>
      <c r="B30" s="67" t="s">
        <v>237</v>
      </c>
      <c r="C30" s="68"/>
      <c r="D30" s="69"/>
      <c r="E30" s="70"/>
      <c r="F30" s="71"/>
      <c r="G30" s="68"/>
      <c r="H30" s="72"/>
      <c r="I30" s="73"/>
      <c r="J30" s="73"/>
      <c r="K30" s="35" t="s">
        <v>65</v>
      </c>
      <c r="L30" s="80">
        <v>30</v>
      </c>
      <c r="M30" s="80"/>
      <c r="N30" s="75"/>
      <c r="O30" s="82" t="s">
        <v>179</v>
      </c>
      <c r="P30" s="84">
        <v>42848.644479166665</v>
      </c>
      <c r="Q30" s="82" t="s">
        <v>411</v>
      </c>
      <c r="R30" s="82"/>
      <c r="S30" s="82"/>
      <c r="T30" s="82"/>
      <c r="U30" s="82"/>
      <c r="V30" s="85" t="s">
        <v>521</v>
      </c>
      <c r="W30" s="84">
        <v>42848.644479166665</v>
      </c>
      <c r="X30" s="85" t="s">
        <v>684</v>
      </c>
      <c r="Y30" s="82"/>
      <c r="Z30" s="82"/>
      <c r="AA30" s="88" t="s">
        <v>855</v>
      </c>
      <c r="AB30" s="82"/>
      <c r="AC30" s="82" t="b">
        <v>0</v>
      </c>
      <c r="AD30" s="82">
        <v>0</v>
      </c>
      <c r="AE30" s="88" t="s">
        <v>1016</v>
      </c>
      <c r="AF30" s="82" t="b">
        <v>0</v>
      </c>
      <c r="AG30" s="82" t="s">
        <v>1027</v>
      </c>
      <c r="AH30" s="82"/>
      <c r="AI30" s="88" t="s">
        <v>1016</v>
      </c>
      <c r="AJ30" s="82" t="b">
        <v>0</v>
      </c>
      <c r="AK30" s="82">
        <v>0</v>
      </c>
      <c r="AL30" s="88" t="s">
        <v>1016</v>
      </c>
      <c r="AM30" s="82" t="s">
        <v>1030</v>
      </c>
      <c r="AN30" s="82" t="b">
        <v>0</v>
      </c>
      <c r="AO30" s="88" t="s">
        <v>855</v>
      </c>
      <c r="AP30" s="82" t="s">
        <v>179</v>
      </c>
      <c r="AQ30" s="82">
        <v>0</v>
      </c>
      <c r="AR30" s="82">
        <v>0</v>
      </c>
      <c r="AS30" s="82"/>
      <c r="AT30" s="82"/>
      <c r="AU30" s="82"/>
      <c r="AV30" s="82"/>
      <c r="AW30" s="82"/>
      <c r="AX30" s="82"/>
      <c r="AY30" s="82"/>
      <c r="AZ30" s="82"/>
      <c r="BA30" s="82" t="b">
        <f>IF(Edges[[#This Row],[Vertex 1]]=Edges[[#This Row],[Vertex 2]],TRUE,FALSE)</f>
        <v>1</v>
      </c>
      <c r="BB30">
        <v>1</v>
      </c>
      <c r="BC30">
        <v>1</v>
      </c>
      <c r="BD30" s="82" t="e">
        <f>REPLACE(INDEX(GroupVertices[Group], MATCH(Edges[[#This Row],[Vertex 1]],GroupVertices[Vertex],0)),1,1,"")</f>
        <v>#N/A</v>
      </c>
      <c r="BE30" s="105" t="e">
        <f>REPLACE(INDEX(GroupVertices[Group], MATCH(Edges[[#This Row],[Vertex 2]],GroupVertices[Vertex],0)),1,1,"")</f>
        <v>#N/A</v>
      </c>
    </row>
    <row r="31" spans="1:57" hidden="1" x14ac:dyDescent="0.25">
      <c r="A31" s="67" t="s">
        <v>238</v>
      </c>
      <c r="B31" s="67" t="s">
        <v>238</v>
      </c>
      <c r="C31" s="68"/>
      <c r="D31" s="69"/>
      <c r="E31" s="70"/>
      <c r="F31" s="71"/>
      <c r="G31" s="68"/>
      <c r="H31" s="72"/>
      <c r="I31" s="73"/>
      <c r="J31" s="73"/>
      <c r="K31" s="35" t="s">
        <v>65</v>
      </c>
      <c r="L31" s="80">
        <v>31</v>
      </c>
      <c r="M31" s="80"/>
      <c r="N31" s="75"/>
      <c r="O31" s="82" t="s">
        <v>179</v>
      </c>
      <c r="P31" s="84">
        <v>42848.644618055558</v>
      </c>
      <c r="Q31" s="82" t="s">
        <v>412</v>
      </c>
      <c r="R31" s="82"/>
      <c r="S31" s="82"/>
      <c r="T31" s="82"/>
      <c r="U31" s="82"/>
      <c r="V31" s="85" t="s">
        <v>522</v>
      </c>
      <c r="W31" s="84">
        <v>42848.644618055558</v>
      </c>
      <c r="X31" s="85" t="s">
        <v>685</v>
      </c>
      <c r="Y31" s="82"/>
      <c r="Z31" s="82"/>
      <c r="AA31" s="88" t="s">
        <v>856</v>
      </c>
      <c r="AB31" s="82"/>
      <c r="AC31" s="82" t="b">
        <v>0</v>
      </c>
      <c r="AD31" s="82">
        <v>0</v>
      </c>
      <c r="AE31" s="88" t="s">
        <v>1016</v>
      </c>
      <c r="AF31" s="82" t="b">
        <v>0</v>
      </c>
      <c r="AG31" s="82" t="s">
        <v>1028</v>
      </c>
      <c r="AH31" s="82"/>
      <c r="AI31" s="88" t="s">
        <v>1016</v>
      </c>
      <c r="AJ31" s="82" t="b">
        <v>0</v>
      </c>
      <c r="AK31" s="82">
        <v>0</v>
      </c>
      <c r="AL31" s="88" t="s">
        <v>1016</v>
      </c>
      <c r="AM31" s="82" t="s">
        <v>1030</v>
      </c>
      <c r="AN31" s="82" t="b">
        <v>0</v>
      </c>
      <c r="AO31" s="88" t="s">
        <v>856</v>
      </c>
      <c r="AP31" s="82" t="s">
        <v>179</v>
      </c>
      <c r="AQ31" s="82">
        <v>0</v>
      </c>
      <c r="AR31" s="82">
        <v>0</v>
      </c>
      <c r="AS31" s="82"/>
      <c r="AT31" s="82"/>
      <c r="AU31" s="82"/>
      <c r="AV31" s="82"/>
      <c r="AW31" s="82"/>
      <c r="AX31" s="82"/>
      <c r="AY31" s="82"/>
      <c r="AZ31" s="82"/>
      <c r="BA31" s="82" t="b">
        <f>IF(Edges[[#This Row],[Vertex 1]]=Edges[[#This Row],[Vertex 2]],TRUE,FALSE)</f>
        <v>1</v>
      </c>
      <c r="BB31">
        <v>1</v>
      </c>
      <c r="BC31">
        <v>1</v>
      </c>
      <c r="BD31" s="82" t="e">
        <f>REPLACE(INDEX(GroupVertices[Group], MATCH(Edges[[#This Row],[Vertex 1]],GroupVertices[Vertex],0)),1,1,"")</f>
        <v>#N/A</v>
      </c>
      <c r="BE31" s="105" t="e">
        <f>REPLACE(INDEX(GroupVertices[Group], MATCH(Edges[[#This Row],[Vertex 2]],GroupVertices[Vertex],0)),1,1,"")</f>
        <v>#N/A</v>
      </c>
    </row>
    <row r="32" spans="1:57" hidden="1" x14ac:dyDescent="0.25">
      <c r="A32" s="67" t="s">
        <v>239</v>
      </c>
      <c r="B32" s="67" t="s">
        <v>239</v>
      </c>
      <c r="C32" s="68"/>
      <c r="D32" s="69"/>
      <c r="E32" s="70"/>
      <c r="F32" s="71"/>
      <c r="G32" s="68"/>
      <c r="H32" s="72"/>
      <c r="I32" s="73"/>
      <c r="J32" s="73"/>
      <c r="K32" s="35" t="s">
        <v>65</v>
      </c>
      <c r="L32" s="80">
        <v>32</v>
      </c>
      <c r="M32" s="80"/>
      <c r="N32" s="75"/>
      <c r="O32" s="82" t="s">
        <v>179</v>
      </c>
      <c r="P32" s="84">
        <v>42848.645798611113</v>
      </c>
      <c r="Q32" s="82" t="s">
        <v>413</v>
      </c>
      <c r="R32" s="82"/>
      <c r="S32" s="82"/>
      <c r="T32" s="82"/>
      <c r="U32" s="82"/>
      <c r="V32" s="85" t="s">
        <v>523</v>
      </c>
      <c r="W32" s="84">
        <v>42848.645798611113</v>
      </c>
      <c r="X32" s="85" t="s">
        <v>686</v>
      </c>
      <c r="Y32" s="82"/>
      <c r="Z32" s="82"/>
      <c r="AA32" s="88" t="s">
        <v>857</v>
      </c>
      <c r="AB32" s="82"/>
      <c r="AC32" s="82" t="b">
        <v>0</v>
      </c>
      <c r="AD32" s="82">
        <v>1</v>
      </c>
      <c r="AE32" s="88" t="s">
        <v>1016</v>
      </c>
      <c r="AF32" s="82" t="b">
        <v>0</v>
      </c>
      <c r="AG32" s="82" t="s">
        <v>1023</v>
      </c>
      <c r="AH32" s="82"/>
      <c r="AI32" s="88" t="s">
        <v>1016</v>
      </c>
      <c r="AJ32" s="82" t="b">
        <v>0</v>
      </c>
      <c r="AK32" s="82">
        <v>0</v>
      </c>
      <c r="AL32" s="88" t="s">
        <v>1016</v>
      </c>
      <c r="AM32" s="82" t="s">
        <v>1030</v>
      </c>
      <c r="AN32" s="82" t="b">
        <v>0</v>
      </c>
      <c r="AO32" s="88" t="s">
        <v>857</v>
      </c>
      <c r="AP32" s="82" t="s">
        <v>179</v>
      </c>
      <c r="AQ32" s="82">
        <v>0</v>
      </c>
      <c r="AR32" s="82">
        <v>0</v>
      </c>
      <c r="AS32" s="82"/>
      <c r="AT32" s="82"/>
      <c r="AU32" s="82"/>
      <c r="AV32" s="82"/>
      <c r="AW32" s="82"/>
      <c r="AX32" s="82"/>
      <c r="AY32" s="82"/>
      <c r="AZ32" s="82"/>
      <c r="BA32" s="82" t="b">
        <f>IF(Edges[[#This Row],[Vertex 1]]=Edges[[#This Row],[Vertex 2]],TRUE,FALSE)</f>
        <v>1</v>
      </c>
      <c r="BB32">
        <v>2</v>
      </c>
      <c r="BC32">
        <v>1</v>
      </c>
      <c r="BD32" s="82" t="e">
        <f>REPLACE(INDEX(GroupVertices[Group], MATCH(Edges[[#This Row],[Vertex 1]],GroupVertices[Vertex],0)),1,1,"")</f>
        <v>#N/A</v>
      </c>
      <c r="BE32" s="105" t="e">
        <f>REPLACE(INDEX(GroupVertices[Group], MATCH(Edges[[#This Row],[Vertex 2]],GroupVertices[Vertex],0)),1,1,"")</f>
        <v>#N/A</v>
      </c>
    </row>
    <row r="33" spans="1:57" hidden="1" x14ac:dyDescent="0.25">
      <c r="A33" s="67" t="s">
        <v>240</v>
      </c>
      <c r="B33" s="67" t="s">
        <v>240</v>
      </c>
      <c r="C33" s="68"/>
      <c r="D33" s="69"/>
      <c r="E33" s="70"/>
      <c r="F33" s="71"/>
      <c r="G33" s="68"/>
      <c r="H33" s="72"/>
      <c r="I33" s="73"/>
      <c r="J33" s="73"/>
      <c r="K33" s="35" t="s">
        <v>65</v>
      </c>
      <c r="L33" s="80">
        <v>33</v>
      </c>
      <c r="M33" s="80"/>
      <c r="N33" s="75"/>
      <c r="O33" s="82" t="s">
        <v>179</v>
      </c>
      <c r="P33" s="84">
        <v>42848.646180555559</v>
      </c>
      <c r="Q33" s="82" t="s">
        <v>414</v>
      </c>
      <c r="R33" s="82"/>
      <c r="S33" s="82"/>
      <c r="T33" s="82" t="s">
        <v>485</v>
      </c>
      <c r="U33" s="82"/>
      <c r="V33" s="85" t="s">
        <v>524</v>
      </c>
      <c r="W33" s="84">
        <v>42848.646180555559</v>
      </c>
      <c r="X33" s="85" t="s">
        <v>687</v>
      </c>
      <c r="Y33" s="82"/>
      <c r="Z33" s="82"/>
      <c r="AA33" s="88" t="s">
        <v>858</v>
      </c>
      <c r="AB33" s="82"/>
      <c r="AC33" s="82" t="b">
        <v>0</v>
      </c>
      <c r="AD33" s="82">
        <v>0</v>
      </c>
      <c r="AE33" s="88" t="s">
        <v>1016</v>
      </c>
      <c r="AF33" s="82" t="b">
        <v>0</v>
      </c>
      <c r="AG33" s="82" t="s">
        <v>1023</v>
      </c>
      <c r="AH33" s="82"/>
      <c r="AI33" s="88" t="s">
        <v>1016</v>
      </c>
      <c r="AJ33" s="82" t="b">
        <v>0</v>
      </c>
      <c r="AK33" s="82">
        <v>0</v>
      </c>
      <c r="AL33" s="88" t="s">
        <v>1016</v>
      </c>
      <c r="AM33" s="82" t="s">
        <v>1032</v>
      </c>
      <c r="AN33" s="82" t="b">
        <v>0</v>
      </c>
      <c r="AO33" s="88" t="s">
        <v>858</v>
      </c>
      <c r="AP33" s="82" t="s">
        <v>179</v>
      </c>
      <c r="AQ33" s="82">
        <v>0</v>
      </c>
      <c r="AR33" s="82">
        <v>0</v>
      </c>
      <c r="AS33" s="82"/>
      <c r="AT33" s="82"/>
      <c r="AU33" s="82"/>
      <c r="AV33" s="82"/>
      <c r="AW33" s="82"/>
      <c r="AX33" s="82"/>
      <c r="AY33" s="82"/>
      <c r="AZ33" s="82"/>
      <c r="BA33" s="82" t="b">
        <f>IF(Edges[[#This Row],[Vertex 1]]=Edges[[#This Row],[Vertex 2]],TRUE,FALSE)</f>
        <v>1</v>
      </c>
      <c r="BB33">
        <v>2</v>
      </c>
      <c r="BC33">
        <v>1</v>
      </c>
      <c r="BD33" s="82" t="e">
        <f>REPLACE(INDEX(GroupVertices[Group], MATCH(Edges[[#This Row],[Vertex 1]],GroupVertices[Vertex],0)),1,1,"")</f>
        <v>#N/A</v>
      </c>
      <c r="BE33" s="105" t="e">
        <f>REPLACE(INDEX(GroupVertices[Group], MATCH(Edges[[#This Row],[Vertex 2]],GroupVertices[Vertex],0)),1,1,"")</f>
        <v>#N/A</v>
      </c>
    </row>
    <row r="34" spans="1:57" hidden="1" x14ac:dyDescent="0.25">
      <c r="A34" s="67" t="s">
        <v>241</v>
      </c>
      <c r="B34" s="67" t="s">
        <v>241</v>
      </c>
      <c r="C34" s="68"/>
      <c r="D34" s="69"/>
      <c r="E34" s="70"/>
      <c r="F34" s="71"/>
      <c r="G34" s="68"/>
      <c r="H34" s="72"/>
      <c r="I34" s="73"/>
      <c r="J34" s="73"/>
      <c r="K34" s="35" t="s">
        <v>65</v>
      </c>
      <c r="L34" s="80">
        <v>34</v>
      </c>
      <c r="M34" s="80"/>
      <c r="N34" s="75"/>
      <c r="O34" s="82" t="s">
        <v>179</v>
      </c>
      <c r="P34" s="84">
        <v>42848.646377314813</v>
      </c>
      <c r="Q34" s="82" t="s">
        <v>415</v>
      </c>
      <c r="R34" s="82"/>
      <c r="S34" s="82"/>
      <c r="T34" s="82" t="s">
        <v>483</v>
      </c>
      <c r="U34" s="82"/>
      <c r="V34" s="85" t="s">
        <v>525</v>
      </c>
      <c r="W34" s="84">
        <v>42848.646377314813</v>
      </c>
      <c r="X34" s="85" t="s">
        <v>688</v>
      </c>
      <c r="Y34" s="82"/>
      <c r="Z34" s="82"/>
      <c r="AA34" s="88" t="s">
        <v>859</v>
      </c>
      <c r="AB34" s="82"/>
      <c r="AC34" s="82" t="b">
        <v>0</v>
      </c>
      <c r="AD34" s="82">
        <v>0</v>
      </c>
      <c r="AE34" s="88" t="s">
        <v>1016</v>
      </c>
      <c r="AF34" s="82" t="b">
        <v>0</v>
      </c>
      <c r="AG34" s="82" t="s">
        <v>1023</v>
      </c>
      <c r="AH34" s="82"/>
      <c r="AI34" s="88" t="s">
        <v>1016</v>
      </c>
      <c r="AJ34" s="82" t="b">
        <v>0</v>
      </c>
      <c r="AK34" s="82">
        <v>0</v>
      </c>
      <c r="AL34" s="88" t="s">
        <v>1016</v>
      </c>
      <c r="AM34" s="82" t="s">
        <v>1033</v>
      </c>
      <c r="AN34" s="82" t="b">
        <v>0</v>
      </c>
      <c r="AO34" s="88" t="s">
        <v>859</v>
      </c>
      <c r="AP34" s="82" t="s">
        <v>179</v>
      </c>
      <c r="AQ34" s="82">
        <v>0</v>
      </c>
      <c r="AR34" s="82">
        <v>0</v>
      </c>
      <c r="AS34" s="82"/>
      <c r="AT34" s="82"/>
      <c r="AU34" s="82"/>
      <c r="AV34" s="82"/>
      <c r="AW34" s="82"/>
      <c r="AX34" s="82"/>
      <c r="AY34" s="82"/>
      <c r="AZ34" s="82"/>
      <c r="BA34" s="82" t="b">
        <f>IF(Edges[[#This Row],[Vertex 1]]=Edges[[#This Row],[Vertex 2]],TRUE,FALSE)</f>
        <v>1</v>
      </c>
      <c r="BB34">
        <v>1</v>
      </c>
      <c r="BC34">
        <v>1</v>
      </c>
      <c r="BD34" s="82" t="e">
        <f>REPLACE(INDEX(GroupVertices[Group], MATCH(Edges[[#This Row],[Vertex 1]],GroupVertices[Vertex],0)),1,1,"")</f>
        <v>#N/A</v>
      </c>
      <c r="BE34" s="105" t="e">
        <f>REPLACE(INDEX(GroupVertices[Group], MATCH(Edges[[#This Row],[Vertex 2]],GroupVertices[Vertex],0)),1,1,"")</f>
        <v>#N/A</v>
      </c>
    </row>
    <row r="35" spans="1:57" hidden="1" x14ac:dyDescent="0.25">
      <c r="A35" s="67" t="s">
        <v>242</v>
      </c>
      <c r="B35" s="67" t="s">
        <v>242</v>
      </c>
      <c r="C35" s="68"/>
      <c r="D35" s="69"/>
      <c r="E35" s="70"/>
      <c r="F35" s="71"/>
      <c r="G35" s="68"/>
      <c r="H35" s="72"/>
      <c r="I35" s="73"/>
      <c r="J35" s="73"/>
      <c r="K35" s="35" t="s">
        <v>65</v>
      </c>
      <c r="L35" s="80">
        <v>35</v>
      </c>
      <c r="M35" s="80"/>
      <c r="N35" s="75"/>
      <c r="O35" s="82" t="s">
        <v>179</v>
      </c>
      <c r="P35" s="84">
        <v>42848.644293981481</v>
      </c>
      <c r="Q35" s="82" t="s">
        <v>416</v>
      </c>
      <c r="R35" s="82"/>
      <c r="S35" s="82"/>
      <c r="T35" s="82" t="s">
        <v>486</v>
      </c>
      <c r="U35" s="82"/>
      <c r="V35" s="85" t="s">
        <v>526</v>
      </c>
      <c r="W35" s="84">
        <v>42848.644293981481</v>
      </c>
      <c r="X35" s="85" t="s">
        <v>689</v>
      </c>
      <c r="Y35" s="82"/>
      <c r="Z35" s="82"/>
      <c r="AA35" s="88" t="s">
        <v>860</v>
      </c>
      <c r="AB35" s="82"/>
      <c r="AC35" s="82" t="b">
        <v>0</v>
      </c>
      <c r="AD35" s="82">
        <v>0</v>
      </c>
      <c r="AE35" s="88" t="s">
        <v>1016</v>
      </c>
      <c r="AF35" s="82" t="b">
        <v>0</v>
      </c>
      <c r="AG35" s="82" t="s">
        <v>1023</v>
      </c>
      <c r="AH35" s="82"/>
      <c r="AI35" s="88" t="s">
        <v>1016</v>
      </c>
      <c r="AJ35" s="82" t="b">
        <v>0</v>
      </c>
      <c r="AK35" s="82">
        <v>1</v>
      </c>
      <c r="AL35" s="88" t="s">
        <v>1016</v>
      </c>
      <c r="AM35" s="82" t="s">
        <v>1030</v>
      </c>
      <c r="AN35" s="82" t="b">
        <v>0</v>
      </c>
      <c r="AO35" s="88" t="s">
        <v>860</v>
      </c>
      <c r="AP35" s="82" t="s">
        <v>179</v>
      </c>
      <c r="AQ35" s="82">
        <v>0</v>
      </c>
      <c r="AR35" s="82">
        <v>0</v>
      </c>
      <c r="AS35" s="82"/>
      <c r="AT35" s="82"/>
      <c r="AU35" s="82"/>
      <c r="AV35" s="82"/>
      <c r="AW35" s="82"/>
      <c r="AX35" s="82"/>
      <c r="AY35" s="82"/>
      <c r="AZ35" s="82"/>
      <c r="BA35" s="82" t="b">
        <f>IF(Edges[[#This Row],[Vertex 1]]=Edges[[#This Row],[Vertex 2]],TRUE,FALSE)</f>
        <v>1</v>
      </c>
      <c r="BB35">
        <v>2</v>
      </c>
      <c r="BC35">
        <v>1</v>
      </c>
      <c r="BD35" s="82" t="e">
        <f>REPLACE(INDEX(GroupVertices[Group], MATCH(Edges[[#This Row],[Vertex 1]],GroupVertices[Vertex],0)),1,1,"")</f>
        <v>#N/A</v>
      </c>
      <c r="BE35" s="105" t="e">
        <f>REPLACE(INDEX(GroupVertices[Group], MATCH(Edges[[#This Row],[Vertex 2]],GroupVertices[Vertex],0)),1,1,"")</f>
        <v>#N/A</v>
      </c>
    </row>
    <row r="36" spans="1:57" x14ac:dyDescent="0.25">
      <c r="A36" s="67" t="s">
        <v>243</v>
      </c>
      <c r="B36" s="67" t="s">
        <v>242</v>
      </c>
      <c r="C36" s="68"/>
      <c r="D36" s="69"/>
      <c r="E36" s="70"/>
      <c r="F36" s="71"/>
      <c r="G36" s="68"/>
      <c r="H36" s="72"/>
      <c r="I36" s="73"/>
      <c r="J36" s="73"/>
      <c r="K36" s="35" t="s">
        <v>65</v>
      </c>
      <c r="L36" s="80">
        <v>36</v>
      </c>
      <c r="M36" s="80"/>
      <c r="N36" s="75"/>
      <c r="O36" s="82" t="s">
        <v>393</v>
      </c>
      <c r="P36" s="84">
        <v>42848.649571759262</v>
      </c>
      <c r="Q36" s="82" t="s">
        <v>417</v>
      </c>
      <c r="R36" s="82"/>
      <c r="S36" s="82"/>
      <c r="T36" s="82" t="s">
        <v>486</v>
      </c>
      <c r="U36" s="82"/>
      <c r="V36" s="85" t="s">
        <v>527</v>
      </c>
      <c r="W36" s="84">
        <v>42848.649571759262</v>
      </c>
      <c r="X36" s="85" t="s">
        <v>690</v>
      </c>
      <c r="Y36" s="82"/>
      <c r="Z36" s="82"/>
      <c r="AA36" s="88" t="s">
        <v>861</v>
      </c>
      <c r="AB36" s="82"/>
      <c r="AC36" s="82" t="b">
        <v>0</v>
      </c>
      <c r="AD36" s="82">
        <v>0</v>
      </c>
      <c r="AE36" s="88" t="s">
        <v>1016</v>
      </c>
      <c r="AF36" s="82" t="b">
        <v>0</v>
      </c>
      <c r="AG36" s="82" t="s">
        <v>1023</v>
      </c>
      <c r="AH36" s="82"/>
      <c r="AI36" s="88" t="s">
        <v>1016</v>
      </c>
      <c r="AJ36" s="82" t="b">
        <v>0</v>
      </c>
      <c r="AK36" s="82">
        <v>1</v>
      </c>
      <c r="AL36" s="88" t="s">
        <v>860</v>
      </c>
      <c r="AM36" s="82" t="s">
        <v>1030</v>
      </c>
      <c r="AN36" s="82" t="b">
        <v>0</v>
      </c>
      <c r="AO36" s="88" t="s">
        <v>860</v>
      </c>
      <c r="AP36" s="82" t="s">
        <v>179</v>
      </c>
      <c r="AQ36" s="82">
        <v>0</v>
      </c>
      <c r="AR36" s="82">
        <v>0</v>
      </c>
      <c r="AS36" s="82"/>
      <c r="AT36" s="82"/>
      <c r="AU36" s="82"/>
      <c r="AV36" s="82"/>
      <c r="AW36" s="82"/>
      <c r="AX36" s="82"/>
      <c r="AY36" s="82"/>
      <c r="AZ36" s="82"/>
      <c r="BA36" s="82" t="b">
        <f>IF(Edges[[#This Row],[Vertex 1]]=Edges[[#This Row],[Vertex 2]],TRUE,FALSE)</f>
        <v>0</v>
      </c>
      <c r="BB36">
        <v>2</v>
      </c>
      <c r="BC36">
        <v>1</v>
      </c>
      <c r="BD36" s="81" t="e">
        <f>REPLACE(INDEX(GroupVertices[Group], MATCH(Edges[[#This Row],[Vertex 1]],GroupVertices[Vertex],0)),1,1,"")</f>
        <v>#N/A</v>
      </c>
      <c r="BE36" s="81" t="e">
        <f>REPLACE(INDEX(GroupVertices[Group], MATCH(Edges[[#This Row],[Vertex 2]],GroupVertices[Vertex],0)),1,1,"")</f>
        <v>#N/A</v>
      </c>
    </row>
    <row r="37" spans="1:57" x14ac:dyDescent="0.25">
      <c r="A37" s="67" t="s">
        <v>244</v>
      </c>
      <c r="B37" s="67" t="s">
        <v>387</v>
      </c>
      <c r="C37" s="68"/>
      <c r="D37" s="69"/>
      <c r="E37" s="70"/>
      <c r="F37" s="71"/>
      <c r="G37" s="68"/>
      <c r="H37" s="72"/>
      <c r="I37" s="73"/>
      <c r="J37" s="73"/>
      <c r="K37" s="35" t="s">
        <v>65</v>
      </c>
      <c r="L37" s="80">
        <v>37</v>
      </c>
      <c r="M37" s="80"/>
      <c r="N37" s="75"/>
      <c r="O37" s="82" t="s">
        <v>393</v>
      </c>
      <c r="P37" s="84">
        <v>42848.689270833333</v>
      </c>
      <c r="Q37" s="82" t="s">
        <v>400</v>
      </c>
      <c r="R37" s="82"/>
      <c r="S37" s="82"/>
      <c r="T37" s="82"/>
      <c r="U37" s="82"/>
      <c r="V37" s="85" t="s">
        <v>528</v>
      </c>
      <c r="W37" s="84">
        <v>42848.689270833333</v>
      </c>
      <c r="X37" s="85" t="s">
        <v>691</v>
      </c>
      <c r="Y37" s="82"/>
      <c r="Z37" s="82"/>
      <c r="AA37" s="88" t="s">
        <v>862</v>
      </c>
      <c r="AB37" s="82"/>
      <c r="AC37" s="82" t="b">
        <v>0</v>
      </c>
      <c r="AD37" s="82">
        <v>0</v>
      </c>
      <c r="AE37" s="88" t="s">
        <v>1016</v>
      </c>
      <c r="AF37" s="82" t="b">
        <v>0</v>
      </c>
      <c r="AG37" s="82" t="s">
        <v>1023</v>
      </c>
      <c r="AH37" s="82"/>
      <c r="AI37" s="88" t="s">
        <v>1016</v>
      </c>
      <c r="AJ37" s="82" t="b">
        <v>0</v>
      </c>
      <c r="AK37" s="82">
        <v>187</v>
      </c>
      <c r="AL37" s="88" t="s">
        <v>1001</v>
      </c>
      <c r="AM37" s="82" t="s">
        <v>1030</v>
      </c>
      <c r="AN37" s="82" t="b">
        <v>0</v>
      </c>
      <c r="AO37" s="88" t="s">
        <v>1001</v>
      </c>
      <c r="AP37" s="82" t="s">
        <v>179</v>
      </c>
      <c r="AQ37" s="82">
        <v>0</v>
      </c>
      <c r="AR37" s="82">
        <v>0</v>
      </c>
      <c r="AS37" s="82"/>
      <c r="AT37" s="82"/>
      <c r="AU37" s="82"/>
      <c r="AV37" s="82"/>
      <c r="AW37" s="82"/>
      <c r="AX37" s="82"/>
      <c r="AY37" s="82"/>
      <c r="AZ37" s="82"/>
      <c r="BA37" s="82" t="b">
        <f>IF(Edges[[#This Row],[Vertex 1]]=Edges[[#This Row],[Vertex 2]],TRUE,FALSE)</f>
        <v>0</v>
      </c>
      <c r="BB37">
        <v>2</v>
      </c>
      <c r="BC37">
        <v>1</v>
      </c>
      <c r="BD37" s="81" t="e">
        <f>REPLACE(INDEX(GroupVertices[Group], MATCH(Edges[[#This Row],[Vertex 1]],GroupVertices[Vertex],0)),1,1,"")</f>
        <v>#N/A</v>
      </c>
      <c r="BE37" s="81" t="e">
        <f>REPLACE(INDEX(GroupVertices[Group], MATCH(Edges[[#This Row],[Vertex 2]],GroupVertices[Vertex],0)),1,1,"")</f>
        <v>#N/A</v>
      </c>
    </row>
    <row r="38" spans="1:57" x14ac:dyDescent="0.25">
      <c r="A38" s="67" t="s">
        <v>244</v>
      </c>
      <c r="B38" s="67" t="s">
        <v>381</v>
      </c>
      <c r="C38" s="68"/>
      <c r="D38" s="69"/>
      <c r="E38" s="70"/>
      <c r="F38" s="71"/>
      <c r="G38" s="68"/>
      <c r="H38" s="72"/>
      <c r="I38" s="73"/>
      <c r="J38" s="73"/>
      <c r="K38" s="35" t="s">
        <v>65</v>
      </c>
      <c r="L38" s="80">
        <v>38</v>
      </c>
      <c r="M38" s="80"/>
      <c r="N38" s="75"/>
      <c r="O38" s="82" t="s">
        <v>393</v>
      </c>
      <c r="P38" s="84">
        <v>42848.689270833333</v>
      </c>
      <c r="Q38" s="82" t="s">
        <v>400</v>
      </c>
      <c r="R38" s="82"/>
      <c r="S38" s="82"/>
      <c r="T38" s="82"/>
      <c r="U38" s="82"/>
      <c r="V38" s="85" t="s">
        <v>528</v>
      </c>
      <c r="W38" s="84">
        <v>42848.689270833333</v>
      </c>
      <c r="X38" s="85" t="s">
        <v>691</v>
      </c>
      <c r="Y38" s="82"/>
      <c r="Z38" s="82"/>
      <c r="AA38" s="88" t="s">
        <v>862</v>
      </c>
      <c r="AB38" s="82"/>
      <c r="AC38" s="82" t="b">
        <v>0</v>
      </c>
      <c r="AD38" s="82">
        <v>0</v>
      </c>
      <c r="AE38" s="88" t="s">
        <v>1016</v>
      </c>
      <c r="AF38" s="82" t="b">
        <v>0</v>
      </c>
      <c r="AG38" s="82" t="s">
        <v>1023</v>
      </c>
      <c r="AH38" s="82"/>
      <c r="AI38" s="88" t="s">
        <v>1016</v>
      </c>
      <c r="AJ38" s="82" t="b">
        <v>0</v>
      </c>
      <c r="AK38" s="82">
        <v>187</v>
      </c>
      <c r="AL38" s="88" t="s">
        <v>1001</v>
      </c>
      <c r="AM38" s="82" t="s">
        <v>1030</v>
      </c>
      <c r="AN38" s="82" t="b">
        <v>0</v>
      </c>
      <c r="AO38" s="88" t="s">
        <v>1001</v>
      </c>
      <c r="AP38" s="82" t="s">
        <v>179</v>
      </c>
      <c r="AQ38" s="82">
        <v>0</v>
      </c>
      <c r="AR38" s="82">
        <v>0</v>
      </c>
      <c r="AS38" s="82"/>
      <c r="AT38" s="82"/>
      <c r="AU38" s="82"/>
      <c r="AV38" s="82"/>
      <c r="AW38" s="82"/>
      <c r="AX38" s="82"/>
      <c r="AY38" s="82"/>
      <c r="AZ38" s="82"/>
      <c r="BA38" s="82" t="b">
        <f>IF(Edges[[#This Row],[Vertex 1]]=Edges[[#This Row],[Vertex 2]],TRUE,FALSE)</f>
        <v>0</v>
      </c>
      <c r="BB38">
        <v>2</v>
      </c>
      <c r="BC38">
        <v>1</v>
      </c>
      <c r="BD38" s="81" t="e">
        <f>REPLACE(INDEX(GroupVertices[Group], MATCH(Edges[[#This Row],[Vertex 1]],GroupVertices[Vertex],0)),1,1,"")</f>
        <v>#N/A</v>
      </c>
      <c r="BE38" s="81" t="e">
        <f>REPLACE(INDEX(GroupVertices[Group], MATCH(Edges[[#This Row],[Vertex 2]],GroupVertices[Vertex],0)),1,1,"")</f>
        <v>#N/A</v>
      </c>
    </row>
    <row r="39" spans="1:57" x14ac:dyDescent="0.25">
      <c r="A39" s="67" t="s">
        <v>245</v>
      </c>
      <c r="B39" s="67" t="s">
        <v>387</v>
      </c>
      <c r="C39" s="68"/>
      <c r="D39" s="69"/>
      <c r="E39" s="70"/>
      <c r="F39" s="71"/>
      <c r="G39" s="68"/>
      <c r="H39" s="72"/>
      <c r="I39" s="73"/>
      <c r="J39" s="73"/>
      <c r="K39" s="35" t="s">
        <v>65</v>
      </c>
      <c r="L39" s="80">
        <v>39</v>
      </c>
      <c r="M39" s="80"/>
      <c r="N39" s="75"/>
      <c r="O39" s="82" t="s">
        <v>393</v>
      </c>
      <c r="P39" s="84">
        <v>42848.708067129628</v>
      </c>
      <c r="Q39" s="82" t="s">
        <v>400</v>
      </c>
      <c r="R39" s="82"/>
      <c r="S39" s="82"/>
      <c r="T39" s="82"/>
      <c r="U39" s="82"/>
      <c r="V39" s="85" t="s">
        <v>529</v>
      </c>
      <c r="W39" s="84">
        <v>42848.708067129628</v>
      </c>
      <c r="X39" s="85" t="s">
        <v>692</v>
      </c>
      <c r="Y39" s="82"/>
      <c r="Z39" s="82"/>
      <c r="AA39" s="88" t="s">
        <v>863</v>
      </c>
      <c r="AB39" s="82"/>
      <c r="AC39" s="82" t="b">
        <v>0</v>
      </c>
      <c r="AD39" s="82">
        <v>0</v>
      </c>
      <c r="AE39" s="88" t="s">
        <v>1016</v>
      </c>
      <c r="AF39" s="82" t="b">
        <v>0</v>
      </c>
      <c r="AG39" s="82" t="s">
        <v>1023</v>
      </c>
      <c r="AH39" s="82"/>
      <c r="AI39" s="88" t="s">
        <v>1016</v>
      </c>
      <c r="AJ39" s="82" t="b">
        <v>0</v>
      </c>
      <c r="AK39" s="82">
        <v>187</v>
      </c>
      <c r="AL39" s="88" t="s">
        <v>1001</v>
      </c>
      <c r="AM39" s="82" t="s">
        <v>1030</v>
      </c>
      <c r="AN39" s="82" t="b">
        <v>0</v>
      </c>
      <c r="AO39" s="88" t="s">
        <v>1001</v>
      </c>
      <c r="AP39" s="82" t="s">
        <v>179</v>
      </c>
      <c r="AQ39" s="82">
        <v>0</v>
      </c>
      <c r="AR39" s="82">
        <v>0</v>
      </c>
      <c r="AS39" s="82"/>
      <c r="AT39" s="82"/>
      <c r="AU39" s="82"/>
      <c r="AV39" s="82"/>
      <c r="AW39" s="82"/>
      <c r="AX39" s="82"/>
      <c r="AY39" s="82"/>
      <c r="AZ39" s="82"/>
      <c r="BA39" s="82" t="b">
        <f>IF(Edges[[#This Row],[Vertex 1]]=Edges[[#This Row],[Vertex 2]],TRUE,FALSE)</f>
        <v>0</v>
      </c>
      <c r="BB39">
        <v>2</v>
      </c>
      <c r="BC39">
        <v>1</v>
      </c>
      <c r="BD39" s="81" t="e">
        <f>REPLACE(INDEX(GroupVertices[Group], MATCH(Edges[[#This Row],[Vertex 1]],GroupVertices[Vertex],0)),1,1,"")</f>
        <v>#N/A</v>
      </c>
      <c r="BE39" s="81" t="e">
        <f>REPLACE(INDEX(GroupVertices[Group], MATCH(Edges[[#This Row],[Vertex 2]],GroupVertices[Vertex],0)),1,1,"")</f>
        <v>#N/A</v>
      </c>
    </row>
    <row r="40" spans="1:57" x14ac:dyDescent="0.25">
      <c r="A40" s="67" t="s">
        <v>245</v>
      </c>
      <c r="B40" s="67" t="s">
        <v>381</v>
      </c>
      <c r="C40" s="68"/>
      <c r="D40" s="69"/>
      <c r="E40" s="70"/>
      <c r="F40" s="71"/>
      <c r="G40" s="68"/>
      <c r="H40" s="72"/>
      <c r="I40" s="73"/>
      <c r="J40" s="73"/>
      <c r="K40" s="35" t="s">
        <v>65</v>
      </c>
      <c r="L40" s="80">
        <v>40</v>
      </c>
      <c r="M40" s="80"/>
      <c r="N40" s="75"/>
      <c r="O40" s="82" t="s">
        <v>393</v>
      </c>
      <c r="P40" s="84">
        <v>42848.708067129628</v>
      </c>
      <c r="Q40" s="82" t="s">
        <v>400</v>
      </c>
      <c r="R40" s="82"/>
      <c r="S40" s="82"/>
      <c r="T40" s="82"/>
      <c r="U40" s="82"/>
      <c r="V40" s="85" t="s">
        <v>529</v>
      </c>
      <c r="W40" s="84">
        <v>42848.708067129628</v>
      </c>
      <c r="X40" s="85" t="s">
        <v>692</v>
      </c>
      <c r="Y40" s="82"/>
      <c r="Z40" s="82"/>
      <c r="AA40" s="88" t="s">
        <v>863</v>
      </c>
      <c r="AB40" s="82"/>
      <c r="AC40" s="82" t="b">
        <v>0</v>
      </c>
      <c r="AD40" s="82">
        <v>0</v>
      </c>
      <c r="AE40" s="88" t="s">
        <v>1016</v>
      </c>
      <c r="AF40" s="82" t="b">
        <v>0</v>
      </c>
      <c r="AG40" s="82" t="s">
        <v>1023</v>
      </c>
      <c r="AH40" s="82"/>
      <c r="AI40" s="88" t="s">
        <v>1016</v>
      </c>
      <c r="AJ40" s="82" t="b">
        <v>0</v>
      </c>
      <c r="AK40" s="82">
        <v>187</v>
      </c>
      <c r="AL40" s="88" t="s">
        <v>1001</v>
      </c>
      <c r="AM40" s="82" t="s">
        <v>1030</v>
      </c>
      <c r="AN40" s="82" t="b">
        <v>0</v>
      </c>
      <c r="AO40" s="88" t="s">
        <v>1001</v>
      </c>
      <c r="AP40" s="82" t="s">
        <v>179</v>
      </c>
      <c r="AQ40" s="82">
        <v>0</v>
      </c>
      <c r="AR40" s="82">
        <v>0</v>
      </c>
      <c r="AS40" s="82"/>
      <c r="AT40" s="82"/>
      <c r="AU40" s="82"/>
      <c r="AV40" s="82"/>
      <c r="AW40" s="82"/>
      <c r="AX40" s="82"/>
      <c r="AY40" s="82"/>
      <c r="AZ40" s="82"/>
      <c r="BA40" s="82" t="b">
        <f>IF(Edges[[#This Row],[Vertex 1]]=Edges[[#This Row],[Vertex 2]],TRUE,FALSE)</f>
        <v>0</v>
      </c>
      <c r="BB40">
        <v>2</v>
      </c>
      <c r="BC40">
        <v>1</v>
      </c>
      <c r="BD40" s="81" t="e">
        <f>REPLACE(INDEX(GroupVertices[Group], MATCH(Edges[[#This Row],[Vertex 1]],GroupVertices[Vertex],0)),1,1,"")</f>
        <v>#N/A</v>
      </c>
      <c r="BE40" s="81" t="e">
        <f>REPLACE(INDEX(GroupVertices[Group], MATCH(Edges[[#This Row],[Vertex 2]],GroupVertices[Vertex],0)),1,1,"")</f>
        <v>#N/A</v>
      </c>
    </row>
    <row r="41" spans="1:57" hidden="1" x14ac:dyDescent="0.25">
      <c r="A41" s="67" t="s">
        <v>246</v>
      </c>
      <c r="B41" s="67" t="s">
        <v>246</v>
      </c>
      <c r="C41" s="68"/>
      <c r="D41" s="69"/>
      <c r="E41" s="70"/>
      <c r="F41" s="71"/>
      <c r="G41" s="68"/>
      <c r="H41" s="72"/>
      <c r="I41" s="73"/>
      <c r="J41" s="73"/>
      <c r="K41" s="35" t="s">
        <v>65</v>
      </c>
      <c r="L41" s="80">
        <v>41</v>
      </c>
      <c r="M41" s="80"/>
      <c r="N41" s="75"/>
      <c r="O41" s="82" t="s">
        <v>179</v>
      </c>
      <c r="P41" s="84">
        <v>42848.744062500002</v>
      </c>
      <c r="Q41" s="82" t="s">
        <v>418</v>
      </c>
      <c r="R41" s="82"/>
      <c r="S41" s="82"/>
      <c r="T41" s="82"/>
      <c r="U41" s="85" t="s">
        <v>499</v>
      </c>
      <c r="V41" s="85" t="s">
        <v>499</v>
      </c>
      <c r="W41" s="84">
        <v>42848.744062500002</v>
      </c>
      <c r="X41" s="85" t="s">
        <v>693</v>
      </c>
      <c r="Y41" s="82"/>
      <c r="Z41" s="82"/>
      <c r="AA41" s="88" t="s">
        <v>864</v>
      </c>
      <c r="AB41" s="82"/>
      <c r="AC41" s="82" t="b">
        <v>0</v>
      </c>
      <c r="AD41" s="82">
        <v>1</v>
      </c>
      <c r="AE41" s="88" t="s">
        <v>1016</v>
      </c>
      <c r="AF41" s="82" t="b">
        <v>0</v>
      </c>
      <c r="AG41" s="82" t="s">
        <v>1023</v>
      </c>
      <c r="AH41" s="82"/>
      <c r="AI41" s="88" t="s">
        <v>1016</v>
      </c>
      <c r="AJ41" s="82" t="b">
        <v>0</v>
      </c>
      <c r="AK41" s="82">
        <v>0</v>
      </c>
      <c r="AL41" s="88" t="s">
        <v>1016</v>
      </c>
      <c r="AM41" s="82" t="s">
        <v>1034</v>
      </c>
      <c r="AN41" s="82" t="b">
        <v>0</v>
      </c>
      <c r="AO41" s="88" t="s">
        <v>864</v>
      </c>
      <c r="AP41" s="82" t="s">
        <v>179</v>
      </c>
      <c r="AQ41" s="82">
        <v>0</v>
      </c>
      <c r="AR41" s="82">
        <v>0</v>
      </c>
      <c r="AS41" s="82"/>
      <c r="AT41" s="82"/>
      <c r="AU41" s="82"/>
      <c r="AV41" s="82"/>
      <c r="AW41" s="82"/>
      <c r="AX41" s="82"/>
      <c r="AY41" s="82"/>
      <c r="AZ41" s="82"/>
      <c r="BA41" s="82" t="b">
        <f>IF(Edges[[#This Row],[Vertex 1]]=Edges[[#This Row],[Vertex 2]],TRUE,FALSE)</f>
        <v>1</v>
      </c>
      <c r="BB41">
        <v>1</v>
      </c>
      <c r="BC41">
        <v>1</v>
      </c>
      <c r="BD41" s="82" t="e">
        <f>REPLACE(INDEX(GroupVertices[Group], MATCH(Edges[[#This Row],[Vertex 1]],GroupVertices[Vertex],0)),1,1,"")</f>
        <v>#N/A</v>
      </c>
      <c r="BE41" s="105" t="e">
        <f>REPLACE(INDEX(GroupVertices[Group], MATCH(Edges[[#This Row],[Vertex 2]],GroupVertices[Vertex],0)),1,1,"")</f>
        <v>#N/A</v>
      </c>
    </row>
    <row r="42" spans="1:57" hidden="1" x14ac:dyDescent="0.25">
      <c r="A42" s="67" t="s">
        <v>247</v>
      </c>
      <c r="B42" s="67" t="s">
        <v>247</v>
      </c>
      <c r="C42" s="68"/>
      <c r="D42" s="69"/>
      <c r="E42" s="70"/>
      <c r="F42" s="71"/>
      <c r="G42" s="68"/>
      <c r="H42" s="72"/>
      <c r="I42" s="73"/>
      <c r="J42" s="73"/>
      <c r="K42" s="35" t="s">
        <v>65</v>
      </c>
      <c r="L42" s="80">
        <v>42</v>
      </c>
      <c r="M42" s="80"/>
      <c r="N42" s="75"/>
      <c r="O42" s="82" t="s">
        <v>179</v>
      </c>
      <c r="P42" s="84">
        <v>42848.644490740742</v>
      </c>
      <c r="Q42" s="82" t="s">
        <v>419</v>
      </c>
      <c r="R42" s="82"/>
      <c r="S42" s="82"/>
      <c r="T42" s="82"/>
      <c r="U42" s="82"/>
      <c r="V42" s="85" t="s">
        <v>530</v>
      </c>
      <c r="W42" s="84">
        <v>42848.644490740742</v>
      </c>
      <c r="X42" s="85" t="s">
        <v>694</v>
      </c>
      <c r="Y42" s="82"/>
      <c r="Z42" s="82"/>
      <c r="AA42" s="88" t="s">
        <v>865</v>
      </c>
      <c r="AB42" s="82"/>
      <c r="AC42" s="82" t="b">
        <v>0</v>
      </c>
      <c r="AD42" s="82">
        <v>2</v>
      </c>
      <c r="AE42" s="88" t="s">
        <v>1016</v>
      </c>
      <c r="AF42" s="82" t="b">
        <v>0</v>
      </c>
      <c r="AG42" s="82" t="s">
        <v>1025</v>
      </c>
      <c r="AH42" s="82"/>
      <c r="AI42" s="88" t="s">
        <v>1016</v>
      </c>
      <c r="AJ42" s="82" t="b">
        <v>0</v>
      </c>
      <c r="AK42" s="82">
        <v>0</v>
      </c>
      <c r="AL42" s="88" t="s">
        <v>1016</v>
      </c>
      <c r="AM42" s="82" t="s">
        <v>1030</v>
      </c>
      <c r="AN42" s="82" t="b">
        <v>0</v>
      </c>
      <c r="AO42" s="88" t="s">
        <v>865</v>
      </c>
      <c r="AP42" s="82" t="s">
        <v>179</v>
      </c>
      <c r="AQ42" s="82">
        <v>0</v>
      </c>
      <c r="AR42" s="82">
        <v>0</v>
      </c>
      <c r="AS42" s="82"/>
      <c r="AT42" s="82"/>
      <c r="AU42" s="82"/>
      <c r="AV42" s="82"/>
      <c r="AW42" s="82"/>
      <c r="AX42" s="82"/>
      <c r="AY42" s="82"/>
      <c r="AZ42" s="82"/>
      <c r="BA42" s="82" t="b">
        <f>IF(Edges[[#This Row],[Vertex 1]]=Edges[[#This Row],[Vertex 2]],TRUE,FALSE)</f>
        <v>1</v>
      </c>
      <c r="BB42">
        <v>2</v>
      </c>
      <c r="BC42">
        <v>1</v>
      </c>
      <c r="BD42" s="82" t="e">
        <f>REPLACE(INDEX(GroupVertices[Group], MATCH(Edges[[#This Row],[Vertex 1]],GroupVertices[Vertex],0)),1,1,"")</f>
        <v>#N/A</v>
      </c>
      <c r="BE42" s="105" t="e">
        <f>REPLACE(INDEX(GroupVertices[Group], MATCH(Edges[[#This Row],[Vertex 2]],GroupVertices[Vertex],0)),1,1,"")</f>
        <v>#N/A</v>
      </c>
    </row>
    <row r="43" spans="1:57" hidden="1" x14ac:dyDescent="0.25">
      <c r="A43" s="67" t="s">
        <v>248</v>
      </c>
      <c r="B43" s="67" t="s">
        <v>248</v>
      </c>
      <c r="C43" s="68"/>
      <c r="D43" s="69"/>
      <c r="E43" s="70"/>
      <c r="F43" s="71"/>
      <c r="G43" s="68"/>
      <c r="H43" s="72"/>
      <c r="I43" s="73"/>
      <c r="J43" s="73"/>
      <c r="K43" s="35" t="s">
        <v>65</v>
      </c>
      <c r="L43" s="80">
        <v>43</v>
      </c>
      <c r="M43" s="80"/>
      <c r="N43" s="75"/>
      <c r="O43" s="82" t="s">
        <v>179</v>
      </c>
      <c r="P43" s="84">
        <v>42848.753680555557</v>
      </c>
      <c r="Q43" s="82" t="s">
        <v>420</v>
      </c>
      <c r="R43" s="82"/>
      <c r="S43" s="82"/>
      <c r="T43" s="82"/>
      <c r="U43" s="82"/>
      <c r="V43" s="85" t="s">
        <v>531</v>
      </c>
      <c r="W43" s="84">
        <v>42848.753680555557</v>
      </c>
      <c r="X43" s="85" t="s">
        <v>695</v>
      </c>
      <c r="Y43" s="82"/>
      <c r="Z43" s="82"/>
      <c r="AA43" s="88" t="s">
        <v>866</v>
      </c>
      <c r="AB43" s="82"/>
      <c r="AC43" s="82" t="b">
        <v>0</v>
      </c>
      <c r="AD43" s="82">
        <v>1</v>
      </c>
      <c r="AE43" s="88" t="s">
        <v>1016</v>
      </c>
      <c r="AF43" s="82" t="b">
        <v>0</v>
      </c>
      <c r="AG43" s="82" t="s">
        <v>1023</v>
      </c>
      <c r="AH43" s="82"/>
      <c r="AI43" s="88" t="s">
        <v>1016</v>
      </c>
      <c r="AJ43" s="82" t="b">
        <v>0</v>
      </c>
      <c r="AK43" s="82">
        <v>1</v>
      </c>
      <c r="AL43" s="88" t="s">
        <v>1016</v>
      </c>
      <c r="AM43" s="82" t="s">
        <v>1032</v>
      </c>
      <c r="AN43" s="82" t="b">
        <v>0</v>
      </c>
      <c r="AO43" s="88" t="s">
        <v>866</v>
      </c>
      <c r="AP43" s="82" t="s">
        <v>179</v>
      </c>
      <c r="AQ43" s="82">
        <v>0</v>
      </c>
      <c r="AR43" s="82">
        <v>0</v>
      </c>
      <c r="AS43" s="82"/>
      <c r="AT43" s="82"/>
      <c r="AU43" s="82"/>
      <c r="AV43" s="82"/>
      <c r="AW43" s="82"/>
      <c r="AX43" s="82"/>
      <c r="AY43" s="82"/>
      <c r="AZ43" s="82"/>
      <c r="BA43" s="82" t="b">
        <f>IF(Edges[[#This Row],[Vertex 1]]=Edges[[#This Row],[Vertex 2]],TRUE,FALSE)</f>
        <v>1</v>
      </c>
      <c r="BB43">
        <v>1</v>
      </c>
      <c r="BC43">
        <v>1</v>
      </c>
      <c r="BD43" s="82" t="e">
        <f>REPLACE(INDEX(GroupVertices[Group], MATCH(Edges[[#This Row],[Vertex 1]],GroupVertices[Vertex],0)),1,1,"")</f>
        <v>#N/A</v>
      </c>
      <c r="BE43" s="105" t="e">
        <f>REPLACE(INDEX(GroupVertices[Group], MATCH(Edges[[#This Row],[Vertex 2]],GroupVertices[Vertex],0)),1,1,"")</f>
        <v>#N/A</v>
      </c>
    </row>
    <row r="44" spans="1:57" x14ac:dyDescent="0.25">
      <c r="A44" s="67" t="s">
        <v>249</v>
      </c>
      <c r="B44" s="67" t="s">
        <v>248</v>
      </c>
      <c r="C44" s="68"/>
      <c r="D44" s="69"/>
      <c r="E44" s="70"/>
      <c r="F44" s="71"/>
      <c r="G44" s="68"/>
      <c r="H44" s="72"/>
      <c r="I44" s="73"/>
      <c r="J44" s="73"/>
      <c r="K44" s="35" t="s">
        <v>65</v>
      </c>
      <c r="L44" s="80">
        <v>44</v>
      </c>
      <c r="M44" s="80"/>
      <c r="N44" s="75"/>
      <c r="O44" s="82" t="s">
        <v>393</v>
      </c>
      <c r="P44" s="84">
        <v>42848.754328703704</v>
      </c>
      <c r="Q44" s="82" t="s">
        <v>421</v>
      </c>
      <c r="R44" s="82"/>
      <c r="S44" s="82"/>
      <c r="T44" s="82"/>
      <c r="U44" s="82"/>
      <c r="V44" s="85" t="s">
        <v>532</v>
      </c>
      <c r="W44" s="84">
        <v>42848.754328703704</v>
      </c>
      <c r="X44" s="85" t="s">
        <v>696</v>
      </c>
      <c r="Y44" s="82"/>
      <c r="Z44" s="82"/>
      <c r="AA44" s="88" t="s">
        <v>867</v>
      </c>
      <c r="AB44" s="82"/>
      <c r="AC44" s="82" t="b">
        <v>0</v>
      </c>
      <c r="AD44" s="82">
        <v>0</v>
      </c>
      <c r="AE44" s="88" t="s">
        <v>1016</v>
      </c>
      <c r="AF44" s="82" t="b">
        <v>0</v>
      </c>
      <c r="AG44" s="82" t="s">
        <v>1023</v>
      </c>
      <c r="AH44" s="82"/>
      <c r="AI44" s="88" t="s">
        <v>1016</v>
      </c>
      <c r="AJ44" s="82" t="b">
        <v>0</v>
      </c>
      <c r="AK44" s="82">
        <v>1</v>
      </c>
      <c r="AL44" s="88" t="s">
        <v>866</v>
      </c>
      <c r="AM44" s="82" t="s">
        <v>1030</v>
      </c>
      <c r="AN44" s="82" t="b">
        <v>0</v>
      </c>
      <c r="AO44" s="88" t="s">
        <v>866</v>
      </c>
      <c r="AP44" s="82" t="s">
        <v>179</v>
      </c>
      <c r="AQ44" s="82">
        <v>0</v>
      </c>
      <c r="AR44" s="82">
        <v>0</v>
      </c>
      <c r="AS44" s="82"/>
      <c r="AT44" s="82"/>
      <c r="AU44" s="82"/>
      <c r="AV44" s="82"/>
      <c r="AW44" s="82"/>
      <c r="AX44" s="82"/>
      <c r="AY44" s="82"/>
      <c r="AZ44" s="82"/>
      <c r="BA44" s="82" t="b">
        <f>IF(Edges[[#This Row],[Vertex 1]]=Edges[[#This Row],[Vertex 2]],TRUE,FALSE)</f>
        <v>0</v>
      </c>
      <c r="BB44">
        <v>1</v>
      </c>
      <c r="BC44">
        <v>1</v>
      </c>
      <c r="BD44" s="81" t="e">
        <f>REPLACE(INDEX(GroupVertices[Group], MATCH(Edges[[#This Row],[Vertex 1]],GroupVertices[Vertex],0)),1,1,"")</f>
        <v>#N/A</v>
      </c>
      <c r="BE44" s="81" t="e">
        <f>REPLACE(INDEX(GroupVertices[Group], MATCH(Edges[[#This Row],[Vertex 2]],GroupVertices[Vertex],0)),1,1,"")</f>
        <v>#N/A</v>
      </c>
    </row>
    <row r="45" spans="1:57" x14ac:dyDescent="0.25">
      <c r="A45" s="67" t="s">
        <v>250</v>
      </c>
      <c r="B45" s="67" t="s">
        <v>267</v>
      </c>
      <c r="C45" s="68"/>
      <c r="D45" s="69"/>
      <c r="E45" s="70"/>
      <c r="F45" s="71"/>
      <c r="G45" s="68"/>
      <c r="H45" s="72"/>
      <c r="I45" s="73"/>
      <c r="J45" s="73"/>
      <c r="K45" s="35" t="s">
        <v>65</v>
      </c>
      <c r="L45" s="80">
        <v>45</v>
      </c>
      <c r="M45" s="80"/>
      <c r="N45" s="75"/>
      <c r="O45" s="82" t="s">
        <v>393</v>
      </c>
      <c r="P45" s="84">
        <v>42848.754502314812</v>
      </c>
      <c r="Q45" s="82" t="s">
        <v>422</v>
      </c>
      <c r="R45" s="82"/>
      <c r="S45" s="82"/>
      <c r="T45" s="82" t="s">
        <v>483</v>
      </c>
      <c r="U45" s="82"/>
      <c r="V45" s="85" t="s">
        <v>533</v>
      </c>
      <c r="W45" s="84">
        <v>42848.754502314812</v>
      </c>
      <c r="X45" s="85" t="s">
        <v>697</v>
      </c>
      <c r="Y45" s="82"/>
      <c r="Z45" s="82"/>
      <c r="AA45" s="88" t="s">
        <v>868</v>
      </c>
      <c r="AB45" s="82"/>
      <c r="AC45" s="82" t="b">
        <v>0</v>
      </c>
      <c r="AD45" s="82">
        <v>0</v>
      </c>
      <c r="AE45" s="88" t="s">
        <v>1016</v>
      </c>
      <c r="AF45" s="82" t="b">
        <v>0</v>
      </c>
      <c r="AG45" s="82" t="s">
        <v>1023</v>
      </c>
      <c r="AH45" s="82"/>
      <c r="AI45" s="88" t="s">
        <v>1016</v>
      </c>
      <c r="AJ45" s="82" t="b">
        <v>0</v>
      </c>
      <c r="AK45" s="82">
        <v>2</v>
      </c>
      <c r="AL45" s="88" t="s">
        <v>885</v>
      </c>
      <c r="AM45" s="82" t="s">
        <v>1030</v>
      </c>
      <c r="AN45" s="82" t="b">
        <v>0</v>
      </c>
      <c r="AO45" s="88" t="s">
        <v>885</v>
      </c>
      <c r="AP45" s="82" t="s">
        <v>179</v>
      </c>
      <c r="AQ45" s="82">
        <v>0</v>
      </c>
      <c r="AR45" s="82">
        <v>0</v>
      </c>
      <c r="AS45" s="82"/>
      <c r="AT45" s="82"/>
      <c r="AU45" s="82"/>
      <c r="AV45" s="82"/>
      <c r="AW45" s="82"/>
      <c r="AX45" s="82"/>
      <c r="AY45" s="82"/>
      <c r="AZ45" s="82"/>
      <c r="BA45" s="82" t="b">
        <f>IF(Edges[[#This Row],[Vertex 1]]=Edges[[#This Row],[Vertex 2]],TRUE,FALSE)</f>
        <v>0</v>
      </c>
      <c r="BB45">
        <v>1</v>
      </c>
      <c r="BC45">
        <v>1</v>
      </c>
      <c r="BD45" s="81" t="e">
        <f>REPLACE(INDEX(GroupVertices[Group], MATCH(Edges[[#This Row],[Vertex 1]],GroupVertices[Vertex],0)),1,1,"")</f>
        <v>#N/A</v>
      </c>
      <c r="BE45" s="81" t="e">
        <f>REPLACE(INDEX(GroupVertices[Group], MATCH(Edges[[#This Row],[Vertex 2]],GroupVertices[Vertex],0)),1,1,"")</f>
        <v>#N/A</v>
      </c>
    </row>
    <row r="46" spans="1:57" x14ac:dyDescent="0.25">
      <c r="A46" s="67" t="s">
        <v>251</v>
      </c>
      <c r="B46" s="67" t="s">
        <v>388</v>
      </c>
      <c r="C46" s="68"/>
      <c r="D46" s="69"/>
      <c r="E46" s="70"/>
      <c r="F46" s="71"/>
      <c r="G46" s="68"/>
      <c r="H46" s="72"/>
      <c r="I46" s="73"/>
      <c r="J46" s="73"/>
      <c r="K46" s="35" t="s">
        <v>65</v>
      </c>
      <c r="L46" s="80">
        <v>46</v>
      </c>
      <c r="M46" s="80"/>
      <c r="N46" s="75"/>
      <c r="O46" s="82" t="s">
        <v>393</v>
      </c>
      <c r="P46" s="84">
        <v>42848.755011574074</v>
      </c>
      <c r="Q46" s="82" t="s">
        <v>423</v>
      </c>
      <c r="R46" s="82"/>
      <c r="S46" s="82"/>
      <c r="T46" s="82" t="s">
        <v>487</v>
      </c>
      <c r="U46" s="82"/>
      <c r="V46" s="85" t="s">
        <v>534</v>
      </c>
      <c r="W46" s="84">
        <v>42848.755011574074</v>
      </c>
      <c r="X46" s="85" t="s">
        <v>698</v>
      </c>
      <c r="Y46" s="82"/>
      <c r="Z46" s="82"/>
      <c r="AA46" s="88" t="s">
        <v>869</v>
      </c>
      <c r="AB46" s="82"/>
      <c r="AC46" s="82" t="b">
        <v>0</v>
      </c>
      <c r="AD46" s="82">
        <v>0</v>
      </c>
      <c r="AE46" s="88" t="s">
        <v>1016</v>
      </c>
      <c r="AF46" s="82" t="b">
        <v>0</v>
      </c>
      <c r="AG46" s="82" t="s">
        <v>1023</v>
      </c>
      <c r="AH46" s="82"/>
      <c r="AI46" s="88" t="s">
        <v>1016</v>
      </c>
      <c r="AJ46" s="82" t="b">
        <v>0</v>
      </c>
      <c r="AK46" s="82">
        <v>0</v>
      </c>
      <c r="AL46" s="88" t="s">
        <v>1016</v>
      </c>
      <c r="AM46" s="82" t="s">
        <v>1030</v>
      </c>
      <c r="AN46" s="82" t="b">
        <v>0</v>
      </c>
      <c r="AO46" s="88" t="s">
        <v>869</v>
      </c>
      <c r="AP46" s="82" t="s">
        <v>179</v>
      </c>
      <c r="AQ46" s="82">
        <v>0</v>
      </c>
      <c r="AR46" s="82">
        <v>0</v>
      </c>
      <c r="AS46" s="82"/>
      <c r="AT46" s="82"/>
      <c r="AU46" s="82"/>
      <c r="AV46" s="82"/>
      <c r="AW46" s="82"/>
      <c r="AX46" s="82"/>
      <c r="AY46" s="82"/>
      <c r="AZ46" s="82"/>
      <c r="BA46" s="82" t="b">
        <f>IF(Edges[[#This Row],[Vertex 1]]=Edges[[#This Row],[Vertex 2]],TRUE,FALSE)</f>
        <v>0</v>
      </c>
      <c r="BB46">
        <v>2</v>
      </c>
      <c r="BC46">
        <v>1</v>
      </c>
      <c r="BD46" s="81" t="e">
        <f>REPLACE(INDEX(GroupVertices[Group], MATCH(Edges[[#This Row],[Vertex 1]],GroupVertices[Vertex],0)),1,1,"")</f>
        <v>#N/A</v>
      </c>
      <c r="BE46" s="81" t="e">
        <f>REPLACE(INDEX(GroupVertices[Group], MATCH(Edges[[#This Row],[Vertex 2]],GroupVertices[Vertex],0)),1,1,"")</f>
        <v>#N/A</v>
      </c>
    </row>
    <row r="47" spans="1:57" x14ac:dyDescent="0.25">
      <c r="A47" s="67" t="s">
        <v>251</v>
      </c>
      <c r="B47" s="67" t="s">
        <v>389</v>
      </c>
      <c r="C47" s="68"/>
      <c r="D47" s="69"/>
      <c r="E47" s="70"/>
      <c r="F47" s="71"/>
      <c r="G47" s="68"/>
      <c r="H47" s="72"/>
      <c r="I47" s="73"/>
      <c r="J47" s="73"/>
      <c r="K47" s="35" t="s">
        <v>65</v>
      </c>
      <c r="L47" s="80">
        <v>47</v>
      </c>
      <c r="M47" s="80"/>
      <c r="N47" s="75"/>
      <c r="O47" s="82" t="s">
        <v>393</v>
      </c>
      <c r="P47" s="84">
        <v>42848.755011574074</v>
      </c>
      <c r="Q47" s="82" t="s">
        <v>423</v>
      </c>
      <c r="R47" s="82"/>
      <c r="S47" s="82"/>
      <c r="T47" s="82" t="s">
        <v>487</v>
      </c>
      <c r="U47" s="82"/>
      <c r="V47" s="85" t="s">
        <v>534</v>
      </c>
      <c r="W47" s="84">
        <v>42848.755011574074</v>
      </c>
      <c r="X47" s="85" t="s">
        <v>698</v>
      </c>
      <c r="Y47" s="82"/>
      <c r="Z47" s="82"/>
      <c r="AA47" s="88" t="s">
        <v>869</v>
      </c>
      <c r="AB47" s="82"/>
      <c r="AC47" s="82" t="b">
        <v>0</v>
      </c>
      <c r="AD47" s="82">
        <v>0</v>
      </c>
      <c r="AE47" s="88" t="s">
        <v>1016</v>
      </c>
      <c r="AF47" s="82" t="b">
        <v>0</v>
      </c>
      <c r="AG47" s="82" t="s">
        <v>1023</v>
      </c>
      <c r="AH47" s="82"/>
      <c r="AI47" s="88" t="s">
        <v>1016</v>
      </c>
      <c r="AJ47" s="82" t="b">
        <v>0</v>
      </c>
      <c r="AK47" s="82">
        <v>0</v>
      </c>
      <c r="AL47" s="88" t="s">
        <v>1016</v>
      </c>
      <c r="AM47" s="82" t="s">
        <v>1030</v>
      </c>
      <c r="AN47" s="82" t="b">
        <v>0</v>
      </c>
      <c r="AO47" s="88" t="s">
        <v>869</v>
      </c>
      <c r="AP47" s="82" t="s">
        <v>179</v>
      </c>
      <c r="AQ47" s="82">
        <v>0</v>
      </c>
      <c r="AR47" s="82">
        <v>0</v>
      </c>
      <c r="AS47" s="82"/>
      <c r="AT47" s="82"/>
      <c r="AU47" s="82"/>
      <c r="AV47" s="82"/>
      <c r="AW47" s="82"/>
      <c r="AX47" s="82"/>
      <c r="AY47" s="82"/>
      <c r="AZ47" s="82"/>
      <c r="BA47" s="82" t="b">
        <f>IF(Edges[[#This Row],[Vertex 1]]=Edges[[#This Row],[Vertex 2]],TRUE,FALSE)</f>
        <v>0</v>
      </c>
      <c r="BB47">
        <v>2</v>
      </c>
      <c r="BC47">
        <v>1</v>
      </c>
      <c r="BD47" s="81" t="e">
        <f>REPLACE(INDEX(GroupVertices[Group], MATCH(Edges[[#This Row],[Vertex 1]],GroupVertices[Vertex],0)),1,1,"")</f>
        <v>#N/A</v>
      </c>
      <c r="BE47" s="81" t="e">
        <f>REPLACE(INDEX(GroupVertices[Group], MATCH(Edges[[#This Row],[Vertex 2]],GroupVertices[Vertex],0)),1,1,"")</f>
        <v>#N/A</v>
      </c>
    </row>
    <row r="48" spans="1:57" hidden="1" x14ac:dyDescent="0.25">
      <c r="A48" s="67" t="s">
        <v>252</v>
      </c>
      <c r="B48" s="67" t="s">
        <v>252</v>
      </c>
      <c r="C48" s="68"/>
      <c r="D48" s="69"/>
      <c r="E48" s="70"/>
      <c r="F48" s="71"/>
      <c r="G48" s="68"/>
      <c r="H48" s="72"/>
      <c r="I48" s="73"/>
      <c r="J48" s="73"/>
      <c r="K48" s="35" t="s">
        <v>65</v>
      </c>
      <c r="L48" s="80">
        <v>48</v>
      </c>
      <c r="M48" s="80"/>
      <c r="N48" s="75"/>
      <c r="O48" s="82" t="s">
        <v>179</v>
      </c>
      <c r="P48" s="84">
        <v>42848.755231481482</v>
      </c>
      <c r="Q48" s="82" t="s">
        <v>424</v>
      </c>
      <c r="R48" s="82"/>
      <c r="S48" s="82"/>
      <c r="T48" s="82" t="s">
        <v>488</v>
      </c>
      <c r="U48" s="82"/>
      <c r="V48" s="85" t="s">
        <v>535</v>
      </c>
      <c r="W48" s="84">
        <v>42848.755231481482</v>
      </c>
      <c r="X48" s="85" t="s">
        <v>699</v>
      </c>
      <c r="Y48" s="82"/>
      <c r="Z48" s="82"/>
      <c r="AA48" s="88" t="s">
        <v>870</v>
      </c>
      <c r="AB48" s="82"/>
      <c r="AC48" s="82" t="b">
        <v>0</v>
      </c>
      <c r="AD48" s="82">
        <v>1</v>
      </c>
      <c r="AE48" s="88" t="s">
        <v>1016</v>
      </c>
      <c r="AF48" s="82" t="b">
        <v>0</v>
      </c>
      <c r="AG48" s="82" t="s">
        <v>1023</v>
      </c>
      <c r="AH48" s="82"/>
      <c r="AI48" s="88" t="s">
        <v>1016</v>
      </c>
      <c r="AJ48" s="82" t="b">
        <v>0</v>
      </c>
      <c r="AK48" s="82">
        <v>0</v>
      </c>
      <c r="AL48" s="88" t="s">
        <v>1016</v>
      </c>
      <c r="AM48" s="82" t="s">
        <v>1030</v>
      </c>
      <c r="AN48" s="82" t="b">
        <v>0</v>
      </c>
      <c r="AO48" s="88" t="s">
        <v>870</v>
      </c>
      <c r="AP48" s="82" t="s">
        <v>179</v>
      </c>
      <c r="AQ48" s="82">
        <v>0</v>
      </c>
      <c r="AR48" s="82">
        <v>0</v>
      </c>
      <c r="AS48" s="82"/>
      <c r="AT48" s="82"/>
      <c r="AU48" s="82"/>
      <c r="AV48" s="82"/>
      <c r="AW48" s="82"/>
      <c r="AX48" s="82"/>
      <c r="AY48" s="82"/>
      <c r="AZ48" s="82"/>
      <c r="BA48" s="82" t="b">
        <f>IF(Edges[[#This Row],[Vertex 1]]=Edges[[#This Row],[Vertex 2]],TRUE,FALSE)</f>
        <v>1</v>
      </c>
      <c r="BB48">
        <v>1</v>
      </c>
      <c r="BC48">
        <v>1</v>
      </c>
      <c r="BD48" s="82" t="e">
        <f>REPLACE(INDEX(GroupVertices[Group], MATCH(Edges[[#This Row],[Vertex 1]],GroupVertices[Vertex],0)),1,1,"")</f>
        <v>#N/A</v>
      </c>
      <c r="BE48" s="105" t="e">
        <f>REPLACE(INDEX(GroupVertices[Group], MATCH(Edges[[#This Row],[Vertex 2]],GroupVertices[Vertex],0)),1,1,"")</f>
        <v>#N/A</v>
      </c>
    </row>
    <row r="49" spans="1:57" x14ac:dyDescent="0.25">
      <c r="A49" s="67" t="s">
        <v>253</v>
      </c>
      <c r="B49" s="67" t="s">
        <v>273</v>
      </c>
      <c r="C49" s="68"/>
      <c r="D49" s="69"/>
      <c r="E49" s="70"/>
      <c r="F49" s="71"/>
      <c r="G49" s="68"/>
      <c r="H49" s="72"/>
      <c r="I49" s="73"/>
      <c r="J49" s="73"/>
      <c r="K49" s="35" t="s">
        <v>65</v>
      </c>
      <c r="L49" s="80">
        <v>49</v>
      </c>
      <c r="M49" s="80"/>
      <c r="N49" s="75"/>
      <c r="O49" s="82" t="s">
        <v>393</v>
      </c>
      <c r="P49" s="84">
        <v>42848.756064814814</v>
      </c>
      <c r="Q49" s="82" t="s">
        <v>425</v>
      </c>
      <c r="R49" s="82"/>
      <c r="S49" s="82"/>
      <c r="T49" s="82"/>
      <c r="U49" s="82"/>
      <c r="V49" s="85" t="s">
        <v>536</v>
      </c>
      <c r="W49" s="84">
        <v>42848.756064814814</v>
      </c>
      <c r="X49" s="85" t="s">
        <v>700</v>
      </c>
      <c r="Y49" s="82"/>
      <c r="Z49" s="82"/>
      <c r="AA49" s="88" t="s">
        <v>871</v>
      </c>
      <c r="AB49" s="82"/>
      <c r="AC49" s="82" t="b">
        <v>0</v>
      </c>
      <c r="AD49" s="82">
        <v>0</v>
      </c>
      <c r="AE49" s="88" t="s">
        <v>1016</v>
      </c>
      <c r="AF49" s="82" t="b">
        <v>0</v>
      </c>
      <c r="AG49" s="82" t="s">
        <v>1025</v>
      </c>
      <c r="AH49" s="82"/>
      <c r="AI49" s="88" t="s">
        <v>1016</v>
      </c>
      <c r="AJ49" s="82" t="b">
        <v>0</v>
      </c>
      <c r="AK49" s="82">
        <v>12</v>
      </c>
      <c r="AL49" s="88" t="s">
        <v>891</v>
      </c>
      <c r="AM49" s="82" t="s">
        <v>1031</v>
      </c>
      <c r="AN49" s="82" t="b">
        <v>0</v>
      </c>
      <c r="AO49" s="88" t="s">
        <v>891</v>
      </c>
      <c r="AP49" s="82" t="s">
        <v>179</v>
      </c>
      <c r="AQ49" s="82">
        <v>0</v>
      </c>
      <c r="AR49" s="82">
        <v>0</v>
      </c>
      <c r="AS49" s="82"/>
      <c r="AT49" s="82"/>
      <c r="AU49" s="82"/>
      <c r="AV49" s="82"/>
      <c r="AW49" s="82"/>
      <c r="AX49" s="82"/>
      <c r="AY49" s="82"/>
      <c r="AZ49" s="82"/>
      <c r="BA49" s="82" t="b">
        <f>IF(Edges[[#This Row],[Vertex 1]]=Edges[[#This Row],[Vertex 2]],TRUE,FALSE)</f>
        <v>0</v>
      </c>
      <c r="BB49">
        <v>1</v>
      </c>
      <c r="BC49">
        <v>1</v>
      </c>
      <c r="BD49" s="81" t="e">
        <f>REPLACE(INDEX(GroupVertices[Group], MATCH(Edges[[#This Row],[Vertex 1]],GroupVertices[Vertex],0)),1,1,"")</f>
        <v>#N/A</v>
      </c>
      <c r="BE49" s="81" t="e">
        <f>REPLACE(INDEX(GroupVertices[Group], MATCH(Edges[[#This Row],[Vertex 2]],GroupVertices[Vertex],0)),1,1,"")</f>
        <v>#N/A</v>
      </c>
    </row>
    <row r="50" spans="1:57" x14ac:dyDescent="0.25">
      <c r="A50" s="67" t="s">
        <v>254</v>
      </c>
      <c r="B50" s="67" t="s">
        <v>273</v>
      </c>
      <c r="C50" s="68"/>
      <c r="D50" s="69"/>
      <c r="E50" s="70"/>
      <c r="F50" s="71"/>
      <c r="G50" s="68"/>
      <c r="H50" s="72"/>
      <c r="I50" s="73"/>
      <c r="J50" s="73"/>
      <c r="K50" s="35" t="s">
        <v>65</v>
      </c>
      <c r="L50" s="80">
        <v>50</v>
      </c>
      <c r="M50" s="80"/>
      <c r="N50" s="75"/>
      <c r="O50" s="82" t="s">
        <v>393</v>
      </c>
      <c r="P50" s="84">
        <v>42848.756215277775</v>
      </c>
      <c r="Q50" s="82" t="s">
        <v>425</v>
      </c>
      <c r="R50" s="82"/>
      <c r="S50" s="82"/>
      <c r="T50" s="82"/>
      <c r="U50" s="82"/>
      <c r="V50" s="85" t="s">
        <v>537</v>
      </c>
      <c r="W50" s="84">
        <v>42848.756215277775</v>
      </c>
      <c r="X50" s="85" t="s">
        <v>701</v>
      </c>
      <c r="Y50" s="82"/>
      <c r="Z50" s="82"/>
      <c r="AA50" s="88" t="s">
        <v>872</v>
      </c>
      <c r="AB50" s="82"/>
      <c r="AC50" s="82" t="b">
        <v>0</v>
      </c>
      <c r="AD50" s="82">
        <v>0</v>
      </c>
      <c r="AE50" s="88" t="s">
        <v>1016</v>
      </c>
      <c r="AF50" s="82" t="b">
        <v>0</v>
      </c>
      <c r="AG50" s="82" t="s">
        <v>1025</v>
      </c>
      <c r="AH50" s="82"/>
      <c r="AI50" s="88" t="s">
        <v>1016</v>
      </c>
      <c r="AJ50" s="82" t="b">
        <v>0</v>
      </c>
      <c r="AK50" s="82">
        <v>12</v>
      </c>
      <c r="AL50" s="88" t="s">
        <v>891</v>
      </c>
      <c r="AM50" s="82" t="s">
        <v>1035</v>
      </c>
      <c r="AN50" s="82" t="b">
        <v>0</v>
      </c>
      <c r="AO50" s="88" t="s">
        <v>891</v>
      </c>
      <c r="AP50" s="82" t="s">
        <v>179</v>
      </c>
      <c r="AQ50" s="82">
        <v>0</v>
      </c>
      <c r="AR50" s="82">
        <v>0</v>
      </c>
      <c r="AS50" s="82"/>
      <c r="AT50" s="82"/>
      <c r="AU50" s="82"/>
      <c r="AV50" s="82"/>
      <c r="AW50" s="82"/>
      <c r="AX50" s="82"/>
      <c r="AY50" s="82"/>
      <c r="AZ50" s="82"/>
      <c r="BA50" s="82" t="b">
        <f>IF(Edges[[#This Row],[Vertex 1]]=Edges[[#This Row],[Vertex 2]],TRUE,FALSE)</f>
        <v>0</v>
      </c>
      <c r="BB50">
        <v>1</v>
      </c>
      <c r="BC50">
        <v>1</v>
      </c>
      <c r="BD50" s="81" t="e">
        <f>REPLACE(INDEX(GroupVertices[Group], MATCH(Edges[[#This Row],[Vertex 1]],GroupVertices[Vertex],0)),1,1,"")</f>
        <v>#N/A</v>
      </c>
      <c r="BE50" s="81" t="e">
        <f>REPLACE(INDEX(GroupVertices[Group], MATCH(Edges[[#This Row],[Vertex 2]],GroupVertices[Vertex],0)),1,1,"")</f>
        <v>#N/A</v>
      </c>
    </row>
    <row r="51" spans="1:57" x14ac:dyDescent="0.25">
      <c r="A51" s="67" t="s">
        <v>255</v>
      </c>
      <c r="B51" s="67" t="s">
        <v>279</v>
      </c>
      <c r="C51" s="68"/>
      <c r="D51" s="69"/>
      <c r="E51" s="70"/>
      <c r="F51" s="71"/>
      <c r="G51" s="68"/>
      <c r="H51" s="72"/>
      <c r="I51" s="73"/>
      <c r="J51" s="73"/>
      <c r="K51" s="35" t="s">
        <v>65</v>
      </c>
      <c r="L51" s="80">
        <v>51</v>
      </c>
      <c r="M51" s="80"/>
      <c r="N51" s="75"/>
      <c r="O51" s="82" t="s">
        <v>393</v>
      </c>
      <c r="P51" s="84">
        <v>42848.756342592591</v>
      </c>
      <c r="Q51" s="82" t="s">
        <v>426</v>
      </c>
      <c r="R51" s="82"/>
      <c r="S51" s="82"/>
      <c r="T51" s="82" t="s">
        <v>483</v>
      </c>
      <c r="U51" s="82"/>
      <c r="V51" s="85" t="s">
        <v>538</v>
      </c>
      <c r="W51" s="84">
        <v>42848.756342592591</v>
      </c>
      <c r="X51" s="85" t="s">
        <v>702</v>
      </c>
      <c r="Y51" s="82"/>
      <c r="Z51" s="82"/>
      <c r="AA51" s="88" t="s">
        <v>873</v>
      </c>
      <c r="AB51" s="82"/>
      <c r="AC51" s="82" t="b">
        <v>0</v>
      </c>
      <c r="AD51" s="82">
        <v>0</v>
      </c>
      <c r="AE51" s="88" t="s">
        <v>1016</v>
      </c>
      <c r="AF51" s="82" t="b">
        <v>0</v>
      </c>
      <c r="AG51" s="82" t="s">
        <v>1023</v>
      </c>
      <c r="AH51" s="82"/>
      <c r="AI51" s="88" t="s">
        <v>1016</v>
      </c>
      <c r="AJ51" s="82" t="b">
        <v>0</v>
      </c>
      <c r="AK51" s="82">
        <v>9</v>
      </c>
      <c r="AL51" s="88" t="s">
        <v>897</v>
      </c>
      <c r="AM51" s="82" t="s">
        <v>1032</v>
      </c>
      <c r="AN51" s="82" t="b">
        <v>0</v>
      </c>
      <c r="AO51" s="88" t="s">
        <v>897</v>
      </c>
      <c r="AP51" s="82" t="s">
        <v>179</v>
      </c>
      <c r="AQ51" s="82">
        <v>0</v>
      </c>
      <c r="AR51" s="82">
        <v>0</v>
      </c>
      <c r="AS51" s="82"/>
      <c r="AT51" s="82"/>
      <c r="AU51" s="82"/>
      <c r="AV51" s="82"/>
      <c r="AW51" s="82"/>
      <c r="AX51" s="82"/>
      <c r="AY51" s="82"/>
      <c r="AZ51" s="82"/>
      <c r="BA51" s="82" t="b">
        <f>IF(Edges[[#This Row],[Vertex 1]]=Edges[[#This Row],[Vertex 2]],TRUE,FALSE)</f>
        <v>0</v>
      </c>
      <c r="BB51">
        <v>1</v>
      </c>
      <c r="BC51">
        <v>1</v>
      </c>
      <c r="BD51" s="81" t="e">
        <f>REPLACE(INDEX(GroupVertices[Group], MATCH(Edges[[#This Row],[Vertex 1]],GroupVertices[Vertex],0)),1,1,"")</f>
        <v>#N/A</v>
      </c>
      <c r="BE51" s="81" t="e">
        <f>REPLACE(INDEX(GroupVertices[Group], MATCH(Edges[[#This Row],[Vertex 2]],GroupVertices[Vertex],0)),1,1,"")</f>
        <v>#N/A</v>
      </c>
    </row>
    <row r="52" spans="1:57" x14ac:dyDescent="0.25">
      <c r="A52" s="67" t="s">
        <v>256</v>
      </c>
      <c r="B52" s="67" t="s">
        <v>273</v>
      </c>
      <c r="C52" s="68"/>
      <c r="D52" s="69"/>
      <c r="E52" s="70"/>
      <c r="F52" s="71"/>
      <c r="G52" s="68"/>
      <c r="H52" s="72"/>
      <c r="I52" s="73"/>
      <c r="J52" s="73"/>
      <c r="K52" s="35" t="s">
        <v>65</v>
      </c>
      <c r="L52" s="80">
        <v>52</v>
      </c>
      <c r="M52" s="80"/>
      <c r="N52" s="75"/>
      <c r="O52" s="82" t="s">
        <v>393</v>
      </c>
      <c r="P52" s="84">
        <v>42848.756620370368</v>
      </c>
      <c r="Q52" s="82" t="s">
        <v>425</v>
      </c>
      <c r="R52" s="82"/>
      <c r="S52" s="82"/>
      <c r="T52" s="82"/>
      <c r="U52" s="82"/>
      <c r="V52" s="85" t="s">
        <v>539</v>
      </c>
      <c r="W52" s="84">
        <v>42848.756620370368</v>
      </c>
      <c r="X52" s="85" t="s">
        <v>703</v>
      </c>
      <c r="Y52" s="82"/>
      <c r="Z52" s="82"/>
      <c r="AA52" s="88" t="s">
        <v>874</v>
      </c>
      <c r="AB52" s="82"/>
      <c r="AC52" s="82" t="b">
        <v>0</v>
      </c>
      <c r="AD52" s="82">
        <v>0</v>
      </c>
      <c r="AE52" s="88" t="s">
        <v>1016</v>
      </c>
      <c r="AF52" s="82" t="b">
        <v>0</v>
      </c>
      <c r="AG52" s="82" t="s">
        <v>1025</v>
      </c>
      <c r="AH52" s="82"/>
      <c r="AI52" s="88" t="s">
        <v>1016</v>
      </c>
      <c r="AJ52" s="82" t="b">
        <v>0</v>
      </c>
      <c r="AK52" s="82">
        <v>12</v>
      </c>
      <c r="AL52" s="88" t="s">
        <v>891</v>
      </c>
      <c r="AM52" s="82" t="s">
        <v>1032</v>
      </c>
      <c r="AN52" s="82" t="b">
        <v>0</v>
      </c>
      <c r="AO52" s="88" t="s">
        <v>891</v>
      </c>
      <c r="AP52" s="82" t="s">
        <v>179</v>
      </c>
      <c r="AQ52" s="82">
        <v>0</v>
      </c>
      <c r="AR52" s="82">
        <v>0</v>
      </c>
      <c r="AS52" s="82"/>
      <c r="AT52" s="82"/>
      <c r="AU52" s="82"/>
      <c r="AV52" s="82"/>
      <c r="AW52" s="82"/>
      <c r="AX52" s="82"/>
      <c r="AY52" s="82"/>
      <c r="AZ52" s="82"/>
      <c r="BA52" s="82" t="b">
        <f>IF(Edges[[#This Row],[Vertex 1]]=Edges[[#This Row],[Vertex 2]],TRUE,FALSE)</f>
        <v>0</v>
      </c>
      <c r="BB52">
        <v>1</v>
      </c>
      <c r="BC52">
        <v>1</v>
      </c>
      <c r="BD52" s="81" t="e">
        <f>REPLACE(INDEX(GroupVertices[Group], MATCH(Edges[[#This Row],[Vertex 1]],GroupVertices[Vertex],0)),1,1,"")</f>
        <v>#N/A</v>
      </c>
      <c r="BE52" s="81" t="e">
        <f>REPLACE(INDEX(GroupVertices[Group], MATCH(Edges[[#This Row],[Vertex 2]],GroupVertices[Vertex],0)),1,1,"")</f>
        <v>#N/A</v>
      </c>
    </row>
    <row r="53" spans="1:57" x14ac:dyDescent="0.25">
      <c r="A53" s="67" t="s">
        <v>257</v>
      </c>
      <c r="B53" s="67" t="s">
        <v>279</v>
      </c>
      <c r="C53" s="68"/>
      <c r="D53" s="69"/>
      <c r="E53" s="70"/>
      <c r="F53" s="71"/>
      <c r="G53" s="68"/>
      <c r="H53" s="72"/>
      <c r="I53" s="73"/>
      <c r="J53" s="73"/>
      <c r="K53" s="35" t="s">
        <v>65</v>
      </c>
      <c r="L53" s="80">
        <v>53</v>
      </c>
      <c r="M53" s="80"/>
      <c r="N53" s="75"/>
      <c r="O53" s="82" t="s">
        <v>393</v>
      </c>
      <c r="P53" s="84">
        <v>42848.756886574076</v>
      </c>
      <c r="Q53" s="82" t="s">
        <v>426</v>
      </c>
      <c r="R53" s="82"/>
      <c r="S53" s="82"/>
      <c r="T53" s="82" t="s">
        <v>483</v>
      </c>
      <c r="U53" s="82"/>
      <c r="V53" s="85" t="s">
        <v>540</v>
      </c>
      <c r="W53" s="84">
        <v>42848.756886574076</v>
      </c>
      <c r="X53" s="85" t="s">
        <v>704</v>
      </c>
      <c r="Y53" s="82"/>
      <c r="Z53" s="82"/>
      <c r="AA53" s="88" t="s">
        <v>875</v>
      </c>
      <c r="AB53" s="82"/>
      <c r="AC53" s="82" t="b">
        <v>0</v>
      </c>
      <c r="AD53" s="82">
        <v>0</v>
      </c>
      <c r="AE53" s="88" t="s">
        <v>1016</v>
      </c>
      <c r="AF53" s="82" t="b">
        <v>0</v>
      </c>
      <c r="AG53" s="82" t="s">
        <v>1023</v>
      </c>
      <c r="AH53" s="82"/>
      <c r="AI53" s="88" t="s">
        <v>1016</v>
      </c>
      <c r="AJ53" s="82" t="b">
        <v>0</v>
      </c>
      <c r="AK53" s="82">
        <v>9</v>
      </c>
      <c r="AL53" s="88" t="s">
        <v>897</v>
      </c>
      <c r="AM53" s="82" t="s">
        <v>1032</v>
      </c>
      <c r="AN53" s="82" t="b">
        <v>0</v>
      </c>
      <c r="AO53" s="88" t="s">
        <v>897</v>
      </c>
      <c r="AP53" s="82" t="s">
        <v>179</v>
      </c>
      <c r="AQ53" s="82">
        <v>0</v>
      </c>
      <c r="AR53" s="82">
        <v>0</v>
      </c>
      <c r="AS53" s="82"/>
      <c r="AT53" s="82"/>
      <c r="AU53" s="82"/>
      <c r="AV53" s="82"/>
      <c r="AW53" s="82"/>
      <c r="AX53" s="82"/>
      <c r="AY53" s="82"/>
      <c r="AZ53" s="82"/>
      <c r="BA53" s="82" t="b">
        <f>IF(Edges[[#This Row],[Vertex 1]]=Edges[[#This Row],[Vertex 2]],TRUE,FALSE)</f>
        <v>0</v>
      </c>
      <c r="BB53">
        <v>1</v>
      </c>
      <c r="BC53">
        <v>1</v>
      </c>
      <c r="BD53" s="81" t="e">
        <f>REPLACE(INDEX(GroupVertices[Group], MATCH(Edges[[#This Row],[Vertex 1]],GroupVertices[Vertex],0)),1,1,"")</f>
        <v>#N/A</v>
      </c>
      <c r="BE53" s="81" t="e">
        <f>REPLACE(INDEX(GroupVertices[Group], MATCH(Edges[[#This Row],[Vertex 2]],GroupVertices[Vertex],0)),1,1,"")</f>
        <v>#N/A</v>
      </c>
    </row>
    <row r="54" spans="1:57" x14ac:dyDescent="0.25">
      <c r="A54" s="67" t="s">
        <v>258</v>
      </c>
      <c r="B54" s="67" t="s">
        <v>273</v>
      </c>
      <c r="C54" s="68"/>
      <c r="D54" s="69"/>
      <c r="E54" s="70"/>
      <c r="F54" s="71"/>
      <c r="G54" s="68"/>
      <c r="H54" s="72"/>
      <c r="I54" s="73"/>
      <c r="J54" s="73"/>
      <c r="K54" s="35" t="s">
        <v>65</v>
      </c>
      <c r="L54" s="80">
        <v>54</v>
      </c>
      <c r="M54" s="80"/>
      <c r="N54" s="75"/>
      <c r="O54" s="82" t="s">
        <v>393</v>
      </c>
      <c r="P54" s="84">
        <v>42848.757060185184</v>
      </c>
      <c r="Q54" s="82" t="s">
        <v>425</v>
      </c>
      <c r="R54" s="82"/>
      <c r="S54" s="82"/>
      <c r="T54" s="82"/>
      <c r="U54" s="82"/>
      <c r="V54" s="85" t="s">
        <v>541</v>
      </c>
      <c r="W54" s="84">
        <v>42848.757060185184</v>
      </c>
      <c r="X54" s="85" t="s">
        <v>705</v>
      </c>
      <c r="Y54" s="82"/>
      <c r="Z54" s="82"/>
      <c r="AA54" s="88" t="s">
        <v>876</v>
      </c>
      <c r="AB54" s="82"/>
      <c r="AC54" s="82" t="b">
        <v>0</v>
      </c>
      <c r="AD54" s="82">
        <v>0</v>
      </c>
      <c r="AE54" s="88" t="s">
        <v>1016</v>
      </c>
      <c r="AF54" s="82" t="b">
        <v>0</v>
      </c>
      <c r="AG54" s="82" t="s">
        <v>1025</v>
      </c>
      <c r="AH54" s="82"/>
      <c r="AI54" s="88" t="s">
        <v>1016</v>
      </c>
      <c r="AJ54" s="82" t="b">
        <v>0</v>
      </c>
      <c r="AK54" s="82">
        <v>12</v>
      </c>
      <c r="AL54" s="88" t="s">
        <v>891</v>
      </c>
      <c r="AM54" s="82" t="s">
        <v>1032</v>
      </c>
      <c r="AN54" s="82" t="b">
        <v>0</v>
      </c>
      <c r="AO54" s="88" t="s">
        <v>891</v>
      </c>
      <c r="AP54" s="82" t="s">
        <v>179</v>
      </c>
      <c r="AQ54" s="82">
        <v>0</v>
      </c>
      <c r="AR54" s="82">
        <v>0</v>
      </c>
      <c r="AS54" s="82"/>
      <c r="AT54" s="82"/>
      <c r="AU54" s="82"/>
      <c r="AV54" s="82"/>
      <c r="AW54" s="82"/>
      <c r="AX54" s="82"/>
      <c r="AY54" s="82"/>
      <c r="AZ54" s="82"/>
      <c r="BA54" s="82" t="b">
        <f>IF(Edges[[#This Row],[Vertex 1]]=Edges[[#This Row],[Vertex 2]],TRUE,FALSE)</f>
        <v>0</v>
      </c>
      <c r="BB54">
        <v>1</v>
      </c>
      <c r="BC54">
        <v>1</v>
      </c>
      <c r="BD54" s="81" t="e">
        <f>REPLACE(INDEX(GroupVertices[Group], MATCH(Edges[[#This Row],[Vertex 1]],GroupVertices[Vertex],0)),1,1,"")</f>
        <v>#N/A</v>
      </c>
      <c r="BE54" s="81" t="e">
        <f>REPLACE(INDEX(GroupVertices[Group], MATCH(Edges[[#This Row],[Vertex 2]],GroupVertices[Vertex],0)),1,1,"")</f>
        <v>#N/A</v>
      </c>
    </row>
    <row r="55" spans="1:57" x14ac:dyDescent="0.25">
      <c r="A55" s="67" t="s">
        <v>259</v>
      </c>
      <c r="B55" s="67" t="s">
        <v>279</v>
      </c>
      <c r="C55" s="68"/>
      <c r="D55" s="69"/>
      <c r="E55" s="70"/>
      <c r="F55" s="71"/>
      <c r="G55" s="68"/>
      <c r="H55" s="72"/>
      <c r="I55" s="73"/>
      <c r="J55" s="73"/>
      <c r="K55" s="35" t="s">
        <v>65</v>
      </c>
      <c r="L55" s="80">
        <v>55</v>
      </c>
      <c r="M55" s="80"/>
      <c r="N55" s="75"/>
      <c r="O55" s="82" t="s">
        <v>393</v>
      </c>
      <c r="P55" s="84">
        <v>42848.758009259262</v>
      </c>
      <c r="Q55" s="82" t="s">
        <v>426</v>
      </c>
      <c r="R55" s="82"/>
      <c r="S55" s="82"/>
      <c r="T55" s="82" t="s">
        <v>483</v>
      </c>
      <c r="U55" s="82"/>
      <c r="V55" s="85" t="s">
        <v>542</v>
      </c>
      <c r="W55" s="84">
        <v>42848.758009259262</v>
      </c>
      <c r="X55" s="85" t="s">
        <v>706</v>
      </c>
      <c r="Y55" s="82"/>
      <c r="Z55" s="82"/>
      <c r="AA55" s="88" t="s">
        <v>877</v>
      </c>
      <c r="AB55" s="82"/>
      <c r="AC55" s="82" t="b">
        <v>0</v>
      </c>
      <c r="AD55" s="82">
        <v>0</v>
      </c>
      <c r="AE55" s="88" t="s">
        <v>1016</v>
      </c>
      <c r="AF55" s="82" t="b">
        <v>0</v>
      </c>
      <c r="AG55" s="82" t="s">
        <v>1023</v>
      </c>
      <c r="AH55" s="82"/>
      <c r="AI55" s="88" t="s">
        <v>1016</v>
      </c>
      <c r="AJ55" s="82" t="b">
        <v>0</v>
      </c>
      <c r="AK55" s="82">
        <v>9</v>
      </c>
      <c r="AL55" s="88" t="s">
        <v>897</v>
      </c>
      <c r="AM55" s="82" t="s">
        <v>1032</v>
      </c>
      <c r="AN55" s="82" t="b">
        <v>0</v>
      </c>
      <c r="AO55" s="88" t="s">
        <v>897</v>
      </c>
      <c r="AP55" s="82" t="s">
        <v>179</v>
      </c>
      <c r="AQ55" s="82">
        <v>0</v>
      </c>
      <c r="AR55" s="82">
        <v>0</v>
      </c>
      <c r="AS55" s="82"/>
      <c r="AT55" s="82"/>
      <c r="AU55" s="82"/>
      <c r="AV55" s="82"/>
      <c r="AW55" s="82"/>
      <c r="AX55" s="82"/>
      <c r="AY55" s="82"/>
      <c r="AZ55" s="82"/>
      <c r="BA55" s="82" t="b">
        <f>IF(Edges[[#This Row],[Vertex 1]]=Edges[[#This Row],[Vertex 2]],TRUE,FALSE)</f>
        <v>0</v>
      </c>
      <c r="BB55">
        <v>1</v>
      </c>
      <c r="BC55">
        <v>1</v>
      </c>
      <c r="BD55" s="81" t="e">
        <f>REPLACE(INDEX(GroupVertices[Group], MATCH(Edges[[#This Row],[Vertex 1]],GroupVertices[Vertex],0)),1,1,"")</f>
        <v>#N/A</v>
      </c>
      <c r="BE55" s="81" t="e">
        <f>REPLACE(INDEX(GroupVertices[Group], MATCH(Edges[[#This Row],[Vertex 2]],GroupVertices[Vertex],0)),1,1,"")</f>
        <v>#N/A</v>
      </c>
    </row>
    <row r="56" spans="1:57" x14ac:dyDescent="0.25">
      <c r="A56" s="67" t="s">
        <v>260</v>
      </c>
      <c r="B56" s="67" t="s">
        <v>279</v>
      </c>
      <c r="C56" s="68"/>
      <c r="D56" s="69"/>
      <c r="E56" s="70"/>
      <c r="F56" s="71"/>
      <c r="G56" s="68"/>
      <c r="H56" s="72"/>
      <c r="I56" s="73"/>
      <c r="J56" s="73"/>
      <c r="K56" s="35" t="s">
        <v>65</v>
      </c>
      <c r="L56" s="80">
        <v>56</v>
      </c>
      <c r="M56" s="80"/>
      <c r="N56" s="75"/>
      <c r="O56" s="82" t="s">
        <v>393</v>
      </c>
      <c r="P56" s="84">
        <v>42848.758321759262</v>
      </c>
      <c r="Q56" s="82" t="s">
        <v>426</v>
      </c>
      <c r="R56" s="82"/>
      <c r="S56" s="82"/>
      <c r="T56" s="82" t="s">
        <v>483</v>
      </c>
      <c r="U56" s="82"/>
      <c r="V56" s="85" t="s">
        <v>543</v>
      </c>
      <c r="W56" s="84">
        <v>42848.758321759262</v>
      </c>
      <c r="X56" s="85" t="s">
        <v>707</v>
      </c>
      <c r="Y56" s="82"/>
      <c r="Z56" s="82"/>
      <c r="AA56" s="88" t="s">
        <v>878</v>
      </c>
      <c r="AB56" s="82"/>
      <c r="AC56" s="82" t="b">
        <v>0</v>
      </c>
      <c r="AD56" s="82">
        <v>0</v>
      </c>
      <c r="AE56" s="88" t="s">
        <v>1016</v>
      </c>
      <c r="AF56" s="82" t="b">
        <v>0</v>
      </c>
      <c r="AG56" s="82" t="s">
        <v>1023</v>
      </c>
      <c r="AH56" s="82"/>
      <c r="AI56" s="88" t="s">
        <v>1016</v>
      </c>
      <c r="AJ56" s="82" t="b">
        <v>0</v>
      </c>
      <c r="AK56" s="82">
        <v>9</v>
      </c>
      <c r="AL56" s="88" t="s">
        <v>897</v>
      </c>
      <c r="AM56" s="82" t="s">
        <v>1031</v>
      </c>
      <c r="AN56" s="82" t="b">
        <v>0</v>
      </c>
      <c r="AO56" s="88" t="s">
        <v>897</v>
      </c>
      <c r="AP56" s="82" t="s">
        <v>179</v>
      </c>
      <c r="AQ56" s="82">
        <v>0</v>
      </c>
      <c r="AR56" s="82">
        <v>0</v>
      </c>
      <c r="AS56" s="82"/>
      <c r="AT56" s="82"/>
      <c r="AU56" s="82"/>
      <c r="AV56" s="82"/>
      <c r="AW56" s="82"/>
      <c r="AX56" s="82"/>
      <c r="AY56" s="82"/>
      <c r="AZ56" s="82"/>
      <c r="BA56" s="82" t="b">
        <f>IF(Edges[[#This Row],[Vertex 1]]=Edges[[#This Row],[Vertex 2]],TRUE,FALSE)</f>
        <v>0</v>
      </c>
      <c r="BB56">
        <v>1</v>
      </c>
      <c r="BC56">
        <v>1</v>
      </c>
      <c r="BD56" s="81" t="e">
        <f>REPLACE(INDEX(GroupVertices[Group], MATCH(Edges[[#This Row],[Vertex 1]],GroupVertices[Vertex],0)),1,1,"")</f>
        <v>#N/A</v>
      </c>
      <c r="BE56" s="81" t="e">
        <f>REPLACE(INDEX(GroupVertices[Group], MATCH(Edges[[#This Row],[Vertex 2]],GroupVertices[Vertex],0)),1,1,"")</f>
        <v>#N/A</v>
      </c>
    </row>
    <row r="57" spans="1:57" x14ac:dyDescent="0.25">
      <c r="A57" s="67" t="s">
        <v>261</v>
      </c>
      <c r="B57" s="67" t="s">
        <v>273</v>
      </c>
      <c r="C57" s="68"/>
      <c r="D57" s="69"/>
      <c r="E57" s="70"/>
      <c r="F57" s="71"/>
      <c r="G57" s="68"/>
      <c r="H57" s="72"/>
      <c r="I57" s="73"/>
      <c r="J57" s="73"/>
      <c r="K57" s="35" t="s">
        <v>65</v>
      </c>
      <c r="L57" s="80">
        <v>57</v>
      </c>
      <c r="M57" s="80"/>
      <c r="N57" s="75"/>
      <c r="O57" s="82" t="s">
        <v>393</v>
      </c>
      <c r="P57" s="84">
        <v>42848.758703703701</v>
      </c>
      <c r="Q57" s="82" t="s">
        <v>425</v>
      </c>
      <c r="R57" s="82"/>
      <c r="S57" s="82"/>
      <c r="T57" s="82"/>
      <c r="U57" s="82"/>
      <c r="V57" s="85" t="s">
        <v>544</v>
      </c>
      <c r="W57" s="84">
        <v>42848.758703703701</v>
      </c>
      <c r="X57" s="85" t="s">
        <v>708</v>
      </c>
      <c r="Y57" s="82"/>
      <c r="Z57" s="82"/>
      <c r="AA57" s="88" t="s">
        <v>879</v>
      </c>
      <c r="AB57" s="82"/>
      <c r="AC57" s="82" t="b">
        <v>0</v>
      </c>
      <c r="AD57" s="82">
        <v>0</v>
      </c>
      <c r="AE57" s="88" t="s">
        <v>1016</v>
      </c>
      <c r="AF57" s="82" t="b">
        <v>0</v>
      </c>
      <c r="AG57" s="82" t="s">
        <v>1025</v>
      </c>
      <c r="AH57" s="82"/>
      <c r="AI57" s="88" t="s">
        <v>1016</v>
      </c>
      <c r="AJ57" s="82" t="b">
        <v>0</v>
      </c>
      <c r="AK57" s="82">
        <v>12</v>
      </c>
      <c r="AL57" s="88" t="s">
        <v>891</v>
      </c>
      <c r="AM57" s="82" t="s">
        <v>1033</v>
      </c>
      <c r="AN57" s="82" t="b">
        <v>0</v>
      </c>
      <c r="AO57" s="88" t="s">
        <v>891</v>
      </c>
      <c r="AP57" s="82" t="s">
        <v>179</v>
      </c>
      <c r="AQ57" s="82">
        <v>0</v>
      </c>
      <c r="AR57" s="82">
        <v>0</v>
      </c>
      <c r="AS57" s="82"/>
      <c r="AT57" s="82"/>
      <c r="AU57" s="82"/>
      <c r="AV57" s="82"/>
      <c r="AW57" s="82"/>
      <c r="AX57" s="82"/>
      <c r="AY57" s="82"/>
      <c r="AZ57" s="82"/>
      <c r="BA57" s="82" t="b">
        <f>IF(Edges[[#This Row],[Vertex 1]]=Edges[[#This Row],[Vertex 2]],TRUE,FALSE)</f>
        <v>0</v>
      </c>
      <c r="BB57">
        <v>1</v>
      </c>
      <c r="BC57">
        <v>1</v>
      </c>
      <c r="BD57" s="81" t="e">
        <f>REPLACE(INDEX(GroupVertices[Group], MATCH(Edges[[#This Row],[Vertex 1]],GroupVertices[Vertex],0)),1,1,"")</f>
        <v>#N/A</v>
      </c>
      <c r="BE57" s="81" t="e">
        <f>REPLACE(INDEX(GroupVertices[Group], MATCH(Edges[[#This Row],[Vertex 2]],GroupVertices[Vertex],0)),1,1,"")</f>
        <v>#N/A</v>
      </c>
    </row>
    <row r="58" spans="1:57" x14ac:dyDescent="0.25">
      <c r="A58" s="67" t="s">
        <v>262</v>
      </c>
      <c r="B58" s="67" t="s">
        <v>273</v>
      </c>
      <c r="C58" s="68"/>
      <c r="D58" s="69"/>
      <c r="E58" s="70"/>
      <c r="F58" s="71"/>
      <c r="G58" s="68"/>
      <c r="H58" s="72"/>
      <c r="I58" s="73"/>
      <c r="J58" s="73"/>
      <c r="K58" s="35" t="s">
        <v>65</v>
      </c>
      <c r="L58" s="80">
        <v>58</v>
      </c>
      <c r="M58" s="80"/>
      <c r="N58" s="75"/>
      <c r="O58" s="82" t="s">
        <v>393</v>
      </c>
      <c r="P58" s="84">
        <v>42848.759467592594</v>
      </c>
      <c r="Q58" s="82" t="s">
        <v>425</v>
      </c>
      <c r="R58" s="82"/>
      <c r="S58" s="82"/>
      <c r="T58" s="82"/>
      <c r="U58" s="82"/>
      <c r="V58" s="85" t="s">
        <v>545</v>
      </c>
      <c r="W58" s="84">
        <v>42848.759467592594</v>
      </c>
      <c r="X58" s="85" t="s">
        <v>709</v>
      </c>
      <c r="Y58" s="82"/>
      <c r="Z58" s="82"/>
      <c r="AA58" s="88" t="s">
        <v>880</v>
      </c>
      <c r="AB58" s="82"/>
      <c r="AC58" s="82" t="b">
        <v>0</v>
      </c>
      <c r="AD58" s="82">
        <v>0</v>
      </c>
      <c r="AE58" s="88" t="s">
        <v>1016</v>
      </c>
      <c r="AF58" s="82" t="b">
        <v>0</v>
      </c>
      <c r="AG58" s="82" t="s">
        <v>1025</v>
      </c>
      <c r="AH58" s="82"/>
      <c r="AI58" s="88" t="s">
        <v>1016</v>
      </c>
      <c r="AJ58" s="82" t="b">
        <v>0</v>
      </c>
      <c r="AK58" s="82">
        <v>12</v>
      </c>
      <c r="AL58" s="88" t="s">
        <v>891</v>
      </c>
      <c r="AM58" s="82" t="s">
        <v>1030</v>
      </c>
      <c r="AN58" s="82" t="b">
        <v>0</v>
      </c>
      <c r="AO58" s="88" t="s">
        <v>891</v>
      </c>
      <c r="AP58" s="82" t="s">
        <v>179</v>
      </c>
      <c r="AQ58" s="82">
        <v>0</v>
      </c>
      <c r="AR58" s="82">
        <v>0</v>
      </c>
      <c r="AS58" s="82"/>
      <c r="AT58" s="82"/>
      <c r="AU58" s="82"/>
      <c r="AV58" s="82"/>
      <c r="AW58" s="82"/>
      <c r="AX58" s="82"/>
      <c r="AY58" s="82"/>
      <c r="AZ58" s="82"/>
      <c r="BA58" s="82" t="b">
        <f>IF(Edges[[#This Row],[Vertex 1]]=Edges[[#This Row],[Vertex 2]],TRUE,FALSE)</f>
        <v>0</v>
      </c>
      <c r="BB58">
        <v>1</v>
      </c>
      <c r="BC58">
        <v>1</v>
      </c>
      <c r="BD58" s="81" t="e">
        <f>REPLACE(INDEX(GroupVertices[Group], MATCH(Edges[[#This Row],[Vertex 1]],GroupVertices[Vertex],0)),1,1,"")</f>
        <v>#N/A</v>
      </c>
      <c r="BE58" s="81" t="e">
        <f>REPLACE(INDEX(GroupVertices[Group], MATCH(Edges[[#This Row],[Vertex 2]],GroupVertices[Vertex],0)),1,1,"")</f>
        <v>#N/A</v>
      </c>
    </row>
    <row r="59" spans="1:57" x14ac:dyDescent="0.25">
      <c r="A59" s="67" t="s">
        <v>263</v>
      </c>
      <c r="B59" s="67" t="s">
        <v>273</v>
      </c>
      <c r="C59" s="68"/>
      <c r="D59" s="69"/>
      <c r="E59" s="70"/>
      <c r="F59" s="71"/>
      <c r="G59" s="68"/>
      <c r="H59" s="72"/>
      <c r="I59" s="73"/>
      <c r="J59" s="73"/>
      <c r="K59" s="35" t="s">
        <v>65</v>
      </c>
      <c r="L59" s="80">
        <v>59</v>
      </c>
      <c r="M59" s="80"/>
      <c r="N59" s="75"/>
      <c r="O59" s="82" t="s">
        <v>393</v>
      </c>
      <c r="P59" s="84">
        <v>42848.75953703704</v>
      </c>
      <c r="Q59" s="82" t="s">
        <v>425</v>
      </c>
      <c r="R59" s="82"/>
      <c r="S59" s="82"/>
      <c r="T59" s="82"/>
      <c r="U59" s="82"/>
      <c r="V59" s="85" t="s">
        <v>546</v>
      </c>
      <c r="W59" s="84">
        <v>42848.75953703704</v>
      </c>
      <c r="X59" s="85" t="s">
        <v>710</v>
      </c>
      <c r="Y59" s="82"/>
      <c r="Z59" s="82"/>
      <c r="AA59" s="88" t="s">
        <v>881</v>
      </c>
      <c r="AB59" s="82"/>
      <c r="AC59" s="82" t="b">
        <v>0</v>
      </c>
      <c r="AD59" s="82">
        <v>0</v>
      </c>
      <c r="AE59" s="88" t="s">
        <v>1016</v>
      </c>
      <c r="AF59" s="82" t="b">
        <v>0</v>
      </c>
      <c r="AG59" s="82" t="s">
        <v>1025</v>
      </c>
      <c r="AH59" s="82"/>
      <c r="AI59" s="88" t="s">
        <v>1016</v>
      </c>
      <c r="AJ59" s="82" t="b">
        <v>0</v>
      </c>
      <c r="AK59" s="82">
        <v>12</v>
      </c>
      <c r="AL59" s="88" t="s">
        <v>891</v>
      </c>
      <c r="AM59" s="82" t="s">
        <v>1030</v>
      </c>
      <c r="AN59" s="82" t="b">
        <v>0</v>
      </c>
      <c r="AO59" s="88" t="s">
        <v>891</v>
      </c>
      <c r="AP59" s="82" t="s">
        <v>179</v>
      </c>
      <c r="AQ59" s="82">
        <v>0</v>
      </c>
      <c r="AR59" s="82">
        <v>0</v>
      </c>
      <c r="AS59" s="82"/>
      <c r="AT59" s="82"/>
      <c r="AU59" s="82"/>
      <c r="AV59" s="82"/>
      <c r="AW59" s="82"/>
      <c r="AX59" s="82"/>
      <c r="AY59" s="82"/>
      <c r="AZ59" s="82"/>
      <c r="BA59" s="82" t="b">
        <f>IF(Edges[[#This Row],[Vertex 1]]=Edges[[#This Row],[Vertex 2]],TRUE,FALSE)</f>
        <v>0</v>
      </c>
      <c r="BB59">
        <v>1</v>
      </c>
      <c r="BC59">
        <v>1</v>
      </c>
      <c r="BD59" s="81" t="e">
        <f>REPLACE(INDEX(GroupVertices[Group], MATCH(Edges[[#This Row],[Vertex 1]],GroupVertices[Vertex],0)),1,1,"")</f>
        <v>#N/A</v>
      </c>
      <c r="BE59" s="81" t="e">
        <f>REPLACE(INDEX(GroupVertices[Group], MATCH(Edges[[#This Row],[Vertex 2]],GroupVertices[Vertex],0)),1,1,"")</f>
        <v>#N/A</v>
      </c>
    </row>
    <row r="60" spans="1:57" x14ac:dyDescent="0.25">
      <c r="A60" s="67" t="s">
        <v>264</v>
      </c>
      <c r="B60" s="67" t="s">
        <v>273</v>
      </c>
      <c r="C60" s="68"/>
      <c r="D60" s="69"/>
      <c r="E60" s="70"/>
      <c r="F60" s="71"/>
      <c r="G60" s="68"/>
      <c r="H60" s="72"/>
      <c r="I60" s="73"/>
      <c r="J60" s="73"/>
      <c r="K60" s="35" t="s">
        <v>65</v>
      </c>
      <c r="L60" s="80">
        <v>60</v>
      </c>
      <c r="M60" s="80"/>
      <c r="N60" s="75"/>
      <c r="O60" s="82" t="s">
        <v>393</v>
      </c>
      <c r="P60" s="84">
        <v>42848.759918981479</v>
      </c>
      <c r="Q60" s="82" t="s">
        <v>425</v>
      </c>
      <c r="R60" s="82"/>
      <c r="S60" s="82"/>
      <c r="T60" s="82"/>
      <c r="U60" s="82"/>
      <c r="V60" s="85" t="s">
        <v>547</v>
      </c>
      <c r="W60" s="84">
        <v>42848.759918981479</v>
      </c>
      <c r="X60" s="85" t="s">
        <v>711</v>
      </c>
      <c r="Y60" s="82"/>
      <c r="Z60" s="82"/>
      <c r="AA60" s="88" t="s">
        <v>882</v>
      </c>
      <c r="AB60" s="82"/>
      <c r="AC60" s="82" t="b">
        <v>0</v>
      </c>
      <c r="AD60" s="82">
        <v>0</v>
      </c>
      <c r="AE60" s="88" t="s">
        <v>1016</v>
      </c>
      <c r="AF60" s="82" t="b">
        <v>0</v>
      </c>
      <c r="AG60" s="82" t="s">
        <v>1025</v>
      </c>
      <c r="AH60" s="82"/>
      <c r="AI60" s="88" t="s">
        <v>1016</v>
      </c>
      <c r="AJ60" s="82" t="b">
        <v>0</v>
      </c>
      <c r="AK60" s="82">
        <v>12</v>
      </c>
      <c r="AL60" s="88" t="s">
        <v>891</v>
      </c>
      <c r="AM60" s="82" t="s">
        <v>1030</v>
      </c>
      <c r="AN60" s="82" t="b">
        <v>0</v>
      </c>
      <c r="AO60" s="88" t="s">
        <v>891</v>
      </c>
      <c r="AP60" s="82" t="s">
        <v>179</v>
      </c>
      <c r="AQ60" s="82">
        <v>0</v>
      </c>
      <c r="AR60" s="82">
        <v>0</v>
      </c>
      <c r="AS60" s="82"/>
      <c r="AT60" s="82"/>
      <c r="AU60" s="82"/>
      <c r="AV60" s="82"/>
      <c r="AW60" s="82"/>
      <c r="AX60" s="82"/>
      <c r="AY60" s="82"/>
      <c r="AZ60" s="82"/>
      <c r="BA60" s="82" t="b">
        <f>IF(Edges[[#This Row],[Vertex 1]]=Edges[[#This Row],[Vertex 2]],TRUE,FALSE)</f>
        <v>0</v>
      </c>
      <c r="BB60">
        <v>1</v>
      </c>
      <c r="BC60">
        <v>1</v>
      </c>
      <c r="BD60" s="81" t="e">
        <f>REPLACE(INDEX(GroupVertices[Group], MATCH(Edges[[#This Row],[Vertex 1]],GroupVertices[Vertex],0)),1,1,"")</f>
        <v>#N/A</v>
      </c>
      <c r="BE60" s="81" t="e">
        <f>REPLACE(INDEX(GroupVertices[Group], MATCH(Edges[[#This Row],[Vertex 2]],GroupVertices[Vertex],0)),1,1,"")</f>
        <v>#N/A</v>
      </c>
    </row>
    <row r="61" spans="1:57" hidden="1" x14ac:dyDescent="0.25">
      <c r="A61" s="67" t="s">
        <v>265</v>
      </c>
      <c r="B61" s="67" t="s">
        <v>265</v>
      </c>
      <c r="C61" s="68"/>
      <c r="D61" s="69"/>
      <c r="E61" s="70"/>
      <c r="F61" s="71"/>
      <c r="G61" s="68"/>
      <c r="H61" s="72"/>
      <c r="I61" s="73"/>
      <c r="J61" s="73"/>
      <c r="K61" s="35" t="s">
        <v>65</v>
      </c>
      <c r="L61" s="80">
        <v>61</v>
      </c>
      <c r="M61" s="80"/>
      <c r="N61" s="75"/>
      <c r="O61" s="82" t="s">
        <v>179</v>
      </c>
      <c r="P61" s="84">
        <v>42848.760138888887</v>
      </c>
      <c r="Q61" s="82" t="s">
        <v>427</v>
      </c>
      <c r="R61" s="82"/>
      <c r="S61" s="82"/>
      <c r="T61" s="82" t="s">
        <v>489</v>
      </c>
      <c r="U61" s="82"/>
      <c r="V61" s="85" t="s">
        <v>548</v>
      </c>
      <c r="W61" s="84">
        <v>42848.760138888887</v>
      </c>
      <c r="X61" s="85" t="s">
        <v>712</v>
      </c>
      <c r="Y61" s="82"/>
      <c r="Z61" s="82"/>
      <c r="AA61" s="88" t="s">
        <v>883</v>
      </c>
      <c r="AB61" s="82"/>
      <c r="AC61" s="82" t="b">
        <v>0</v>
      </c>
      <c r="AD61" s="82">
        <v>0</v>
      </c>
      <c r="AE61" s="88" t="s">
        <v>1016</v>
      </c>
      <c r="AF61" s="82" t="b">
        <v>0</v>
      </c>
      <c r="AG61" s="82" t="s">
        <v>1023</v>
      </c>
      <c r="AH61" s="82"/>
      <c r="AI61" s="88" t="s">
        <v>1016</v>
      </c>
      <c r="AJ61" s="82" t="b">
        <v>0</v>
      </c>
      <c r="AK61" s="82">
        <v>0</v>
      </c>
      <c r="AL61" s="88" t="s">
        <v>1016</v>
      </c>
      <c r="AM61" s="82" t="s">
        <v>1036</v>
      </c>
      <c r="AN61" s="82" t="b">
        <v>0</v>
      </c>
      <c r="AO61" s="88" t="s">
        <v>883</v>
      </c>
      <c r="AP61" s="82" t="s">
        <v>179</v>
      </c>
      <c r="AQ61" s="82">
        <v>0</v>
      </c>
      <c r="AR61" s="82">
        <v>0</v>
      </c>
      <c r="AS61" s="82"/>
      <c r="AT61" s="82"/>
      <c r="AU61" s="82"/>
      <c r="AV61" s="82"/>
      <c r="AW61" s="82"/>
      <c r="AX61" s="82"/>
      <c r="AY61" s="82"/>
      <c r="AZ61" s="82"/>
      <c r="BA61" s="82" t="b">
        <f>IF(Edges[[#This Row],[Vertex 1]]=Edges[[#This Row],[Vertex 2]],TRUE,FALSE)</f>
        <v>1</v>
      </c>
      <c r="BB61">
        <v>1</v>
      </c>
      <c r="BC61">
        <v>1</v>
      </c>
      <c r="BD61" s="82" t="e">
        <f>REPLACE(INDEX(GroupVertices[Group], MATCH(Edges[[#This Row],[Vertex 1]],GroupVertices[Vertex],0)),1,1,"")</f>
        <v>#N/A</v>
      </c>
      <c r="BE61" s="105" t="e">
        <f>REPLACE(INDEX(GroupVertices[Group], MATCH(Edges[[#This Row],[Vertex 2]],GroupVertices[Vertex],0)),1,1,"")</f>
        <v>#N/A</v>
      </c>
    </row>
    <row r="62" spans="1:57" x14ac:dyDescent="0.25">
      <c r="A62" s="67" t="s">
        <v>266</v>
      </c>
      <c r="B62" s="67" t="s">
        <v>273</v>
      </c>
      <c r="C62" s="68"/>
      <c r="D62" s="69"/>
      <c r="E62" s="70"/>
      <c r="F62" s="71"/>
      <c r="G62" s="68"/>
      <c r="H62" s="72"/>
      <c r="I62" s="73"/>
      <c r="J62" s="73"/>
      <c r="K62" s="35" t="s">
        <v>65</v>
      </c>
      <c r="L62" s="80">
        <v>62</v>
      </c>
      <c r="M62" s="80"/>
      <c r="N62" s="75"/>
      <c r="O62" s="82" t="s">
        <v>393</v>
      </c>
      <c r="P62" s="84">
        <v>42848.760196759256</v>
      </c>
      <c r="Q62" s="82" t="s">
        <v>425</v>
      </c>
      <c r="R62" s="82"/>
      <c r="S62" s="82"/>
      <c r="T62" s="82"/>
      <c r="U62" s="82"/>
      <c r="V62" s="85" t="s">
        <v>549</v>
      </c>
      <c r="W62" s="84">
        <v>42848.760196759256</v>
      </c>
      <c r="X62" s="85" t="s">
        <v>713</v>
      </c>
      <c r="Y62" s="82"/>
      <c r="Z62" s="82"/>
      <c r="AA62" s="88" t="s">
        <v>884</v>
      </c>
      <c r="AB62" s="82"/>
      <c r="AC62" s="82" t="b">
        <v>0</v>
      </c>
      <c r="AD62" s="82">
        <v>0</v>
      </c>
      <c r="AE62" s="88" t="s">
        <v>1016</v>
      </c>
      <c r="AF62" s="82" t="b">
        <v>0</v>
      </c>
      <c r="AG62" s="82" t="s">
        <v>1025</v>
      </c>
      <c r="AH62" s="82"/>
      <c r="AI62" s="88" t="s">
        <v>1016</v>
      </c>
      <c r="AJ62" s="82" t="b">
        <v>0</v>
      </c>
      <c r="AK62" s="82">
        <v>12</v>
      </c>
      <c r="AL62" s="88" t="s">
        <v>891</v>
      </c>
      <c r="AM62" s="82" t="s">
        <v>1030</v>
      </c>
      <c r="AN62" s="82" t="b">
        <v>0</v>
      </c>
      <c r="AO62" s="88" t="s">
        <v>891</v>
      </c>
      <c r="AP62" s="82" t="s">
        <v>179</v>
      </c>
      <c r="AQ62" s="82">
        <v>0</v>
      </c>
      <c r="AR62" s="82">
        <v>0</v>
      </c>
      <c r="AS62" s="82"/>
      <c r="AT62" s="82"/>
      <c r="AU62" s="82"/>
      <c r="AV62" s="82"/>
      <c r="AW62" s="82"/>
      <c r="AX62" s="82"/>
      <c r="AY62" s="82"/>
      <c r="AZ62" s="82"/>
      <c r="BA62" s="82" t="b">
        <f>IF(Edges[[#This Row],[Vertex 1]]=Edges[[#This Row],[Vertex 2]],TRUE,FALSE)</f>
        <v>0</v>
      </c>
      <c r="BB62">
        <v>1</v>
      </c>
      <c r="BC62">
        <v>1</v>
      </c>
      <c r="BD62" s="81" t="e">
        <f>REPLACE(INDEX(GroupVertices[Group], MATCH(Edges[[#This Row],[Vertex 1]],GroupVertices[Vertex],0)),1,1,"")</f>
        <v>#N/A</v>
      </c>
      <c r="BE62" s="81" t="e">
        <f>REPLACE(INDEX(GroupVertices[Group], MATCH(Edges[[#This Row],[Vertex 2]],GroupVertices[Vertex],0)),1,1,"")</f>
        <v>#N/A</v>
      </c>
    </row>
    <row r="63" spans="1:57" hidden="1" x14ac:dyDescent="0.25">
      <c r="A63" s="67" t="s">
        <v>267</v>
      </c>
      <c r="B63" s="67" t="s">
        <v>267</v>
      </c>
      <c r="C63" s="68"/>
      <c r="D63" s="69"/>
      <c r="E63" s="70"/>
      <c r="F63" s="71"/>
      <c r="G63" s="68"/>
      <c r="H63" s="72"/>
      <c r="I63" s="73"/>
      <c r="J63" s="73"/>
      <c r="K63" s="35" t="s">
        <v>65</v>
      </c>
      <c r="L63" s="80">
        <v>63</v>
      </c>
      <c r="M63" s="80"/>
      <c r="N63" s="75"/>
      <c r="O63" s="82" t="s">
        <v>179</v>
      </c>
      <c r="P63" s="84">
        <v>42848.754120370373</v>
      </c>
      <c r="Q63" s="82" t="s">
        <v>428</v>
      </c>
      <c r="R63" s="82"/>
      <c r="S63" s="82"/>
      <c r="T63" s="82" t="s">
        <v>483</v>
      </c>
      <c r="U63" s="82"/>
      <c r="V63" s="85" t="s">
        <v>550</v>
      </c>
      <c r="W63" s="84">
        <v>42848.754120370373</v>
      </c>
      <c r="X63" s="85" t="s">
        <v>714</v>
      </c>
      <c r="Y63" s="82"/>
      <c r="Z63" s="82"/>
      <c r="AA63" s="88" t="s">
        <v>885</v>
      </c>
      <c r="AB63" s="82"/>
      <c r="AC63" s="82" t="b">
        <v>0</v>
      </c>
      <c r="AD63" s="82">
        <v>5</v>
      </c>
      <c r="AE63" s="88" t="s">
        <v>1016</v>
      </c>
      <c r="AF63" s="82" t="b">
        <v>0</v>
      </c>
      <c r="AG63" s="82" t="s">
        <v>1023</v>
      </c>
      <c r="AH63" s="82"/>
      <c r="AI63" s="88" t="s">
        <v>1016</v>
      </c>
      <c r="AJ63" s="82" t="b">
        <v>0</v>
      </c>
      <c r="AK63" s="82">
        <v>2</v>
      </c>
      <c r="AL63" s="88" t="s">
        <v>1016</v>
      </c>
      <c r="AM63" s="82" t="s">
        <v>1030</v>
      </c>
      <c r="AN63" s="82" t="b">
        <v>0</v>
      </c>
      <c r="AO63" s="88" t="s">
        <v>885</v>
      </c>
      <c r="AP63" s="82" t="s">
        <v>179</v>
      </c>
      <c r="AQ63" s="82">
        <v>0</v>
      </c>
      <c r="AR63" s="82">
        <v>0</v>
      </c>
      <c r="AS63" s="82"/>
      <c r="AT63" s="82"/>
      <c r="AU63" s="82"/>
      <c r="AV63" s="82"/>
      <c r="AW63" s="82"/>
      <c r="AX63" s="82"/>
      <c r="AY63" s="82"/>
      <c r="AZ63" s="82"/>
      <c r="BA63" s="82" t="b">
        <f>IF(Edges[[#This Row],[Vertex 1]]=Edges[[#This Row],[Vertex 2]],TRUE,FALSE)</f>
        <v>1</v>
      </c>
      <c r="BB63">
        <v>1</v>
      </c>
      <c r="BC63">
        <v>1</v>
      </c>
      <c r="BD63" s="82" t="e">
        <f>REPLACE(INDEX(GroupVertices[Group], MATCH(Edges[[#This Row],[Vertex 1]],GroupVertices[Vertex],0)),1,1,"")</f>
        <v>#N/A</v>
      </c>
      <c r="BE63" s="105" t="e">
        <f>REPLACE(INDEX(GroupVertices[Group], MATCH(Edges[[#This Row],[Vertex 2]],GroupVertices[Vertex],0)),1,1,"")</f>
        <v>#N/A</v>
      </c>
    </row>
    <row r="64" spans="1:57" x14ac:dyDescent="0.25">
      <c r="A64" s="67" t="s">
        <v>268</v>
      </c>
      <c r="B64" s="67" t="s">
        <v>267</v>
      </c>
      <c r="C64" s="68"/>
      <c r="D64" s="69"/>
      <c r="E64" s="70"/>
      <c r="F64" s="71"/>
      <c r="G64" s="68"/>
      <c r="H64" s="72"/>
      <c r="I64" s="73"/>
      <c r="J64" s="73"/>
      <c r="K64" s="35" t="s">
        <v>65</v>
      </c>
      <c r="L64" s="80">
        <v>64</v>
      </c>
      <c r="M64" s="80"/>
      <c r="N64" s="75"/>
      <c r="O64" s="82" t="s">
        <v>393</v>
      </c>
      <c r="P64" s="84">
        <v>42848.761030092595</v>
      </c>
      <c r="Q64" s="82" t="s">
        <v>422</v>
      </c>
      <c r="R64" s="82"/>
      <c r="S64" s="82"/>
      <c r="T64" s="82" t="s">
        <v>483</v>
      </c>
      <c r="U64" s="82"/>
      <c r="V64" s="85" t="s">
        <v>551</v>
      </c>
      <c r="W64" s="84">
        <v>42848.761030092595</v>
      </c>
      <c r="X64" s="85" t="s">
        <v>715</v>
      </c>
      <c r="Y64" s="82"/>
      <c r="Z64" s="82"/>
      <c r="AA64" s="88" t="s">
        <v>886</v>
      </c>
      <c r="AB64" s="82"/>
      <c r="AC64" s="82" t="b">
        <v>0</v>
      </c>
      <c r="AD64" s="82">
        <v>0</v>
      </c>
      <c r="AE64" s="88" t="s">
        <v>1016</v>
      </c>
      <c r="AF64" s="82" t="b">
        <v>0</v>
      </c>
      <c r="AG64" s="82" t="s">
        <v>1023</v>
      </c>
      <c r="AH64" s="82"/>
      <c r="AI64" s="88" t="s">
        <v>1016</v>
      </c>
      <c r="AJ64" s="82" t="b">
        <v>0</v>
      </c>
      <c r="AK64" s="82">
        <v>2</v>
      </c>
      <c r="AL64" s="88" t="s">
        <v>885</v>
      </c>
      <c r="AM64" s="82" t="s">
        <v>1030</v>
      </c>
      <c r="AN64" s="82" t="b">
        <v>0</v>
      </c>
      <c r="AO64" s="88" t="s">
        <v>885</v>
      </c>
      <c r="AP64" s="82" t="s">
        <v>179</v>
      </c>
      <c r="AQ64" s="82">
        <v>0</v>
      </c>
      <c r="AR64" s="82">
        <v>0</v>
      </c>
      <c r="AS64" s="82"/>
      <c r="AT64" s="82"/>
      <c r="AU64" s="82"/>
      <c r="AV64" s="82"/>
      <c r="AW64" s="82"/>
      <c r="AX64" s="82"/>
      <c r="AY64" s="82"/>
      <c r="AZ64" s="82"/>
      <c r="BA64" s="82" t="b">
        <f>IF(Edges[[#This Row],[Vertex 1]]=Edges[[#This Row],[Vertex 2]],TRUE,FALSE)</f>
        <v>0</v>
      </c>
      <c r="BB64">
        <v>1</v>
      </c>
      <c r="BC64">
        <v>1</v>
      </c>
      <c r="BD64" s="81" t="e">
        <f>REPLACE(INDEX(GroupVertices[Group], MATCH(Edges[[#This Row],[Vertex 1]],GroupVertices[Vertex],0)),1,1,"")</f>
        <v>#N/A</v>
      </c>
      <c r="BE64" s="81" t="e">
        <f>REPLACE(INDEX(GroupVertices[Group], MATCH(Edges[[#This Row],[Vertex 2]],GroupVertices[Vertex],0)),1,1,"")</f>
        <v>#N/A</v>
      </c>
    </row>
    <row r="65" spans="1:57" x14ac:dyDescent="0.25">
      <c r="A65" s="67" t="s">
        <v>269</v>
      </c>
      <c r="B65" s="67" t="s">
        <v>273</v>
      </c>
      <c r="C65" s="68"/>
      <c r="D65" s="69"/>
      <c r="E65" s="70"/>
      <c r="F65" s="71"/>
      <c r="G65" s="68"/>
      <c r="H65" s="72"/>
      <c r="I65" s="73"/>
      <c r="J65" s="73"/>
      <c r="K65" s="35" t="s">
        <v>65</v>
      </c>
      <c r="L65" s="80">
        <v>65</v>
      </c>
      <c r="M65" s="80"/>
      <c r="N65" s="75"/>
      <c r="O65" s="82" t="s">
        <v>393</v>
      </c>
      <c r="P65" s="84">
        <v>42848.76121527778</v>
      </c>
      <c r="Q65" s="82" t="s">
        <v>425</v>
      </c>
      <c r="R65" s="82"/>
      <c r="S65" s="82"/>
      <c r="T65" s="82"/>
      <c r="U65" s="82"/>
      <c r="V65" s="85" t="s">
        <v>552</v>
      </c>
      <c r="W65" s="84">
        <v>42848.76121527778</v>
      </c>
      <c r="X65" s="85" t="s">
        <v>716</v>
      </c>
      <c r="Y65" s="82"/>
      <c r="Z65" s="82"/>
      <c r="AA65" s="88" t="s">
        <v>887</v>
      </c>
      <c r="AB65" s="82"/>
      <c r="AC65" s="82" t="b">
        <v>0</v>
      </c>
      <c r="AD65" s="82">
        <v>0</v>
      </c>
      <c r="AE65" s="88" t="s">
        <v>1016</v>
      </c>
      <c r="AF65" s="82" t="b">
        <v>0</v>
      </c>
      <c r="AG65" s="82" t="s">
        <v>1025</v>
      </c>
      <c r="AH65" s="82"/>
      <c r="AI65" s="88" t="s">
        <v>1016</v>
      </c>
      <c r="AJ65" s="82" t="b">
        <v>0</v>
      </c>
      <c r="AK65" s="82">
        <v>12</v>
      </c>
      <c r="AL65" s="88" t="s">
        <v>891</v>
      </c>
      <c r="AM65" s="82" t="s">
        <v>1032</v>
      </c>
      <c r="AN65" s="82" t="b">
        <v>0</v>
      </c>
      <c r="AO65" s="88" t="s">
        <v>891</v>
      </c>
      <c r="AP65" s="82" t="s">
        <v>179</v>
      </c>
      <c r="AQ65" s="82">
        <v>0</v>
      </c>
      <c r="AR65" s="82">
        <v>0</v>
      </c>
      <c r="AS65" s="82"/>
      <c r="AT65" s="82"/>
      <c r="AU65" s="82"/>
      <c r="AV65" s="82"/>
      <c r="AW65" s="82"/>
      <c r="AX65" s="82"/>
      <c r="AY65" s="82"/>
      <c r="AZ65" s="82"/>
      <c r="BA65" s="82" t="b">
        <f>IF(Edges[[#This Row],[Vertex 1]]=Edges[[#This Row],[Vertex 2]],TRUE,FALSE)</f>
        <v>0</v>
      </c>
      <c r="BB65">
        <v>1</v>
      </c>
      <c r="BC65">
        <v>1</v>
      </c>
      <c r="BD65" s="81" t="e">
        <f>REPLACE(INDEX(GroupVertices[Group], MATCH(Edges[[#This Row],[Vertex 1]],GroupVertices[Vertex],0)),1,1,"")</f>
        <v>#N/A</v>
      </c>
      <c r="BE65" s="81" t="e">
        <f>REPLACE(INDEX(GroupVertices[Group], MATCH(Edges[[#This Row],[Vertex 2]],GroupVertices[Vertex],0)),1,1,"")</f>
        <v>#N/A</v>
      </c>
    </row>
    <row r="66" spans="1:57" hidden="1" x14ac:dyDescent="0.25">
      <c r="A66" s="67" t="s">
        <v>270</v>
      </c>
      <c r="B66" s="67" t="s">
        <v>270</v>
      </c>
      <c r="C66" s="68"/>
      <c r="D66" s="69"/>
      <c r="E66" s="70"/>
      <c r="F66" s="71"/>
      <c r="G66" s="68"/>
      <c r="H66" s="72"/>
      <c r="I66" s="73"/>
      <c r="J66" s="73"/>
      <c r="K66" s="35" t="s">
        <v>65</v>
      </c>
      <c r="L66" s="80">
        <v>66</v>
      </c>
      <c r="M66" s="80"/>
      <c r="N66" s="75"/>
      <c r="O66" s="82" t="s">
        <v>179</v>
      </c>
      <c r="P66" s="84">
        <v>42848.764490740738</v>
      </c>
      <c r="Q66" s="82" t="s">
        <v>429</v>
      </c>
      <c r="R66" s="82"/>
      <c r="S66" s="82"/>
      <c r="T66" s="82"/>
      <c r="U66" s="82"/>
      <c r="V66" s="85" t="s">
        <v>553</v>
      </c>
      <c r="W66" s="84">
        <v>42848.764490740738</v>
      </c>
      <c r="X66" s="85" t="s">
        <v>717</v>
      </c>
      <c r="Y66" s="82"/>
      <c r="Z66" s="82"/>
      <c r="AA66" s="88" t="s">
        <v>888</v>
      </c>
      <c r="AB66" s="82"/>
      <c r="AC66" s="82" t="b">
        <v>0</v>
      </c>
      <c r="AD66" s="82">
        <v>1</v>
      </c>
      <c r="AE66" s="88" t="s">
        <v>1016</v>
      </c>
      <c r="AF66" s="82" t="b">
        <v>0</v>
      </c>
      <c r="AG66" s="82" t="s">
        <v>1027</v>
      </c>
      <c r="AH66" s="82"/>
      <c r="AI66" s="88" t="s">
        <v>1016</v>
      </c>
      <c r="AJ66" s="82" t="b">
        <v>0</v>
      </c>
      <c r="AK66" s="82">
        <v>0</v>
      </c>
      <c r="AL66" s="88" t="s">
        <v>1016</v>
      </c>
      <c r="AM66" s="82" t="s">
        <v>1030</v>
      </c>
      <c r="AN66" s="82" t="b">
        <v>0</v>
      </c>
      <c r="AO66" s="88" t="s">
        <v>888</v>
      </c>
      <c r="AP66" s="82" t="s">
        <v>179</v>
      </c>
      <c r="AQ66" s="82">
        <v>0</v>
      </c>
      <c r="AR66" s="82">
        <v>0</v>
      </c>
      <c r="AS66" s="82"/>
      <c r="AT66" s="82"/>
      <c r="AU66" s="82"/>
      <c r="AV66" s="82"/>
      <c r="AW66" s="82"/>
      <c r="AX66" s="82"/>
      <c r="AY66" s="82"/>
      <c r="AZ66" s="82"/>
      <c r="BA66" s="82" t="b">
        <f>IF(Edges[[#This Row],[Vertex 1]]=Edges[[#This Row],[Vertex 2]],TRUE,FALSE)</f>
        <v>1</v>
      </c>
      <c r="BB66">
        <v>1</v>
      </c>
      <c r="BC66">
        <v>1</v>
      </c>
      <c r="BD66" s="82" t="e">
        <f>REPLACE(INDEX(GroupVertices[Group], MATCH(Edges[[#This Row],[Vertex 1]],GroupVertices[Vertex],0)),1,1,"")</f>
        <v>#N/A</v>
      </c>
      <c r="BE66" s="105" t="e">
        <f>REPLACE(INDEX(GroupVertices[Group], MATCH(Edges[[#This Row],[Vertex 2]],GroupVertices[Vertex],0)),1,1,"")</f>
        <v>#N/A</v>
      </c>
    </row>
    <row r="67" spans="1:57" x14ac:dyDescent="0.25">
      <c r="A67" s="67" t="s">
        <v>271</v>
      </c>
      <c r="B67" s="67" t="s">
        <v>381</v>
      </c>
      <c r="C67" s="68"/>
      <c r="D67" s="69"/>
      <c r="E67" s="70"/>
      <c r="F67" s="71"/>
      <c r="G67" s="68"/>
      <c r="H67" s="72"/>
      <c r="I67" s="73"/>
      <c r="J67" s="73"/>
      <c r="K67" s="35" t="s">
        <v>65</v>
      </c>
      <c r="L67" s="80">
        <v>67</v>
      </c>
      <c r="M67" s="80"/>
      <c r="N67" s="75"/>
      <c r="O67" s="82" t="s">
        <v>393</v>
      </c>
      <c r="P67" s="84">
        <v>42848.802858796298</v>
      </c>
      <c r="Q67" s="82" t="s">
        <v>402</v>
      </c>
      <c r="R67" s="82"/>
      <c r="S67" s="82"/>
      <c r="T67" s="82" t="s">
        <v>480</v>
      </c>
      <c r="U67" s="82"/>
      <c r="V67" s="85" t="s">
        <v>554</v>
      </c>
      <c r="W67" s="84">
        <v>42848.802858796298</v>
      </c>
      <c r="X67" s="85" t="s">
        <v>718</v>
      </c>
      <c r="Y67" s="82"/>
      <c r="Z67" s="82"/>
      <c r="AA67" s="88" t="s">
        <v>889</v>
      </c>
      <c r="AB67" s="82"/>
      <c r="AC67" s="82" t="b">
        <v>0</v>
      </c>
      <c r="AD67" s="82">
        <v>0</v>
      </c>
      <c r="AE67" s="88" t="s">
        <v>1016</v>
      </c>
      <c r="AF67" s="82" t="b">
        <v>0</v>
      </c>
      <c r="AG67" s="82" t="s">
        <v>1023</v>
      </c>
      <c r="AH67" s="82"/>
      <c r="AI67" s="88" t="s">
        <v>1016</v>
      </c>
      <c r="AJ67" s="82" t="b">
        <v>0</v>
      </c>
      <c r="AK67" s="82">
        <v>14</v>
      </c>
      <c r="AL67" s="88" t="s">
        <v>1006</v>
      </c>
      <c r="AM67" s="82" t="s">
        <v>1030</v>
      </c>
      <c r="AN67" s="82" t="b">
        <v>0</v>
      </c>
      <c r="AO67" s="88" t="s">
        <v>1006</v>
      </c>
      <c r="AP67" s="82" t="s">
        <v>179</v>
      </c>
      <c r="AQ67" s="82">
        <v>0</v>
      </c>
      <c r="AR67" s="82">
        <v>0</v>
      </c>
      <c r="AS67" s="82"/>
      <c r="AT67" s="82"/>
      <c r="AU67" s="82"/>
      <c r="AV67" s="82"/>
      <c r="AW67" s="82"/>
      <c r="AX67" s="82"/>
      <c r="AY67" s="82"/>
      <c r="AZ67" s="82"/>
      <c r="BA67" s="82" t="b">
        <f>IF(Edges[[#This Row],[Vertex 1]]=Edges[[#This Row],[Vertex 2]],TRUE,FALSE)</f>
        <v>0</v>
      </c>
      <c r="BB67">
        <v>1</v>
      </c>
      <c r="BC67">
        <v>1</v>
      </c>
      <c r="BD67" s="81" t="e">
        <f>REPLACE(INDEX(GroupVertices[Group], MATCH(Edges[[#This Row],[Vertex 1]],GroupVertices[Vertex],0)),1,1,"")</f>
        <v>#N/A</v>
      </c>
      <c r="BE67" s="81" t="e">
        <f>REPLACE(INDEX(GroupVertices[Group], MATCH(Edges[[#This Row],[Vertex 2]],GroupVertices[Vertex],0)),1,1,"")</f>
        <v>#N/A</v>
      </c>
    </row>
    <row r="68" spans="1:57" x14ac:dyDescent="0.25">
      <c r="A68" s="67" t="s">
        <v>272</v>
      </c>
      <c r="B68" s="67" t="s">
        <v>273</v>
      </c>
      <c r="C68" s="68"/>
      <c r="D68" s="69"/>
      <c r="E68" s="70"/>
      <c r="F68" s="71"/>
      <c r="G68" s="68"/>
      <c r="H68" s="72"/>
      <c r="I68" s="73"/>
      <c r="J68" s="73"/>
      <c r="K68" s="35" t="s">
        <v>65</v>
      </c>
      <c r="L68" s="80">
        <v>68</v>
      </c>
      <c r="M68" s="80"/>
      <c r="N68" s="75"/>
      <c r="O68" s="82" t="s">
        <v>393</v>
      </c>
      <c r="P68" s="84">
        <v>42848.804618055554</v>
      </c>
      <c r="Q68" s="82" t="s">
        <v>425</v>
      </c>
      <c r="R68" s="82"/>
      <c r="S68" s="82"/>
      <c r="T68" s="82"/>
      <c r="U68" s="82"/>
      <c r="V68" s="85" t="s">
        <v>555</v>
      </c>
      <c r="W68" s="84">
        <v>42848.804618055554</v>
      </c>
      <c r="X68" s="85" t="s">
        <v>719</v>
      </c>
      <c r="Y68" s="82"/>
      <c r="Z68" s="82"/>
      <c r="AA68" s="88" t="s">
        <v>890</v>
      </c>
      <c r="AB68" s="82"/>
      <c r="AC68" s="82" t="b">
        <v>0</v>
      </c>
      <c r="AD68" s="82">
        <v>0</v>
      </c>
      <c r="AE68" s="88" t="s">
        <v>1016</v>
      </c>
      <c r="AF68" s="82" t="b">
        <v>0</v>
      </c>
      <c r="AG68" s="82" t="s">
        <v>1025</v>
      </c>
      <c r="AH68" s="82"/>
      <c r="AI68" s="88" t="s">
        <v>1016</v>
      </c>
      <c r="AJ68" s="82" t="b">
        <v>0</v>
      </c>
      <c r="AK68" s="82">
        <v>12</v>
      </c>
      <c r="AL68" s="88" t="s">
        <v>891</v>
      </c>
      <c r="AM68" s="82" t="s">
        <v>1030</v>
      </c>
      <c r="AN68" s="82" t="b">
        <v>0</v>
      </c>
      <c r="AO68" s="88" t="s">
        <v>891</v>
      </c>
      <c r="AP68" s="82" t="s">
        <v>179</v>
      </c>
      <c r="AQ68" s="82">
        <v>0</v>
      </c>
      <c r="AR68" s="82">
        <v>0</v>
      </c>
      <c r="AS68" s="82"/>
      <c r="AT68" s="82"/>
      <c r="AU68" s="82"/>
      <c r="AV68" s="82"/>
      <c r="AW68" s="82"/>
      <c r="AX68" s="82"/>
      <c r="AY68" s="82"/>
      <c r="AZ68" s="82"/>
      <c r="BA68" s="82" t="b">
        <f>IF(Edges[[#This Row],[Vertex 1]]=Edges[[#This Row],[Vertex 2]],TRUE,FALSE)</f>
        <v>0</v>
      </c>
      <c r="BB68">
        <v>1</v>
      </c>
      <c r="BC68">
        <v>1</v>
      </c>
      <c r="BD68" s="81" t="e">
        <f>REPLACE(INDEX(GroupVertices[Group], MATCH(Edges[[#This Row],[Vertex 1]],GroupVertices[Vertex],0)),1,1,"")</f>
        <v>#N/A</v>
      </c>
      <c r="BE68" s="81" t="e">
        <f>REPLACE(INDEX(GroupVertices[Group], MATCH(Edges[[#This Row],[Vertex 2]],GroupVertices[Vertex],0)),1,1,"")</f>
        <v>#N/A</v>
      </c>
    </row>
    <row r="69" spans="1:57" hidden="1" x14ac:dyDescent="0.25">
      <c r="A69" s="67" t="s">
        <v>273</v>
      </c>
      <c r="B69" s="67" t="s">
        <v>273</v>
      </c>
      <c r="C69" s="68"/>
      <c r="D69" s="69"/>
      <c r="E69" s="70"/>
      <c r="F69" s="71"/>
      <c r="G69" s="68"/>
      <c r="H69" s="72"/>
      <c r="I69" s="73"/>
      <c r="J69" s="73"/>
      <c r="K69" s="35" t="s">
        <v>65</v>
      </c>
      <c r="L69" s="80">
        <v>69</v>
      </c>
      <c r="M69" s="80"/>
      <c r="N69" s="75"/>
      <c r="O69" s="82" t="s">
        <v>179</v>
      </c>
      <c r="P69" s="84">
        <v>42848.755624999998</v>
      </c>
      <c r="Q69" s="82" t="s">
        <v>430</v>
      </c>
      <c r="R69" s="82"/>
      <c r="S69" s="82"/>
      <c r="T69" s="82"/>
      <c r="U69" s="82"/>
      <c r="V69" s="85" t="s">
        <v>556</v>
      </c>
      <c r="W69" s="84">
        <v>42848.755624999998</v>
      </c>
      <c r="X69" s="85" t="s">
        <v>720</v>
      </c>
      <c r="Y69" s="82"/>
      <c r="Z69" s="82"/>
      <c r="AA69" s="88" t="s">
        <v>891</v>
      </c>
      <c r="AB69" s="82"/>
      <c r="AC69" s="82" t="b">
        <v>0</v>
      </c>
      <c r="AD69" s="82">
        <v>11</v>
      </c>
      <c r="AE69" s="88" t="s">
        <v>1016</v>
      </c>
      <c r="AF69" s="82" t="b">
        <v>0</v>
      </c>
      <c r="AG69" s="82" t="s">
        <v>1025</v>
      </c>
      <c r="AH69" s="82"/>
      <c r="AI69" s="88" t="s">
        <v>1016</v>
      </c>
      <c r="AJ69" s="82" t="b">
        <v>0</v>
      </c>
      <c r="AK69" s="82">
        <v>12</v>
      </c>
      <c r="AL69" s="88" t="s">
        <v>1016</v>
      </c>
      <c r="AM69" s="82" t="s">
        <v>1032</v>
      </c>
      <c r="AN69" s="82" t="b">
        <v>0</v>
      </c>
      <c r="AO69" s="88" t="s">
        <v>891</v>
      </c>
      <c r="AP69" s="82" t="s">
        <v>179</v>
      </c>
      <c r="AQ69" s="82">
        <v>0</v>
      </c>
      <c r="AR69" s="82">
        <v>0</v>
      </c>
      <c r="AS69" s="82"/>
      <c r="AT69" s="82"/>
      <c r="AU69" s="82"/>
      <c r="AV69" s="82"/>
      <c r="AW69" s="82"/>
      <c r="AX69" s="82"/>
      <c r="AY69" s="82"/>
      <c r="AZ69" s="82"/>
      <c r="BA69" s="82" t="b">
        <f>IF(Edges[[#This Row],[Vertex 1]]=Edges[[#This Row],[Vertex 2]],TRUE,FALSE)</f>
        <v>1</v>
      </c>
      <c r="BB69">
        <v>1</v>
      </c>
      <c r="BC69">
        <v>1</v>
      </c>
      <c r="BD69" s="82" t="e">
        <f>REPLACE(INDEX(GroupVertices[Group], MATCH(Edges[[#This Row],[Vertex 1]],GroupVertices[Vertex],0)),1,1,"")</f>
        <v>#N/A</v>
      </c>
      <c r="BE69" s="105" t="e">
        <f>REPLACE(INDEX(GroupVertices[Group], MATCH(Edges[[#This Row],[Vertex 2]],GroupVertices[Vertex],0)),1,1,"")</f>
        <v>#N/A</v>
      </c>
    </row>
    <row r="70" spans="1:57" x14ac:dyDescent="0.25">
      <c r="A70" s="67" t="s">
        <v>274</v>
      </c>
      <c r="B70" s="67" t="s">
        <v>273</v>
      </c>
      <c r="C70" s="68"/>
      <c r="D70" s="69"/>
      <c r="E70" s="70"/>
      <c r="F70" s="71"/>
      <c r="G70" s="68"/>
      <c r="H70" s="72"/>
      <c r="I70" s="73"/>
      <c r="J70" s="73"/>
      <c r="K70" s="35" t="s">
        <v>65</v>
      </c>
      <c r="L70" s="80">
        <v>70</v>
      </c>
      <c r="M70" s="80"/>
      <c r="N70" s="75"/>
      <c r="O70" s="82" t="s">
        <v>393</v>
      </c>
      <c r="P70" s="84">
        <v>42848.855243055557</v>
      </c>
      <c r="Q70" s="82" t="s">
        <v>425</v>
      </c>
      <c r="R70" s="82"/>
      <c r="S70" s="82"/>
      <c r="T70" s="82"/>
      <c r="U70" s="82"/>
      <c r="V70" s="85" t="s">
        <v>557</v>
      </c>
      <c r="W70" s="84">
        <v>42848.855243055557</v>
      </c>
      <c r="X70" s="85" t="s">
        <v>721</v>
      </c>
      <c r="Y70" s="82"/>
      <c r="Z70" s="82"/>
      <c r="AA70" s="88" t="s">
        <v>892</v>
      </c>
      <c r="AB70" s="82"/>
      <c r="AC70" s="82" t="b">
        <v>0</v>
      </c>
      <c r="AD70" s="82">
        <v>0</v>
      </c>
      <c r="AE70" s="88" t="s">
        <v>1016</v>
      </c>
      <c r="AF70" s="82" t="b">
        <v>0</v>
      </c>
      <c r="AG70" s="82" t="s">
        <v>1025</v>
      </c>
      <c r="AH70" s="82"/>
      <c r="AI70" s="88" t="s">
        <v>1016</v>
      </c>
      <c r="AJ70" s="82" t="b">
        <v>0</v>
      </c>
      <c r="AK70" s="82">
        <v>12</v>
      </c>
      <c r="AL70" s="88" t="s">
        <v>891</v>
      </c>
      <c r="AM70" s="82" t="s">
        <v>1030</v>
      </c>
      <c r="AN70" s="82" t="b">
        <v>0</v>
      </c>
      <c r="AO70" s="88" t="s">
        <v>891</v>
      </c>
      <c r="AP70" s="82" t="s">
        <v>179</v>
      </c>
      <c r="AQ70" s="82">
        <v>0</v>
      </c>
      <c r="AR70" s="82">
        <v>0</v>
      </c>
      <c r="AS70" s="82"/>
      <c r="AT70" s="82"/>
      <c r="AU70" s="82"/>
      <c r="AV70" s="82"/>
      <c r="AW70" s="82"/>
      <c r="AX70" s="82"/>
      <c r="AY70" s="82"/>
      <c r="AZ70" s="82"/>
      <c r="BA70" s="82" t="b">
        <f>IF(Edges[[#This Row],[Vertex 1]]=Edges[[#This Row],[Vertex 2]],TRUE,FALSE)</f>
        <v>0</v>
      </c>
      <c r="BB70">
        <v>1</v>
      </c>
      <c r="BC70">
        <v>1</v>
      </c>
      <c r="BD70" s="81" t="e">
        <f>REPLACE(INDEX(GroupVertices[Group], MATCH(Edges[[#This Row],[Vertex 1]],GroupVertices[Vertex],0)),1,1,"")</f>
        <v>#N/A</v>
      </c>
      <c r="BE70" s="81" t="e">
        <f>REPLACE(INDEX(GroupVertices[Group], MATCH(Edges[[#This Row],[Vertex 2]],GroupVertices[Vertex],0)),1,1,"")</f>
        <v>#N/A</v>
      </c>
    </row>
    <row r="71" spans="1:57" hidden="1" x14ac:dyDescent="0.25">
      <c r="A71" s="67" t="s">
        <v>275</v>
      </c>
      <c r="B71" s="67" t="s">
        <v>275</v>
      </c>
      <c r="C71" s="68"/>
      <c r="D71" s="69"/>
      <c r="E71" s="70"/>
      <c r="F71" s="71"/>
      <c r="G71" s="68"/>
      <c r="H71" s="72"/>
      <c r="I71" s="73"/>
      <c r="J71" s="73"/>
      <c r="K71" s="35" t="s">
        <v>65</v>
      </c>
      <c r="L71" s="80">
        <v>71</v>
      </c>
      <c r="M71" s="80"/>
      <c r="N71" s="75"/>
      <c r="O71" s="82" t="s">
        <v>179</v>
      </c>
      <c r="P71" s="84">
        <v>42849.215775462966</v>
      </c>
      <c r="Q71" s="82" t="s">
        <v>431</v>
      </c>
      <c r="R71" s="82"/>
      <c r="S71" s="82"/>
      <c r="T71" s="82" t="s">
        <v>490</v>
      </c>
      <c r="U71" s="82"/>
      <c r="V71" s="85" t="s">
        <v>558</v>
      </c>
      <c r="W71" s="84">
        <v>42849.215775462966</v>
      </c>
      <c r="X71" s="85" t="s">
        <v>722</v>
      </c>
      <c r="Y71" s="82"/>
      <c r="Z71" s="82"/>
      <c r="AA71" s="88" t="s">
        <v>893</v>
      </c>
      <c r="AB71" s="82"/>
      <c r="AC71" s="82" t="b">
        <v>0</v>
      </c>
      <c r="AD71" s="82">
        <v>0</v>
      </c>
      <c r="AE71" s="88" t="s">
        <v>1016</v>
      </c>
      <c r="AF71" s="82" t="b">
        <v>0</v>
      </c>
      <c r="AG71" s="82" t="s">
        <v>1024</v>
      </c>
      <c r="AH71" s="82"/>
      <c r="AI71" s="88" t="s">
        <v>1016</v>
      </c>
      <c r="AJ71" s="82" t="b">
        <v>0</v>
      </c>
      <c r="AK71" s="82">
        <v>0</v>
      </c>
      <c r="AL71" s="88" t="s">
        <v>1016</v>
      </c>
      <c r="AM71" s="82" t="s">
        <v>1033</v>
      </c>
      <c r="AN71" s="82" t="b">
        <v>0</v>
      </c>
      <c r="AO71" s="88" t="s">
        <v>893</v>
      </c>
      <c r="AP71" s="82" t="s">
        <v>179</v>
      </c>
      <c r="AQ71" s="82">
        <v>0</v>
      </c>
      <c r="AR71" s="82">
        <v>0</v>
      </c>
      <c r="AS71" s="82"/>
      <c r="AT71" s="82"/>
      <c r="AU71" s="82"/>
      <c r="AV71" s="82"/>
      <c r="AW71" s="82"/>
      <c r="AX71" s="82"/>
      <c r="AY71" s="82"/>
      <c r="AZ71" s="82"/>
      <c r="BA71" s="82" t="b">
        <f>IF(Edges[[#This Row],[Vertex 1]]=Edges[[#This Row],[Vertex 2]],TRUE,FALSE)</f>
        <v>1</v>
      </c>
      <c r="BB71">
        <v>1</v>
      </c>
      <c r="BC71">
        <v>1</v>
      </c>
      <c r="BD71" s="82" t="e">
        <f>REPLACE(INDEX(GroupVertices[Group], MATCH(Edges[[#This Row],[Vertex 1]],GroupVertices[Vertex],0)),1,1,"")</f>
        <v>#N/A</v>
      </c>
      <c r="BE71" s="105" t="e">
        <f>REPLACE(INDEX(GroupVertices[Group], MATCH(Edges[[#This Row],[Vertex 2]],GroupVertices[Vertex],0)),1,1,"")</f>
        <v>#N/A</v>
      </c>
    </row>
    <row r="72" spans="1:57" hidden="1" x14ac:dyDescent="0.25">
      <c r="A72" s="67" t="s">
        <v>276</v>
      </c>
      <c r="B72" s="67" t="s">
        <v>276</v>
      </c>
      <c r="C72" s="68"/>
      <c r="D72" s="69"/>
      <c r="E72" s="70"/>
      <c r="F72" s="71"/>
      <c r="G72" s="68"/>
      <c r="H72" s="72"/>
      <c r="I72" s="73"/>
      <c r="J72" s="73"/>
      <c r="K72" s="35" t="s">
        <v>65</v>
      </c>
      <c r="L72" s="80">
        <v>72</v>
      </c>
      <c r="M72" s="80"/>
      <c r="N72" s="75"/>
      <c r="O72" s="82" t="s">
        <v>179</v>
      </c>
      <c r="P72" s="84">
        <v>42849.247037037036</v>
      </c>
      <c r="Q72" s="82" t="s">
        <v>432</v>
      </c>
      <c r="R72" s="85" t="s">
        <v>467</v>
      </c>
      <c r="S72" s="82" t="s">
        <v>475</v>
      </c>
      <c r="T72" s="82"/>
      <c r="U72" s="82"/>
      <c r="V72" s="85" t="s">
        <v>559</v>
      </c>
      <c r="W72" s="84">
        <v>42849.247037037036</v>
      </c>
      <c r="X72" s="85" t="s">
        <v>723</v>
      </c>
      <c r="Y72" s="82"/>
      <c r="Z72" s="82"/>
      <c r="AA72" s="88" t="s">
        <v>894</v>
      </c>
      <c r="AB72" s="82"/>
      <c r="AC72" s="82" t="b">
        <v>0</v>
      </c>
      <c r="AD72" s="82">
        <v>0</v>
      </c>
      <c r="AE72" s="88" t="s">
        <v>1016</v>
      </c>
      <c r="AF72" s="82" t="b">
        <v>0</v>
      </c>
      <c r="AG72" s="82" t="s">
        <v>1023</v>
      </c>
      <c r="AH72" s="82"/>
      <c r="AI72" s="88" t="s">
        <v>1016</v>
      </c>
      <c r="AJ72" s="82" t="b">
        <v>0</v>
      </c>
      <c r="AK72" s="82">
        <v>0</v>
      </c>
      <c r="AL72" s="88" t="s">
        <v>1016</v>
      </c>
      <c r="AM72" s="82" t="s">
        <v>1037</v>
      </c>
      <c r="AN72" s="82" t="b">
        <v>0</v>
      </c>
      <c r="AO72" s="88" t="s">
        <v>894</v>
      </c>
      <c r="AP72" s="82" t="s">
        <v>179</v>
      </c>
      <c r="AQ72" s="82">
        <v>0</v>
      </c>
      <c r="AR72" s="82">
        <v>0</v>
      </c>
      <c r="AS72" s="82"/>
      <c r="AT72" s="82"/>
      <c r="AU72" s="82"/>
      <c r="AV72" s="82"/>
      <c r="AW72" s="82"/>
      <c r="AX72" s="82"/>
      <c r="AY72" s="82"/>
      <c r="AZ72" s="82"/>
      <c r="BA72" s="82" t="b">
        <f>IF(Edges[[#This Row],[Vertex 1]]=Edges[[#This Row],[Vertex 2]],TRUE,FALSE)</f>
        <v>1</v>
      </c>
      <c r="BB72">
        <v>1</v>
      </c>
      <c r="BC72">
        <v>1</v>
      </c>
      <c r="BD72" s="82" t="e">
        <f>REPLACE(INDEX(GroupVertices[Group], MATCH(Edges[[#This Row],[Vertex 1]],GroupVertices[Vertex],0)),1,1,"")</f>
        <v>#N/A</v>
      </c>
      <c r="BE72" s="105" t="e">
        <f>REPLACE(INDEX(GroupVertices[Group], MATCH(Edges[[#This Row],[Vertex 2]],GroupVertices[Vertex],0)),1,1,"")</f>
        <v>#N/A</v>
      </c>
    </row>
    <row r="73" spans="1:57" hidden="1" x14ac:dyDescent="0.25">
      <c r="A73" s="67" t="s">
        <v>277</v>
      </c>
      <c r="B73" s="67" t="s">
        <v>277</v>
      </c>
      <c r="C73" s="68"/>
      <c r="D73" s="69"/>
      <c r="E73" s="70"/>
      <c r="F73" s="71"/>
      <c r="G73" s="68"/>
      <c r="H73" s="72"/>
      <c r="I73" s="73"/>
      <c r="J73" s="73"/>
      <c r="K73" s="35" t="s">
        <v>65</v>
      </c>
      <c r="L73" s="80">
        <v>73</v>
      </c>
      <c r="M73" s="80"/>
      <c r="N73" s="75"/>
      <c r="O73" s="82" t="s">
        <v>179</v>
      </c>
      <c r="P73" s="84">
        <v>42849.247743055559</v>
      </c>
      <c r="Q73" s="82" t="s">
        <v>433</v>
      </c>
      <c r="R73" s="85" t="s">
        <v>467</v>
      </c>
      <c r="S73" s="82" t="s">
        <v>475</v>
      </c>
      <c r="T73" s="82"/>
      <c r="U73" s="82"/>
      <c r="V73" s="85" t="s">
        <v>502</v>
      </c>
      <c r="W73" s="84">
        <v>42849.247743055559</v>
      </c>
      <c r="X73" s="85" t="s">
        <v>724</v>
      </c>
      <c r="Y73" s="82"/>
      <c r="Z73" s="82"/>
      <c r="AA73" s="88" t="s">
        <v>895</v>
      </c>
      <c r="AB73" s="82"/>
      <c r="AC73" s="82" t="b">
        <v>0</v>
      </c>
      <c r="AD73" s="82">
        <v>0</v>
      </c>
      <c r="AE73" s="88" t="s">
        <v>1016</v>
      </c>
      <c r="AF73" s="82" t="b">
        <v>0</v>
      </c>
      <c r="AG73" s="82" t="s">
        <v>1023</v>
      </c>
      <c r="AH73" s="82"/>
      <c r="AI73" s="88" t="s">
        <v>1016</v>
      </c>
      <c r="AJ73" s="82" t="b">
        <v>0</v>
      </c>
      <c r="AK73" s="82">
        <v>0</v>
      </c>
      <c r="AL73" s="88" t="s">
        <v>1016</v>
      </c>
      <c r="AM73" s="82" t="s">
        <v>1038</v>
      </c>
      <c r="AN73" s="82" t="b">
        <v>0</v>
      </c>
      <c r="AO73" s="88" t="s">
        <v>895</v>
      </c>
      <c r="AP73" s="82" t="s">
        <v>179</v>
      </c>
      <c r="AQ73" s="82">
        <v>0</v>
      </c>
      <c r="AR73" s="82">
        <v>0</v>
      </c>
      <c r="AS73" s="82"/>
      <c r="AT73" s="82"/>
      <c r="AU73" s="82"/>
      <c r="AV73" s="82"/>
      <c r="AW73" s="82"/>
      <c r="AX73" s="82"/>
      <c r="AY73" s="82"/>
      <c r="AZ73" s="82"/>
      <c r="BA73" s="82" t="b">
        <f>IF(Edges[[#This Row],[Vertex 1]]=Edges[[#This Row],[Vertex 2]],TRUE,FALSE)</f>
        <v>1</v>
      </c>
      <c r="BB73">
        <v>1</v>
      </c>
      <c r="BC73">
        <v>1</v>
      </c>
      <c r="BD73" s="82" t="e">
        <f>REPLACE(INDEX(GroupVertices[Group], MATCH(Edges[[#This Row],[Vertex 1]],GroupVertices[Vertex],0)),1,1,"")</f>
        <v>#N/A</v>
      </c>
      <c r="BE73" s="105" t="e">
        <f>REPLACE(INDEX(GroupVertices[Group], MATCH(Edges[[#This Row],[Vertex 2]],GroupVertices[Vertex],0)),1,1,"")</f>
        <v>#N/A</v>
      </c>
    </row>
    <row r="74" spans="1:57" hidden="1" x14ac:dyDescent="0.25">
      <c r="A74" s="67" t="s">
        <v>278</v>
      </c>
      <c r="B74" s="67" t="s">
        <v>278</v>
      </c>
      <c r="C74" s="68"/>
      <c r="D74" s="69"/>
      <c r="E74" s="70"/>
      <c r="F74" s="71"/>
      <c r="G74" s="68"/>
      <c r="H74" s="72"/>
      <c r="I74" s="73"/>
      <c r="J74" s="73"/>
      <c r="K74" s="35" t="s">
        <v>65</v>
      </c>
      <c r="L74" s="80">
        <v>74</v>
      </c>
      <c r="M74" s="80"/>
      <c r="N74" s="75"/>
      <c r="O74" s="82" t="s">
        <v>179</v>
      </c>
      <c r="P74" s="84">
        <v>42849.260393518518</v>
      </c>
      <c r="Q74" s="82" t="s">
        <v>434</v>
      </c>
      <c r="R74" s="85" t="s">
        <v>468</v>
      </c>
      <c r="S74" s="82" t="s">
        <v>476</v>
      </c>
      <c r="T74" s="82"/>
      <c r="U74" s="82"/>
      <c r="V74" s="85" t="s">
        <v>502</v>
      </c>
      <c r="W74" s="84">
        <v>42849.260393518518</v>
      </c>
      <c r="X74" s="85" t="s">
        <v>725</v>
      </c>
      <c r="Y74" s="82"/>
      <c r="Z74" s="82"/>
      <c r="AA74" s="88" t="s">
        <v>896</v>
      </c>
      <c r="AB74" s="82"/>
      <c r="AC74" s="82" t="b">
        <v>0</v>
      </c>
      <c r="AD74" s="82">
        <v>0</v>
      </c>
      <c r="AE74" s="88" t="s">
        <v>1016</v>
      </c>
      <c r="AF74" s="82" t="b">
        <v>0</v>
      </c>
      <c r="AG74" s="82" t="s">
        <v>1023</v>
      </c>
      <c r="AH74" s="82"/>
      <c r="AI74" s="88" t="s">
        <v>1016</v>
      </c>
      <c r="AJ74" s="82" t="b">
        <v>0</v>
      </c>
      <c r="AK74" s="82">
        <v>0</v>
      </c>
      <c r="AL74" s="88" t="s">
        <v>1016</v>
      </c>
      <c r="AM74" s="82" t="s">
        <v>1039</v>
      </c>
      <c r="AN74" s="82" t="b">
        <v>0</v>
      </c>
      <c r="AO74" s="88" t="s">
        <v>896</v>
      </c>
      <c r="AP74" s="82" t="s">
        <v>179</v>
      </c>
      <c r="AQ74" s="82">
        <v>0</v>
      </c>
      <c r="AR74" s="82">
        <v>0</v>
      </c>
      <c r="AS74" s="82"/>
      <c r="AT74" s="82"/>
      <c r="AU74" s="82"/>
      <c r="AV74" s="82"/>
      <c r="AW74" s="82"/>
      <c r="AX74" s="82"/>
      <c r="AY74" s="82"/>
      <c r="AZ74" s="82"/>
      <c r="BA74" s="82" t="b">
        <f>IF(Edges[[#This Row],[Vertex 1]]=Edges[[#This Row],[Vertex 2]],TRUE,FALSE)</f>
        <v>1</v>
      </c>
      <c r="BB74">
        <v>1</v>
      </c>
      <c r="BC74">
        <v>1</v>
      </c>
      <c r="BD74" s="82" t="e">
        <f>REPLACE(INDEX(GroupVertices[Group], MATCH(Edges[[#This Row],[Vertex 1]],GroupVertices[Vertex],0)),1,1,"")</f>
        <v>#N/A</v>
      </c>
      <c r="BE74" s="105" t="e">
        <f>REPLACE(INDEX(GroupVertices[Group], MATCH(Edges[[#This Row],[Vertex 2]],GroupVertices[Vertex],0)),1,1,"")</f>
        <v>#N/A</v>
      </c>
    </row>
    <row r="75" spans="1:57" hidden="1" x14ac:dyDescent="0.25">
      <c r="A75" s="67" t="s">
        <v>279</v>
      </c>
      <c r="B75" s="67" t="s">
        <v>279</v>
      </c>
      <c r="C75" s="68"/>
      <c r="D75" s="69"/>
      <c r="E75" s="70"/>
      <c r="F75" s="71"/>
      <c r="G75" s="68"/>
      <c r="H75" s="72"/>
      <c r="I75" s="73"/>
      <c r="J75" s="73"/>
      <c r="K75" s="35" t="s">
        <v>65</v>
      </c>
      <c r="L75" s="80">
        <v>75</v>
      </c>
      <c r="M75" s="80"/>
      <c r="N75" s="75"/>
      <c r="O75" s="82" t="s">
        <v>179</v>
      </c>
      <c r="P75" s="84">
        <v>42848.754502314812</v>
      </c>
      <c r="Q75" s="82" t="s">
        <v>435</v>
      </c>
      <c r="R75" s="82"/>
      <c r="S75" s="82"/>
      <c r="T75" s="82" t="s">
        <v>483</v>
      </c>
      <c r="U75" s="82"/>
      <c r="V75" s="85" t="s">
        <v>560</v>
      </c>
      <c r="W75" s="84">
        <v>42848.754502314812</v>
      </c>
      <c r="X75" s="85" t="s">
        <v>726</v>
      </c>
      <c r="Y75" s="82"/>
      <c r="Z75" s="82"/>
      <c r="AA75" s="88" t="s">
        <v>897</v>
      </c>
      <c r="AB75" s="82"/>
      <c r="AC75" s="82" t="b">
        <v>0</v>
      </c>
      <c r="AD75" s="82">
        <v>18</v>
      </c>
      <c r="AE75" s="88" t="s">
        <v>1016</v>
      </c>
      <c r="AF75" s="82" t="b">
        <v>0</v>
      </c>
      <c r="AG75" s="82" t="s">
        <v>1023</v>
      </c>
      <c r="AH75" s="82"/>
      <c r="AI75" s="88" t="s">
        <v>1016</v>
      </c>
      <c r="AJ75" s="82" t="b">
        <v>0</v>
      </c>
      <c r="AK75" s="82">
        <v>9</v>
      </c>
      <c r="AL75" s="88" t="s">
        <v>1016</v>
      </c>
      <c r="AM75" s="82" t="s">
        <v>1030</v>
      </c>
      <c r="AN75" s="82" t="b">
        <v>0</v>
      </c>
      <c r="AO75" s="88" t="s">
        <v>897</v>
      </c>
      <c r="AP75" s="82" t="s">
        <v>179</v>
      </c>
      <c r="AQ75" s="82">
        <v>0</v>
      </c>
      <c r="AR75" s="82">
        <v>0</v>
      </c>
      <c r="AS75" s="82"/>
      <c r="AT75" s="82"/>
      <c r="AU75" s="82"/>
      <c r="AV75" s="82"/>
      <c r="AW75" s="82"/>
      <c r="AX75" s="82"/>
      <c r="AY75" s="82"/>
      <c r="AZ75" s="82"/>
      <c r="BA75" s="82" t="b">
        <f>IF(Edges[[#This Row],[Vertex 1]]=Edges[[#This Row],[Vertex 2]],TRUE,FALSE)</f>
        <v>1</v>
      </c>
      <c r="BB75">
        <v>1</v>
      </c>
      <c r="BC75">
        <v>1</v>
      </c>
      <c r="BD75" s="82" t="e">
        <f>REPLACE(INDEX(GroupVertices[Group], MATCH(Edges[[#This Row],[Vertex 1]],GroupVertices[Vertex],0)),1,1,"")</f>
        <v>#N/A</v>
      </c>
      <c r="BE75" s="105" t="e">
        <f>REPLACE(INDEX(GroupVertices[Group], MATCH(Edges[[#This Row],[Vertex 2]],GroupVertices[Vertex],0)),1,1,"")</f>
        <v>#N/A</v>
      </c>
    </row>
    <row r="76" spans="1:57" x14ac:dyDescent="0.25">
      <c r="A76" s="67" t="s">
        <v>280</v>
      </c>
      <c r="B76" s="67" t="s">
        <v>279</v>
      </c>
      <c r="C76" s="68"/>
      <c r="D76" s="69"/>
      <c r="E76" s="70"/>
      <c r="F76" s="71"/>
      <c r="G76" s="68"/>
      <c r="H76" s="72"/>
      <c r="I76" s="73"/>
      <c r="J76" s="73"/>
      <c r="K76" s="35" t="s">
        <v>65</v>
      </c>
      <c r="L76" s="80">
        <v>76</v>
      </c>
      <c r="M76" s="80"/>
      <c r="N76" s="75"/>
      <c r="O76" s="82" t="s">
        <v>393</v>
      </c>
      <c r="P76" s="84">
        <v>42849.41265046296</v>
      </c>
      <c r="Q76" s="82" t="s">
        <v>426</v>
      </c>
      <c r="R76" s="82"/>
      <c r="S76" s="82"/>
      <c r="T76" s="82" t="s">
        <v>483</v>
      </c>
      <c r="U76" s="82"/>
      <c r="V76" s="85" t="s">
        <v>561</v>
      </c>
      <c r="W76" s="84">
        <v>42849.41265046296</v>
      </c>
      <c r="X76" s="85" t="s">
        <v>727</v>
      </c>
      <c r="Y76" s="82"/>
      <c r="Z76" s="82"/>
      <c r="AA76" s="88" t="s">
        <v>898</v>
      </c>
      <c r="AB76" s="82"/>
      <c r="AC76" s="82" t="b">
        <v>0</v>
      </c>
      <c r="AD76" s="82">
        <v>0</v>
      </c>
      <c r="AE76" s="88" t="s">
        <v>1016</v>
      </c>
      <c r="AF76" s="82" t="b">
        <v>0</v>
      </c>
      <c r="AG76" s="82" t="s">
        <v>1023</v>
      </c>
      <c r="AH76" s="82"/>
      <c r="AI76" s="88" t="s">
        <v>1016</v>
      </c>
      <c r="AJ76" s="82" t="b">
        <v>0</v>
      </c>
      <c r="AK76" s="82">
        <v>9</v>
      </c>
      <c r="AL76" s="88" t="s">
        <v>897</v>
      </c>
      <c r="AM76" s="82" t="s">
        <v>1030</v>
      </c>
      <c r="AN76" s="82" t="b">
        <v>0</v>
      </c>
      <c r="AO76" s="88" t="s">
        <v>897</v>
      </c>
      <c r="AP76" s="82" t="s">
        <v>179</v>
      </c>
      <c r="AQ76" s="82">
        <v>0</v>
      </c>
      <c r="AR76" s="82">
        <v>0</v>
      </c>
      <c r="AS76" s="82"/>
      <c r="AT76" s="82"/>
      <c r="AU76" s="82"/>
      <c r="AV76" s="82"/>
      <c r="AW76" s="82"/>
      <c r="AX76" s="82"/>
      <c r="AY76" s="82"/>
      <c r="AZ76" s="82"/>
      <c r="BA76" s="82" t="b">
        <f>IF(Edges[[#This Row],[Vertex 1]]=Edges[[#This Row],[Vertex 2]],TRUE,FALSE)</f>
        <v>0</v>
      </c>
      <c r="BB76">
        <v>1</v>
      </c>
      <c r="BC76">
        <v>1</v>
      </c>
      <c r="BD76" s="81" t="e">
        <f>REPLACE(INDEX(GroupVertices[Group], MATCH(Edges[[#This Row],[Vertex 1]],GroupVertices[Vertex],0)),1,1,"")</f>
        <v>#N/A</v>
      </c>
      <c r="BE76" s="81" t="e">
        <f>REPLACE(INDEX(GroupVertices[Group], MATCH(Edges[[#This Row],[Vertex 2]],GroupVertices[Vertex],0)),1,1,"")</f>
        <v>#N/A</v>
      </c>
    </row>
    <row r="77" spans="1:57" x14ac:dyDescent="0.25">
      <c r="A77" s="67" t="s">
        <v>281</v>
      </c>
      <c r="B77" s="67" t="s">
        <v>387</v>
      </c>
      <c r="C77" s="68"/>
      <c r="D77" s="69"/>
      <c r="E77" s="70"/>
      <c r="F77" s="71"/>
      <c r="G77" s="68"/>
      <c r="H77" s="72"/>
      <c r="I77" s="73"/>
      <c r="J77" s="73"/>
      <c r="K77" s="35" t="s">
        <v>65</v>
      </c>
      <c r="L77" s="80">
        <v>77</v>
      </c>
      <c r="M77" s="80"/>
      <c r="N77" s="75"/>
      <c r="O77" s="82" t="s">
        <v>393</v>
      </c>
      <c r="P77" s="84">
        <v>42849.589247685188</v>
      </c>
      <c r="Q77" s="82" t="s">
        <v>400</v>
      </c>
      <c r="R77" s="82"/>
      <c r="S77" s="82"/>
      <c r="T77" s="82"/>
      <c r="U77" s="82"/>
      <c r="V77" s="85" t="s">
        <v>562</v>
      </c>
      <c r="W77" s="84">
        <v>42849.589247685188</v>
      </c>
      <c r="X77" s="85" t="s">
        <v>728</v>
      </c>
      <c r="Y77" s="82"/>
      <c r="Z77" s="82"/>
      <c r="AA77" s="88" t="s">
        <v>899</v>
      </c>
      <c r="AB77" s="82"/>
      <c r="AC77" s="82" t="b">
        <v>0</v>
      </c>
      <c r="AD77" s="82">
        <v>0</v>
      </c>
      <c r="AE77" s="88" t="s">
        <v>1016</v>
      </c>
      <c r="AF77" s="82" t="b">
        <v>0</v>
      </c>
      <c r="AG77" s="82" t="s">
        <v>1023</v>
      </c>
      <c r="AH77" s="82"/>
      <c r="AI77" s="88" t="s">
        <v>1016</v>
      </c>
      <c r="AJ77" s="82" t="b">
        <v>0</v>
      </c>
      <c r="AK77" s="82">
        <v>187</v>
      </c>
      <c r="AL77" s="88" t="s">
        <v>1001</v>
      </c>
      <c r="AM77" s="82" t="s">
        <v>1030</v>
      </c>
      <c r="AN77" s="82" t="b">
        <v>0</v>
      </c>
      <c r="AO77" s="88" t="s">
        <v>1001</v>
      </c>
      <c r="AP77" s="82" t="s">
        <v>179</v>
      </c>
      <c r="AQ77" s="82">
        <v>0</v>
      </c>
      <c r="AR77" s="82">
        <v>0</v>
      </c>
      <c r="AS77" s="82"/>
      <c r="AT77" s="82"/>
      <c r="AU77" s="82"/>
      <c r="AV77" s="82"/>
      <c r="AW77" s="82"/>
      <c r="AX77" s="82"/>
      <c r="AY77" s="82"/>
      <c r="AZ77" s="82"/>
      <c r="BA77" s="82" t="b">
        <f>IF(Edges[[#This Row],[Vertex 1]]=Edges[[#This Row],[Vertex 2]],TRUE,FALSE)</f>
        <v>0</v>
      </c>
      <c r="BB77">
        <v>2</v>
      </c>
      <c r="BC77">
        <v>1</v>
      </c>
      <c r="BD77" s="81" t="e">
        <f>REPLACE(INDEX(GroupVertices[Group], MATCH(Edges[[#This Row],[Vertex 1]],GroupVertices[Vertex],0)),1,1,"")</f>
        <v>#N/A</v>
      </c>
      <c r="BE77" s="81" t="e">
        <f>REPLACE(INDEX(GroupVertices[Group], MATCH(Edges[[#This Row],[Vertex 2]],GroupVertices[Vertex],0)),1,1,"")</f>
        <v>#N/A</v>
      </c>
    </row>
    <row r="78" spans="1:57" x14ac:dyDescent="0.25">
      <c r="A78" s="67" t="s">
        <v>281</v>
      </c>
      <c r="B78" s="67" t="s">
        <v>381</v>
      </c>
      <c r="C78" s="68"/>
      <c r="D78" s="69"/>
      <c r="E78" s="70"/>
      <c r="F78" s="71"/>
      <c r="G78" s="68"/>
      <c r="H78" s="72"/>
      <c r="I78" s="73"/>
      <c r="J78" s="73"/>
      <c r="K78" s="35" t="s">
        <v>65</v>
      </c>
      <c r="L78" s="80">
        <v>78</v>
      </c>
      <c r="M78" s="80"/>
      <c r="N78" s="75"/>
      <c r="O78" s="82" t="s">
        <v>393</v>
      </c>
      <c r="P78" s="84">
        <v>42849.589247685188</v>
      </c>
      <c r="Q78" s="82" t="s">
        <v>400</v>
      </c>
      <c r="R78" s="82"/>
      <c r="S78" s="82"/>
      <c r="T78" s="82"/>
      <c r="U78" s="82"/>
      <c r="V78" s="85" t="s">
        <v>562</v>
      </c>
      <c r="W78" s="84">
        <v>42849.589247685188</v>
      </c>
      <c r="X78" s="85" t="s">
        <v>728</v>
      </c>
      <c r="Y78" s="82"/>
      <c r="Z78" s="82"/>
      <c r="AA78" s="88" t="s">
        <v>899</v>
      </c>
      <c r="AB78" s="82"/>
      <c r="AC78" s="82" t="b">
        <v>0</v>
      </c>
      <c r="AD78" s="82">
        <v>0</v>
      </c>
      <c r="AE78" s="88" t="s">
        <v>1016</v>
      </c>
      <c r="AF78" s="82" t="b">
        <v>0</v>
      </c>
      <c r="AG78" s="82" t="s">
        <v>1023</v>
      </c>
      <c r="AH78" s="82"/>
      <c r="AI78" s="88" t="s">
        <v>1016</v>
      </c>
      <c r="AJ78" s="82" t="b">
        <v>0</v>
      </c>
      <c r="AK78" s="82">
        <v>187</v>
      </c>
      <c r="AL78" s="88" t="s">
        <v>1001</v>
      </c>
      <c r="AM78" s="82" t="s">
        <v>1030</v>
      </c>
      <c r="AN78" s="82" t="b">
        <v>0</v>
      </c>
      <c r="AO78" s="88" t="s">
        <v>1001</v>
      </c>
      <c r="AP78" s="82" t="s">
        <v>179</v>
      </c>
      <c r="AQ78" s="82">
        <v>0</v>
      </c>
      <c r="AR78" s="82">
        <v>0</v>
      </c>
      <c r="AS78" s="82"/>
      <c r="AT78" s="82"/>
      <c r="AU78" s="82"/>
      <c r="AV78" s="82"/>
      <c r="AW78" s="82"/>
      <c r="AX78" s="82"/>
      <c r="AY78" s="82"/>
      <c r="AZ78" s="82"/>
      <c r="BA78" s="82" t="b">
        <f>IF(Edges[[#This Row],[Vertex 1]]=Edges[[#This Row],[Vertex 2]],TRUE,FALSE)</f>
        <v>0</v>
      </c>
      <c r="BB78">
        <v>2</v>
      </c>
      <c r="BC78">
        <v>1</v>
      </c>
      <c r="BD78" s="81" t="e">
        <f>REPLACE(INDEX(GroupVertices[Group], MATCH(Edges[[#This Row],[Vertex 1]],GroupVertices[Vertex],0)),1,1,"")</f>
        <v>#N/A</v>
      </c>
      <c r="BE78" s="81" t="e">
        <f>REPLACE(INDEX(GroupVertices[Group], MATCH(Edges[[#This Row],[Vertex 2]],GroupVertices[Vertex],0)),1,1,"")</f>
        <v>#N/A</v>
      </c>
    </row>
    <row r="79" spans="1:57" x14ac:dyDescent="0.25">
      <c r="A79" s="67" t="s">
        <v>282</v>
      </c>
      <c r="B79" s="67" t="s">
        <v>381</v>
      </c>
      <c r="C79" s="68"/>
      <c r="D79" s="69"/>
      <c r="E79" s="70"/>
      <c r="F79" s="71"/>
      <c r="G79" s="68"/>
      <c r="H79" s="72"/>
      <c r="I79" s="73"/>
      <c r="J79" s="73"/>
      <c r="K79" s="35" t="s">
        <v>65</v>
      </c>
      <c r="L79" s="80">
        <v>79</v>
      </c>
      <c r="M79" s="80"/>
      <c r="N79" s="75"/>
      <c r="O79" s="82" t="s">
        <v>393</v>
      </c>
      <c r="P79" s="84">
        <v>42849.61010416667</v>
      </c>
      <c r="Q79" s="82" t="s">
        <v>436</v>
      </c>
      <c r="R79" s="82"/>
      <c r="S79" s="82"/>
      <c r="T79" s="82" t="s">
        <v>480</v>
      </c>
      <c r="U79" s="82"/>
      <c r="V79" s="85" t="s">
        <v>563</v>
      </c>
      <c r="W79" s="84">
        <v>42849.61010416667</v>
      </c>
      <c r="X79" s="85" t="s">
        <v>729</v>
      </c>
      <c r="Y79" s="82"/>
      <c r="Z79" s="82"/>
      <c r="AA79" s="88" t="s">
        <v>900</v>
      </c>
      <c r="AB79" s="82"/>
      <c r="AC79" s="82" t="b">
        <v>0</v>
      </c>
      <c r="AD79" s="82">
        <v>0</v>
      </c>
      <c r="AE79" s="88" t="s">
        <v>1016</v>
      </c>
      <c r="AF79" s="82" t="b">
        <v>0</v>
      </c>
      <c r="AG79" s="82" t="s">
        <v>1023</v>
      </c>
      <c r="AH79" s="82"/>
      <c r="AI79" s="88" t="s">
        <v>1016</v>
      </c>
      <c r="AJ79" s="82" t="b">
        <v>0</v>
      </c>
      <c r="AK79" s="82">
        <v>62</v>
      </c>
      <c r="AL79" s="88" t="s">
        <v>1007</v>
      </c>
      <c r="AM79" s="82" t="s">
        <v>1035</v>
      </c>
      <c r="AN79" s="82" t="b">
        <v>0</v>
      </c>
      <c r="AO79" s="88" t="s">
        <v>1007</v>
      </c>
      <c r="AP79" s="82" t="s">
        <v>179</v>
      </c>
      <c r="AQ79" s="82">
        <v>0</v>
      </c>
      <c r="AR79" s="82">
        <v>0</v>
      </c>
      <c r="AS79" s="82"/>
      <c r="AT79" s="82"/>
      <c r="AU79" s="82"/>
      <c r="AV79" s="82"/>
      <c r="AW79" s="82"/>
      <c r="AX79" s="82"/>
      <c r="AY79" s="82"/>
      <c r="AZ79" s="82"/>
      <c r="BA79" s="82" t="b">
        <f>IF(Edges[[#This Row],[Vertex 1]]=Edges[[#This Row],[Vertex 2]],TRUE,FALSE)</f>
        <v>0</v>
      </c>
      <c r="BB79">
        <v>2</v>
      </c>
      <c r="BC79">
        <v>1</v>
      </c>
      <c r="BD79" s="81" t="e">
        <f>REPLACE(INDEX(GroupVertices[Group], MATCH(Edges[[#This Row],[Vertex 1]],GroupVertices[Vertex],0)),1,1,"")</f>
        <v>#N/A</v>
      </c>
      <c r="BE79" s="81" t="e">
        <f>REPLACE(INDEX(GroupVertices[Group], MATCH(Edges[[#This Row],[Vertex 2]],GroupVertices[Vertex],0)),1,1,"")</f>
        <v>#N/A</v>
      </c>
    </row>
    <row r="80" spans="1:57" x14ac:dyDescent="0.25">
      <c r="A80" s="67" t="s">
        <v>283</v>
      </c>
      <c r="B80" s="67" t="s">
        <v>381</v>
      </c>
      <c r="C80" s="68"/>
      <c r="D80" s="69"/>
      <c r="E80" s="70"/>
      <c r="F80" s="71"/>
      <c r="G80" s="68"/>
      <c r="H80" s="72"/>
      <c r="I80" s="73"/>
      <c r="J80" s="73"/>
      <c r="K80" s="35" t="s">
        <v>65</v>
      </c>
      <c r="L80" s="80">
        <v>80</v>
      </c>
      <c r="M80" s="80"/>
      <c r="N80" s="75"/>
      <c r="O80" s="82" t="s">
        <v>393</v>
      </c>
      <c r="P80" s="84">
        <v>42849.621840277781</v>
      </c>
      <c r="Q80" s="82" t="s">
        <v>436</v>
      </c>
      <c r="R80" s="82"/>
      <c r="S80" s="82"/>
      <c r="T80" s="82" t="s">
        <v>480</v>
      </c>
      <c r="U80" s="82"/>
      <c r="V80" s="85" t="s">
        <v>564</v>
      </c>
      <c r="W80" s="84">
        <v>42849.621840277781</v>
      </c>
      <c r="X80" s="85" t="s">
        <v>730</v>
      </c>
      <c r="Y80" s="82"/>
      <c r="Z80" s="82"/>
      <c r="AA80" s="88" t="s">
        <v>901</v>
      </c>
      <c r="AB80" s="82"/>
      <c r="AC80" s="82" t="b">
        <v>0</v>
      </c>
      <c r="AD80" s="82">
        <v>0</v>
      </c>
      <c r="AE80" s="88" t="s">
        <v>1016</v>
      </c>
      <c r="AF80" s="82" t="b">
        <v>0</v>
      </c>
      <c r="AG80" s="82" t="s">
        <v>1023</v>
      </c>
      <c r="AH80" s="82"/>
      <c r="AI80" s="88" t="s">
        <v>1016</v>
      </c>
      <c r="AJ80" s="82" t="b">
        <v>0</v>
      </c>
      <c r="AK80" s="82">
        <v>62</v>
      </c>
      <c r="AL80" s="88" t="s">
        <v>1007</v>
      </c>
      <c r="AM80" s="82" t="s">
        <v>1030</v>
      </c>
      <c r="AN80" s="82" t="b">
        <v>0</v>
      </c>
      <c r="AO80" s="88" t="s">
        <v>1007</v>
      </c>
      <c r="AP80" s="82" t="s">
        <v>179</v>
      </c>
      <c r="AQ80" s="82">
        <v>0</v>
      </c>
      <c r="AR80" s="82">
        <v>0</v>
      </c>
      <c r="AS80" s="82"/>
      <c r="AT80" s="82"/>
      <c r="AU80" s="82"/>
      <c r="AV80" s="82"/>
      <c r="AW80" s="82"/>
      <c r="AX80" s="82"/>
      <c r="AY80" s="82"/>
      <c r="AZ80" s="82"/>
      <c r="BA80" s="82" t="b">
        <f>IF(Edges[[#This Row],[Vertex 1]]=Edges[[#This Row],[Vertex 2]],TRUE,FALSE)</f>
        <v>0</v>
      </c>
      <c r="BB80">
        <v>1</v>
      </c>
      <c r="BC80">
        <v>1</v>
      </c>
      <c r="BD80" s="81" t="e">
        <f>REPLACE(INDEX(GroupVertices[Group], MATCH(Edges[[#This Row],[Vertex 1]],GroupVertices[Vertex],0)),1,1,"")</f>
        <v>#N/A</v>
      </c>
      <c r="BE80" s="81" t="e">
        <f>REPLACE(INDEX(GroupVertices[Group], MATCH(Edges[[#This Row],[Vertex 2]],GroupVertices[Vertex],0)),1,1,"")</f>
        <v>#N/A</v>
      </c>
    </row>
    <row r="81" spans="1:57" x14ac:dyDescent="0.25">
      <c r="A81" s="67" t="s">
        <v>284</v>
      </c>
      <c r="B81" s="67" t="s">
        <v>381</v>
      </c>
      <c r="C81" s="68"/>
      <c r="D81" s="69"/>
      <c r="E81" s="70"/>
      <c r="F81" s="71"/>
      <c r="G81" s="68"/>
      <c r="H81" s="72"/>
      <c r="I81" s="73"/>
      <c r="J81" s="73"/>
      <c r="K81" s="35" t="s">
        <v>65</v>
      </c>
      <c r="L81" s="80">
        <v>81</v>
      </c>
      <c r="M81" s="80"/>
      <c r="N81" s="75"/>
      <c r="O81" s="82" t="s">
        <v>393</v>
      </c>
      <c r="P81" s="84">
        <v>42849.645844907405</v>
      </c>
      <c r="Q81" s="82" t="s">
        <v>436</v>
      </c>
      <c r="R81" s="82"/>
      <c r="S81" s="82"/>
      <c r="T81" s="82" t="s">
        <v>480</v>
      </c>
      <c r="U81" s="82"/>
      <c r="V81" s="85" t="s">
        <v>565</v>
      </c>
      <c r="W81" s="84">
        <v>42849.645844907405</v>
      </c>
      <c r="X81" s="85" t="s">
        <v>731</v>
      </c>
      <c r="Y81" s="82"/>
      <c r="Z81" s="82"/>
      <c r="AA81" s="88" t="s">
        <v>902</v>
      </c>
      <c r="AB81" s="82"/>
      <c r="AC81" s="82" t="b">
        <v>0</v>
      </c>
      <c r="AD81" s="82">
        <v>0</v>
      </c>
      <c r="AE81" s="88" t="s">
        <v>1016</v>
      </c>
      <c r="AF81" s="82" t="b">
        <v>0</v>
      </c>
      <c r="AG81" s="82" t="s">
        <v>1023</v>
      </c>
      <c r="AH81" s="82"/>
      <c r="AI81" s="88" t="s">
        <v>1016</v>
      </c>
      <c r="AJ81" s="82" t="b">
        <v>0</v>
      </c>
      <c r="AK81" s="82">
        <v>62</v>
      </c>
      <c r="AL81" s="88" t="s">
        <v>1007</v>
      </c>
      <c r="AM81" s="82" t="s">
        <v>1034</v>
      </c>
      <c r="AN81" s="82" t="b">
        <v>0</v>
      </c>
      <c r="AO81" s="88" t="s">
        <v>1007</v>
      </c>
      <c r="AP81" s="82" t="s">
        <v>179</v>
      </c>
      <c r="AQ81" s="82">
        <v>0</v>
      </c>
      <c r="AR81" s="82">
        <v>0</v>
      </c>
      <c r="AS81" s="82"/>
      <c r="AT81" s="82"/>
      <c r="AU81" s="82"/>
      <c r="AV81" s="82"/>
      <c r="AW81" s="82"/>
      <c r="AX81" s="82"/>
      <c r="AY81" s="82"/>
      <c r="AZ81" s="82"/>
      <c r="BA81" s="82" t="b">
        <f>IF(Edges[[#This Row],[Vertex 1]]=Edges[[#This Row],[Vertex 2]],TRUE,FALSE)</f>
        <v>0</v>
      </c>
      <c r="BB81">
        <v>1</v>
      </c>
      <c r="BC81">
        <v>1</v>
      </c>
      <c r="BD81" s="81" t="e">
        <f>REPLACE(INDEX(GroupVertices[Group], MATCH(Edges[[#This Row],[Vertex 1]],GroupVertices[Vertex],0)),1,1,"")</f>
        <v>#N/A</v>
      </c>
      <c r="BE81" s="81" t="e">
        <f>REPLACE(INDEX(GroupVertices[Group], MATCH(Edges[[#This Row],[Vertex 2]],GroupVertices[Vertex],0)),1,1,"")</f>
        <v>#N/A</v>
      </c>
    </row>
    <row r="82" spans="1:57" x14ac:dyDescent="0.25">
      <c r="A82" s="67" t="s">
        <v>285</v>
      </c>
      <c r="B82" s="67" t="s">
        <v>381</v>
      </c>
      <c r="C82" s="68"/>
      <c r="D82" s="69"/>
      <c r="E82" s="70"/>
      <c r="F82" s="71"/>
      <c r="G82" s="68"/>
      <c r="H82" s="72"/>
      <c r="I82" s="73"/>
      <c r="J82" s="73"/>
      <c r="K82" s="35" t="s">
        <v>65</v>
      </c>
      <c r="L82" s="80">
        <v>82</v>
      </c>
      <c r="M82" s="80"/>
      <c r="N82" s="75"/>
      <c r="O82" s="82" t="s">
        <v>393</v>
      </c>
      <c r="P82" s="84">
        <v>42849.645844907405</v>
      </c>
      <c r="Q82" s="82" t="s">
        <v>436</v>
      </c>
      <c r="R82" s="82"/>
      <c r="S82" s="82"/>
      <c r="T82" s="82" t="s">
        <v>480</v>
      </c>
      <c r="U82" s="82"/>
      <c r="V82" s="85" t="s">
        <v>566</v>
      </c>
      <c r="W82" s="84">
        <v>42849.645844907405</v>
      </c>
      <c r="X82" s="85" t="s">
        <v>732</v>
      </c>
      <c r="Y82" s="82"/>
      <c r="Z82" s="82"/>
      <c r="AA82" s="88" t="s">
        <v>903</v>
      </c>
      <c r="AB82" s="82"/>
      <c r="AC82" s="82" t="b">
        <v>0</v>
      </c>
      <c r="AD82" s="82">
        <v>0</v>
      </c>
      <c r="AE82" s="88" t="s">
        <v>1016</v>
      </c>
      <c r="AF82" s="82" t="b">
        <v>0</v>
      </c>
      <c r="AG82" s="82" t="s">
        <v>1023</v>
      </c>
      <c r="AH82" s="82"/>
      <c r="AI82" s="88" t="s">
        <v>1016</v>
      </c>
      <c r="AJ82" s="82" t="b">
        <v>0</v>
      </c>
      <c r="AK82" s="82">
        <v>62</v>
      </c>
      <c r="AL82" s="88" t="s">
        <v>1007</v>
      </c>
      <c r="AM82" s="82" t="s">
        <v>1034</v>
      </c>
      <c r="AN82" s="82" t="b">
        <v>0</v>
      </c>
      <c r="AO82" s="88" t="s">
        <v>1007</v>
      </c>
      <c r="AP82" s="82" t="s">
        <v>179</v>
      </c>
      <c r="AQ82" s="82">
        <v>0</v>
      </c>
      <c r="AR82" s="82">
        <v>0</v>
      </c>
      <c r="AS82" s="82"/>
      <c r="AT82" s="82"/>
      <c r="AU82" s="82"/>
      <c r="AV82" s="82"/>
      <c r="AW82" s="82"/>
      <c r="AX82" s="82"/>
      <c r="AY82" s="82"/>
      <c r="AZ82" s="82"/>
      <c r="BA82" s="82" t="b">
        <f>IF(Edges[[#This Row],[Vertex 1]]=Edges[[#This Row],[Vertex 2]],TRUE,FALSE)</f>
        <v>0</v>
      </c>
      <c r="BB82">
        <v>1</v>
      </c>
      <c r="BC82">
        <v>1</v>
      </c>
      <c r="BD82" s="81" t="e">
        <f>REPLACE(INDEX(GroupVertices[Group], MATCH(Edges[[#This Row],[Vertex 1]],GroupVertices[Vertex],0)),1,1,"")</f>
        <v>#N/A</v>
      </c>
      <c r="BE82" s="81" t="e">
        <f>REPLACE(INDEX(GroupVertices[Group], MATCH(Edges[[#This Row],[Vertex 2]],GroupVertices[Vertex],0)),1,1,"")</f>
        <v>#N/A</v>
      </c>
    </row>
    <row r="83" spans="1:57" x14ac:dyDescent="0.25">
      <c r="A83" s="67" t="s">
        <v>286</v>
      </c>
      <c r="B83" s="67" t="s">
        <v>381</v>
      </c>
      <c r="C83" s="68"/>
      <c r="D83" s="69"/>
      <c r="E83" s="70"/>
      <c r="F83" s="71"/>
      <c r="G83" s="68"/>
      <c r="H83" s="72"/>
      <c r="I83" s="73"/>
      <c r="J83" s="73"/>
      <c r="K83" s="35" t="s">
        <v>65</v>
      </c>
      <c r="L83" s="80">
        <v>83</v>
      </c>
      <c r="M83" s="80"/>
      <c r="N83" s="75"/>
      <c r="O83" s="82" t="s">
        <v>393</v>
      </c>
      <c r="P83" s="84">
        <v>42849.64644675926</v>
      </c>
      <c r="Q83" s="82" t="s">
        <v>436</v>
      </c>
      <c r="R83" s="82"/>
      <c r="S83" s="82"/>
      <c r="T83" s="82" t="s">
        <v>480</v>
      </c>
      <c r="U83" s="82"/>
      <c r="V83" s="85" t="s">
        <v>567</v>
      </c>
      <c r="W83" s="84">
        <v>42849.64644675926</v>
      </c>
      <c r="X83" s="85" t="s">
        <v>733</v>
      </c>
      <c r="Y83" s="82"/>
      <c r="Z83" s="82"/>
      <c r="AA83" s="88" t="s">
        <v>904</v>
      </c>
      <c r="AB83" s="82"/>
      <c r="AC83" s="82" t="b">
        <v>0</v>
      </c>
      <c r="AD83" s="82">
        <v>0</v>
      </c>
      <c r="AE83" s="88" t="s">
        <v>1016</v>
      </c>
      <c r="AF83" s="82" t="b">
        <v>0</v>
      </c>
      <c r="AG83" s="82" t="s">
        <v>1023</v>
      </c>
      <c r="AH83" s="82"/>
      <c r="AI83" s="88" t="s">
        <v>1016</v>
      </c>
      <c r="AJ83" s="82" t="b">
        <v>0</v>
      </c>
      <c r="AK83" s="82">
        <v>62</v>
      </c>
      <c r="AL83" s="88" t="s">
        <v>1007</v>
      </c>
      <c r="AM83" s="82" t="s">
        <v>1033</v>
      </c>
      <c r="AN83" s="82" t="b">
        <v>0</v>
      </c>
      <c r="AO83" s="88" t="s">
        <v>1007</v>
      </c>
      <c r="AP83" s="82" t="s">
        <v>179</v>
      </c>
      <c r="AQ83" s="82">
        <v>0</v>
      </c>
      <c r="AR83" s="82">
        <v>0</v>
      </c>
      <c r="AS83" s="82"/>
      <c r="AT83" s="82"/>
      <c r="AU83" s="82"/>
      <c r="AV83" s="82"/>
      <c r="AW83" s="82"/>
      <c r="AX83" s="82"/>
      <c r="AY83" s="82"/>
      <c r="AZ83" s="82"/>
      <c r="BA83" s="82" t="b">
        <f>IF(Edges[[#This Row],[Vertex 1]]=Edges[[#This Row],[Vertex 2]],TRUE,FALSE)</f>
        <v>0</v>
      </c>
      <c r="BB83">
        <v>1</v>
      </c>
      <c r="BC83">
        <v>1</v>
      </c>
      <c r="BD83" s="81" t="e">
        <f>REPLACE(INDEX(GroupVertices[Group], MATCH(Edges[[#This Row],[Vertex 1]],GroupVertices[Vertex],0)),1,1,"")</f>
        <v>#N/A</v>
      </c>
      <c r="BE83" s="81" t="e">
        <f>REPLACE(INDEX(GroupVertices[Group], MATCH(Edges[[#This Row],[Vertex 2]],GroupVertices[Vertex],0)),1,1,"")</f>
        <v>#N/A</v>
      </c>
    </row>
    <row r="84" spans="1:57" x14ac:dyDescent="0.25">
      <c r="A84" s="67" t="s">
        <v>287</v>
      </c>
      <c r="B84" s="67" t="s">
        <v>381</v>
      </c>
      <c r="C84" s="68"/>
      <c r="D84" s="69"/>
      <c r="E84" s="70"/>
      <c r="F84" s="71"/>
      <c r="G84" s="68"/>
      <c r="H84" s="72"/>
      <c r="I84" s="73"/>
      <c r="J84" s="73"/>
      <c r="K84" s="35" t="s">
        <v>65</v>
      </c>
      <c r="L84" s="80">
        <v>84</v>
      </c>
      <c r="M84" s="80"/>
      <c r="N84" s="75"/>
      <c r="O84" s="82" t="s">
        <v>393</v>
      </c>
      <c r="P84" s="84">
        <v>42849.646956018521</v>
      </c>
      <c r="Q84" s="82" t="s">
        <v>436</v>
      </c>
      <c r="R84" s="82"/>
      <c r="S84" s="82"/>
      <c r="T84" s="82" t="s">
        <v>480</v>
      </c>
      <c r="U84" s="82"/>
      <c r="V84" s="85" t="s">
        <v>568</v>
      </c>
      <c r="W84" s="84">
        <v>42849.646956018521</v>
      </c>
      <c r="X84" s="85" t="s">
        <v>734</v>
      </c>
      <c r="Y84" s="82"/>
      <c r="Z84" s="82"/>
      <c r="AA84" s="88" t="s">
        <v>905</v>
      </c>
      <c r="AB84" s="82"/>
      <c r="AC84" s="82" t="b">
        <v>0</v>
      </c>
      <c r="AD84" s="82">
        <v>0</v>
      </c>
      <c r="AE84" s="88" t="s">
        <v>1016</v>
      </c>
      <c r="AF84" s="82" t="b">
        <v>0</v>
      </c>
      <c r="AG84" s="82" t="s">
        <v>1023</v>
      </c>
      <c r="AH84" s="82"/>
      <c r="AI84" s="88" t="s">
        <v>1016</v>
      </c>
      <c r="AJ84" s="82" t="b">
        <v>0</v>
      </c>
      <c r="AK84" s="82">
        <v>62</v>
      </c>
      <c r="AL84" s="88" t="s">
        <v>1007</v>
      </c>
      <c r="AM84" s="82" t="s">
        <v>1032</v>
      </c>
      <c r="AN84" s="82" t="b">
        <v>0</v>
      </c>
      <c r="AO84" s="88" t="s">
        <v>1007</v>
      </c>
      <c r="AP84" s="82" t="s">
        <v>179</v>
      </c>
      <c r="AQ84" s="82">
        <v>0</v>
      </c>
      <c r="AR84" s="82">
        <v>0</v>
      </c>
      <c r="AS84" s="82"/>
      <c r="AT84" s="82"/>
      <c r="AU84" s="82"/>
      <c r="AV84" s="82"/>
      <c r="AW84" s="82"/>
      <c r="AX84" s="82"/>
      <c r="AY84" s="82"/>
      <c r="AZ84" s="82"/>
      <c r="BA84" s="82" t="b">
        <f>IF(Edges[[#This Row],[Vertex 1]]=Edges[[#This Row],[Vertex 2]],TRUE,FALSE)</f>
        <v>0</v>
      </c>
      <c r="BB84">
        <v>1</v>
      </c>
      <c r="BC84">
        <v>1</v>
      </c>
      <c r="BD84" s="81" t="e">
        <f>REPLACE(INDEX(GroupVertices[Group], MATCH(Edges[[#This Row],[Vertex 1]],GroupVertices[Vertex],0)),1,1,"")</f>
        <v>#N/A</v>
      </c>
      <c r="BE84" s="81" t="e">
        <f>REPLACE(INDEX(GroupVertices[Group], MATCH(Edges[[#This Row],[Vertex 2]],GroupVertices[Vertex],0)),1,1,"")</f>
        <v>#N/A</v>
      </c>
    </row>
    <row r="85" spans="1:57" x14ac:dyDescent="0.25">
      <c r="A85" s="67" t="s">
        <v>288</v>
      </c>
      <c r="B85" s="67" t="s">
        <v>381</v>
      </c>
      <c r="C85" s="68"/>
      <c r="D85" s="69"/>
      <c r="E85" s="70"/>
      <c r="F85" s="71"/>
      <c r="G85" s="68"/>
      <c r="H85" s="72"/>
      <c r="I85" s="73"/>
      <c r="J85" s="73"/>
      <c r="K85" s="35" t="s">
        <v>65</v>
      </c>
      <c r="L85" s="80">
        <v>85</v>
      </c>
      <c r="M85" s="80"/>
      <c r="N85" s="75"/>
      <c r="O85" s="82" t="s">
        <v>393</v>
      </c>
      <c r="P85" s="84">
        <v>42849.647303240738</v>
      </c>
      <c r="Q85" s="82" t="s">
        <v>436</v>
      </c>
      <c r="R85" s="82"/>
      <c r="S85" s="82"/>
      <c r="T85" s="82" t="s">
        <v>480</v>
      </c>
      <c r="U85" s="82"/>
      <c r="V85" s="85" t="s">
        <v>569</v>
      </c>
      <c r="W85" s="84">
        <v>42849.647303240738</v>
      </c>
      <c r="X85" s="85" t="s">
        <v>735</v>
      </c>
      <c r="Y85" s="82"/>
      <c r="Z85" s="82"/>
      <c r="AA85" s="88" t="s">
        <v>906</v>
      </c>
      <c r="AB85" s="82"/>
      <c r="AC85" s="82" t="b">
        <v>0</v>
      </c>
      <c r="AD85" s="82">
        <v>0</v>
      </c>
      <c r="AE85" s="88" t="s">
        <v>1016</v>
      </c>
      <c r="AF85" s="82" t="b">
        <v>0</v>
      </c>
      <c r="AG85" s="82" t="s">
        <v>1023</v>
      </c>
      <c r="AH85" s="82"/>
      <c r="AI85" s="88" t="s">
        <v>1016</v>
      </c>
      <c r="AJ85" s="82" t="b">
        <v>0</v>
      </c>
      <c r="AK85" s="82">
        <v>62</v>
      </c>
      <c r="AL85" s="88" t="s">
        <v>1007</v>
      </c>
      <c r="AM85" s="82" t="s">
        <v>1030</v>
      </c>
      <c r="AN85" s="82" t="b">
        <v>0</v>
      </c>
      <c r="AO85" s="88" t="s">
        <v>1007</v>
      </c>
      <c r="AP85" s="82" t="s">
        <v>179</v>
      </c>
      <c r="AQ85" s="82">
        <v>0</v>
      </c>
      <c r="AR85" s="82">
        <v>0</v>
      </c>
      <c r="AS85" s="82"/>
      <c r="AT85" s="82"/>
      <c r="AU85" s="82"/>
      <c r="AV85" s="82"/>
      <c r="AW85" s="82"/>
      <c r="AX85" s="82"/>
      <c r="AY85" s="82"/>
      <c r="AZ85" s="82"/>
      <c r="BA85" s="82" t="b">
        <f>IF(Edges[[#This Row],[Vertex 1]]=Edges[[#This Row],[Vertex 2]],TRUE,FALSE)</f>
        <v>0</v>
      </c>
      <c r="BB85">
        <v>1</v>
      </c>
      <c r="BC85">
        <v>1</v>
      </c>
      <c r="BD85" s="81" t="e">
        <f>REPLACE(INDEX(GroupVertices[Group], MATCH(Edges[[#This Row],[Vertex 1]],GroupVertices[Vertex],0)),1,1,"")</f>
        <v>#N/A</v>
      </c>
      <c r="BE85" s="81" t="e">
        <f>REPLACE(INDEX(GroupVertices[Group], MATCH(Edges[[#This Row],[Vertex 2]],GroupVertices[Vertex],0)),1,1,"")</f>
        <v>#N/A</v>
      </c>
    </row>
    <row r="86" spans="1:57" x14ac:dyDescent="0.25">
      <c r="A86" s="67" t="s">
        <v>289</v>
      </c>
      <c r="B86" s="67" t="s">
        <v>381</v>
      </c>
      <c r="C86" s="68"/>
      <c r="D86" s="69"/>
      <c r="E86" s="70"/>
      <c r="F86" s="71"/>
      <c r="G86" s="68"/>
      <c r="H86" s="72"/>
      <c r="I86" s="73"/>
      <c r="J86" s="73"/>
      <c r="K86" s="35" t="s">
        <v>65</v>
      </c>
      <c r="L86" s="80">
        <v>86</v>
      </c>
      <c r="M86" s="80"/>
      <c r="N86" s="75"/>
      <c r="O86" s="82" t="s">
        <v>393</v>
      </c>
      <c r="P86" s="84">
        <v>42845.727592592593</v>
      </c>
      <c r="Q86" s="82" t="s">
        <v>437</v>
      </c>
      <c r="R86" s="82"/>
      <c r="S86" s="82"/>
      <c r="T86" s="82" t="s">
        <v>480</v>
      </c>
      <c r="U86" s="82"/>
      <c r="V86" s="85" t="s">
        <v>570</v>
      </c>
      <c r="W86" s="84">
        <v>42845.727592592593</v>
      </c>
      <c r="X86" s="85" t="s">
        <v>736</v>
      </c>
      <c r="Y86" s="82"/>
      <c r="Z86" s="82"/>
      <c r="AA86" s="88" t="s">
        <v>907</v>
      </c>
      <c r="AB86" s="82"/>
      <c r="AC86" s="82" t="b">
        <v>0</v>
      </c>
      <c r="AD86" s="82">
        <v>0</v>
      </c>
      <c r="AE86" s="88" t="s">
        <v>1016</v>
      </c>
      <c r="AF86" s="82" t="b">
        <v>0</v>
      </c>
      <c r="AG86" s="82" t="s">
        <v>1023</v>
      </c>
      <c r="AH86" s="82"/>
      <c r="AI86" s="88" t="s">
        <v>1016</v>
      </c>
      <c r="AJ86" s="82" t="b">
        <v>0</v>
      </c>
      <c r="AK86" s="82">
        <v>1</v>
      </c>
      <c r="AL86" s="88" t="s">
        <v>1016</v>
      </c>
      <c r="AM86" s="82" t="s">
        <v>1030</v>
      </c>
      <c r="AN86" s="82" t="b">
        <v>0</v>
      </c>
      <c r="AO86" s="88" t="s">
        <v>907</v>
      </c>
      <c r="AP86" s="82" t="s">
        <v>1041</v>
      </c>
      <c r="AQ86" s="82">
        <v>0</v>
      </c>
      <c r="AR86" s="82">
        <v>0</v>
      </c>
      <c r="AS86" s="82"/>
      <c r="AT86" s="82"/>
      <c r="AU86" s="82"/>
      <c r="AV86" s="82"/>
      <c r="AW86" s="82"/>
      <c r="AX86" s="82"/>
      <c r="AY86" s="82"/>
      <c r="AZ86" s="82"/>
      <c r="BA86" s="82" t="b">
        <f>IF(Edges[[#This Row],[Vertex 1]]=Edges[[#This Row],[Vertex 2]],TRUE,FALSE)</f>
        <v>0</v>
      </c>
      <c r="BB86">
        <v>1</v>
      </c>
      <c r="BC86">
        <v>1</v>
      </c>
      <c r="BD86" s="81" t="e">
        <f>REPLACE(INDEX(GroupVertices[Group], MATCH(Edges[[#This Row],[Vertex 1]],GroupVertices[Vertex],0)),1,1,"")</f>
        <v>#N/A</v>
      </c>
      <c r="BE86" s="81" t="e">
        <f>REPLACE(INDEX(GroupVertices[Group], MATCH(Edges[[#This Row],[Vertex 2]],GroupVertices[Vertex],0)),1,1,"")</f>
        <v>#N/A</v>
      </c>
    </row>
    <row r="87" spans="1:57" x14ac:dyDescent="0.25">
      <c r="A87" s="67" t="s">
        <v>290</v>
      </c>
      <c r="B87" s="67" t="s">
        <v>289</v>
      </c>
      <c r="C87" s="68"/>
      <c r="D87" s="69"/>
      <c r="E87" s="70"/>
      <c r="F87" s="71"/>
      <c r="G87" s="68"/>
      <c r="H87" s="72"/>
      <c r="I87" s="73"/>
      <c r="J87" s="73"/>
      <c r="K87" s="35" t="s">
        <v>65</v>
      </c>
      <c r="L87" s="80">
        <v>87</v>
      </c>
      <c r="M87" s="80"/>
      <c r="N87" s="75"/>
      <c r="O87" s="82" t="s">
        <v>393</v>
      </c>
      <c r="P87" s="84">
        <v>42849.647245370368</v>
      </c>
      <c r="Q87" s="82" t="s">
        <v>438</v>
      </c>
      <c r="R87" s="82"/>
      <c r="S87" s="82"/>
      <c r="T87" s="82" t="s">
        <v>480</v>
      </c>
      <c r="U87" s="82"/>
      <c r="V87" s="85" t="s">
        <v>571</v>
      </c>
      <c r="W87" s="84">
        <v>42849.647245370368</v>
      </c>
      <c r="X87" s="85" t="s">
        <v>737</v>
      </c>
      <c r="Y87" s="82"/>
      <c r="Z87" s="82"/>
      <c r="AA87" s="88" t="s">
        <v>908</v>
      </c>
      <c r="AB87" s="82"/>
      <c r="AC87" s="82" t="b">
        <v>0</v>
      </c>
      <c r="AD87" s="82">
        <v>0</v>
      </c>
      <c r="AE87" s="88" t="s">
        <v>1016</v>
      </c>
      <c r="AF87" s="82" t="b">
        <v>0</v>
      </c>
      <c r="AG87" s="82" t="s">
        <v>1023</v>
      </c>
      <c r="AH87" s="82"/>
      <c r="AI87" s="88" t="s">
        <v>1016</v>
      </c>
      <c r="AJ87" s="82" t="b">
        <v>0</v>
      </c>
      <c r="AK87" s="82">
        <v>1</v>
      </c>
      <c r="AL87" s="88" t="s">
        <v>907</v>
      </c>
      <c r="AM87" s="82" t="s">
        <v>1030</v>
      </c>
      <c r="AN87" s="82" t="b">
        <v>0</v>
      </c>
      <c r="AO87" s="88" t="s">
        <v>907</v>
      </c>
      <c r="AP87" s="82" t="s">
        <v>179</v>
      </c>
      <c r="AQ87" s="82">
        <v>0</v>
      </c>
      <c r="AR87" s="82">
        <v>0</v>
      </c>
      <c r="AS87" s="82"/>
      <c r="AT87" s="82"/>
      <c r="AU87" s="82"/>
      <c r="AV87" s="82"/>
      <c r="AW87" s="82"/>
      <c r="AX87" s="82"/>
      <c r="AY87" s="82"/>
      <c r="AZ87" s="82"/>
      <c r="BA87" s="82" t="b">
        <f>IF(Edges[[#This Row],[Vertex 1]]=Edges[[#This Row],[Vertex 2]],TRUE,FALSE)</f>
        <v>0</v>
      </c>
      <c r="BB87">
        <v>1</v>
      </c>
      <c r="BC87">
        <v>1</v>
      </c>
      <c r="BD87" s="81" t="e">
        <f>REPLACE(INDEX(GroupVertices[Group], MATCH(Edges[[#This Row],[Vertex 1]],GroupVertices[Vertex],0)),1,1,"")</f>
        <v>#N/A</v>
      </c>
      <c r="BE87" s="81" t="e">
        <f>REPLACE(INDEX(GroupVertices[Group], MATCH(Edges[[#This Row],[Vertex 2]],GroupVertices[Vertex],0)),1,1,"")</f>
        <v>#N/A</v>
      </c>
    </row>
    <row r="88" spans="1:57" x14ac:dyDescent="0.25">
      <c r="A88" s="67" t="s">
        <v>290</v>
      </c>
      <c r="B88" s="67" t="s">
        <v>381</v>
      </c>
      <c r="C88" s="68"/>
      <c r="D88" s="69"/>
      <c r="E88" s="70"/>
      <c r="F88" s="71"/>
      <c r="G88" s="68"/>
      <c r="H88" s="72"/>
      <c r="I88" s="73"/>
      <c r="J88" s="73"/>
      <c r="K88" s="35" t="s">
        <v>65</v>
      </c>
      <c r="L88" s="80">
        <v>88</v>
      </c>
      <c r="M88" s="80"/>
      <c r="N88" s="75"/>
      <c r="O88" s="82" t="s">
        <v>393</v>
      </c>
      <c r="P88" s="84">
        <v>42849.647245370368</v>
      </c>
      <c r="Q88" s="82" t="s">
        <v>438</v>
      </c>
      <c r="R88" s="82"/>
      <c r="S88" s="82"/>
      <c r="T88" s="82" t="s">
        <v>480</v>
      </c>
      <c r="U88" s="82"/>
      <c r="V88" s="85" t="s">
        <v>571</v>
      </c>
      <c r="W88" s="84">
        <v>42849.647245370368</v>
      </c>
      <c r="X88" s="85" t="s">
        <v>737</v>
      </c>
      <c r="Y88" s="82"/>
      <c r="Z88" s="82"/>
      <c r="AA88" s="88" t="s">
        <v>908</v>
      </c>
      <c r="AB88" s="82"/>
      <c r="AC88" s="82" t="b">
        <v>0</v>
      </c>
      <c r="AD88" s="82">
        <v>0</v>
      </c>
      <c r="AE88" s="88" t="s">
        <v>1016</v>
      </c>
      <c r="AF88" s="82" t="b">
        <v>0</v>
      </c>
      <c r="AG88" s="82" t="s">
        <v>1023</v>
      </c>
      <c r="AH88" s="82"/>
      <c r="AI88" s="88" t="s">
        <v>1016</v>
      </c>
      <c r="AJ88" s="82" t="b">
        <v>0</v>
      </c>
      <c r="AK88" s="82">
        <v>1</v>
      </c>
      <c r="AL88" s="88" t="s">
        <v>907</v>
      </c>
      <c r="AM88" s="82" t="s">
        <v>1030</v>
      </c>
      <c r="AN88" s="82" t="b">
        <v>0</v>
      </c>
      <c r="AO88" s="88" t="s">
        <v>907</v>
      </c>
      <c r="AP88" s="82" t="s">
        <v>179</v>
      </c>
      <c r="AQ88" s="82">
        <v>0</v>
      </c>
      <c r="AR88" s="82">
        <v>0</v>
      </c>
      <c r="AS88" s="82"/>
      <c r="AT88" s="82"/>
      <c r="AU88" s="82"/>
      <c r="AV88" s="82"/>
      <c r="AW88" s="82"/>
      <c r="AX88" s="82"/>
      <c r="AY88" s="82"/>
      <c r="AZ88" s="82"/>
      <c r="BA88" s="82" t="b">
        <f>IF(Edges[[#This Row],[Vertex 1]]=Edges[[#This Row],[Vertex 2]],TRUE,FALSE)</f>
        <v>0</v>
      </c>
      <c r="BB88">
        <v>2</v>
      </c>
      <c r="BC88">
        <v>1</v>
      </c>
      <c r="BD88" s="81" t="e">
        <f>REPLACE(INDEX(GroupVertices[Group], MATCH(Edges[[#This Row],[Vertex 1]],GroupVertices[Vertex],0)),1,1,"")</f>
        <v>#N/A</v>
      </c>
      <c r="BE88" s="81" t="e">
        <f>REPLACE(INDEX(GroupVertices[Group], MATCH(Edges[[#This Row],[Vertex 2]],GroupVertices[Vertex],0)),1,1,"")</f>
        <v>#N/A</v>
      </c>
    </row>
    <row r="89" spans="1:57" x14ac:dyDescent="0.25">
      <c r="A89" s="67" t="s">
        <v>291</v>
      </c>
      <c r="B89" s="67" t="s">
        <v>381</v>
      </c>
      <c r="C89" s="68"/>
      <c r="D89" s="69"/>
      <c r="E89" s="70"/>
      <c r="F89" s="71"/>
      <c r="G89" s="68"/>
      <c r="H89" s="72"/>
      <c r="I89" s="73"/>
      <c r="J89" s="73"/>
      <c r="K89" s="35" t="s">
        <v>65</v>
      </c>
      <c r="L89" s="80">
        <v>89</v>
      </c>
      <c r="M89" s="80"/>
      <c r="N89" s="75"/>
      <c r="O89" s="82" t="s">
        <v>393</v>
      </c>
      <c r="P89" s="84">
        <v>42849.648009259261</v>
      </c>
      <c r="Q89" s="82" t="s">
        <v>436</v>
      </c>
      <c r="R89" s="82"/>
      <c r="S89" s="82"/>
      <c r="T89" s="82" t="s">
        <v>480</v>
      </c>
      <c r="U89" s="82"/>
      <c r="V89" s="85" t="s">
        <v>572</v>
      </c>
      <c r="W89" s="84">
        <v>42849.648009259261</v>
      </c>
      <c r="X89" s="85" t="s">
        <v>738</v>
      </c>
      <c r="Y89" s="82"/>
      <c r="Z89" s="82"/>
      <c r="AA89" s="88" t="s">
        <v>909</v>
      </c>
      <c r="AB89" s="82"/>
      <c r="AC89" s="82" t="b">
        <v>0</v>
      </c>
      <c r="AD89" s="82">
        <v>0</v>
      </c>
      <c r="AE89" s="88" t="s">
        <v>1016</v>
      </c>
      <c r="AF89" s="82" t="b">
        <v>0</v>
      </c>
      <c r="AG89" s="82" t="s">
        <v>1023</v>
      </c>
      <c r="AH89" s="82"/>
      <c r="AI89" s="88" t="s">
        <v>1016</v>
      </c>
      <c r="AJ89" s="82" t="b">
        <v>0</v>
      </c>
      <c r="AK89" s="82">
        <v>62</v>
      </c>
      <c r="AL89" s="88" t="s">
        <v>1007</v>
      </c>
      <c r="AM89" s="82" t="s">
        <v>1030</v>
      </c>
      <c r="AN89" s="82" t="b">
        <v>0</v>
      </c>
      <c r="AO89" s="88" t="s">
        <v>1007</v>
      </c>
      <c r="AP89" s="82" t="s">
        <v>179</v>
      </c>
      <c r="AQ89" s="82">
        <v>0</v>
      </c>
      <c r="AR89" s="82">
        <v>0</v>
      </c>
      <c r="AS89" s="82"/>
      <c r="AT89" s="82"/>
      <c r="AU89" s="82"/>
      <c r="AV89" s="82"/>
      <c r="AW89" s="82"/>
      <c r="AX89" s="82"/>
      <c r="AY89" s="82"/>
      <c r="AZ89" s="82"/>
      <c r="BA89" s="82" t="b">
        <f>IF(Edges[[#This Row],[Vertex 1]]=Edges[[#This Row],[Vertex 2]],TRUE,FALSE)</f>
        <v>0</v>
      </c>
      <c r="BB89">
        <v>1</v>
      </c>
      <c r="BC89">
        <v>1</v>
      </c>
      <c r="BD89" s="81" t="e">
        <f>REPLACE(INDEX(GroupVertices[Group], MATCH(Edges[[#This Row],[Vertex 1]],GroupVertices[Vertex],0)),1,1,"")</f>
        <v>#N/A</v>
      </c>
      <c r="BE89" s="81" t="e">
        <f>REPLACE(INDEX(GroupVertices[Group], MATCH(Edges[[#This Row],[Vertex 2]],GroupVertices[Vertex],0)),1,1,"")</f>
        <v>#N/A</v>
      </c>
    </row>
    <row r="90" spans="1:57" x14ac:dyDescent="0.25">
      <c r="A90" s="67" t="s">
        <v>292</v>
      </c>
      <c r="B90" s="67" t="s">
        <v>381</v>
      </c>
      <c r="C90" s="68"/>
      <c r="D90" s="69"/>
      <c r="E90" s="70"/>
      <c r="F90" s="71"/>
      <c r="G90" s="68"/>
      <c r="H90" s="72"/>
      <c r="I90" s="73"/>
      <c r="J90" s="73"/>
      <c r="K90" s="35" t="s">
        <v>65</v>
      </c>
      <c r="L90" s="80">
        <v>90</v>
      </c>
      <c r="M90" s="80"/>
      <c r="N90" s="75"/>
      <c r="O90" s="82" t="s">
        <v>393</v>
      </c>
      <c r="P90" s="84">
        <v>42849.648923611108</v>
      </c>
      <c r="Q90" s="82" t="s">
        <v>436</v>
      </c>
      <c r="R90" s="82"/>
      <c r="S90" s="82"/>
      <c r="T90" s="82" t="s">
        <v>480</v>
      </c>
      <c r="U90" s="82"/>
      <c r="V90" s="85" t="s">
        <v>573</v>
      </c>
      <c r="W90" s="84">
        <v>42849.648923611108</v>
      </c>
      <c r="X90" s="85" t="s">
        <v>739</v>
      </c>
      <c r="Y90" s="82"/>
      <c r="Z90" s="82"/>
      <c r="AA90" s="88" t="s">
        <v>910</v>
      </c>
      <c r="AB90" s="82"/>
      <c r="AC90" s="82" t="b">
        <v>0</v>
      </c>
      <c r="AD90" s="82">
        <v>0</v>
      </c>
      <c r="AE90" s="88" t="s">
        <v>1016</v>
      </c>
      <c r="AF90" s="82" t="b">
        <v>0</v>
      </c>
      <c r="AG90" s="82" t="s">
        <v>1023</v>
      </c>
      <c r="AH90" s="82"/>
      <c r="AI90" s="88" t="s">
        <v>1016</v>
      </c>
      <c r="AJ90" s="82" t="b">
        <v>0</v>
      </c>
      <c r="AK90" s="82">
        <v>62</v>
      </c>
      <c r="AL90" s="88" t="s">
        <v>1007</v>
      </c>
      <c r="AM90" s="82" t="s">
        <v>1030</v>
      </c>
      <c r="AN90" s="82" t="b">
        <v>0</v>
      </c>
      <c r="AO90" s="88" t="s">
        <v>1007</v>
      </c>
      <c r="AP90" s="82" t="s">
        <v>179</v>
      </c>
      <c r="AQ90" s="82">
        <v>0</v>
      </c>
      <c r="AR90" s="82">
        <v>0</v>
      </c>
      <c r="AS90" s="82"/>
      <c r="AT90" s="82"/>
      <c r="AU90" s="82"/>
      <c r="AV90" s="82"/>
      <c r="AW90" s="82"/>
      <c r="AX90" s="82"/>
      <c r="AY90" s="82"/>
      <c r="AZ90" s="82"/>
      <c r="BA90" s="82" t="b">
        <f>IF(Edges[[#This Row],[Vertex 1]]=Edges[[#This Row],[Vertex 2]],TRUE,FALSE)</f>
        <v>0</v>
      </c>
      <c r="BB90">
        <v>1</v>
      </c>
      <c r="BC90">
        <v>1</v>
      </c>
      <c r="BD90" s="81" t="e">
        <f>REPLACE(INDEX(GroupVertices[Group], MATCH(Edges[[#This Row],[Vertex 1]],GroupVertices[Vertex],0)),1,1,"")</f>
        <v>#N/A</v>
      </c>
      <c r="BE90" s="81" t="e">
        <f>REPLACE(INDEX(GroupVertices[Group], MATCH(Edges[[#This Row],[Vertex 2]],GroupVertices[Vertex],0)),1,1,"")</f>
        <v>#N/A</v>
      </c>
    </row>
    <row r="91" spans="1:57" x14ac:dyDescent="0.25">
      <c r="A91" s="67" t="s">
        <v>293</v>
      </c>
      <c r="B91" s="67" t="s">
        <v>381</v>
      </c>
      <c r="C91" s="68"/>
      <c r="D91" s="69"/>
      <c r="E91" s="70"/>
      <c r="F91" s="71"/>
      <c r="G91" s="68"/>
      <c r="H91" s="72"/>
      <c r="I91" s="73"/>
      <c r="J91" s="73"/>
      <c r="K91" s="35" t="s">
        <v>65</v>
      </c>
      <c r="L91" s="80">
        <v>91</v>
      </c>
      <c r="M91" s="80"/>
      <c r="N91" s="75"/>
      <c r="O91" s="82" t="s">
        <v>393</v>
      </c>
      <c r="P91" s="84">
        <v>42849.649062500001</v>
      </c>
      <c r="Q91" s="82" t="s">
        <v>436</v>
      </c>
      <c r="R91" s="82"/>
      <c r="S91" s="82"/>
      <c r="T91" s="82" t="s">
        <v>480</v>
      </c>
      <c r="U91" s="82"/>
      <c r="V91" s="85" t="s">
        <v>574</v>
      </c>
      <c r="W91" s="84">
        <v>42849.649062500001</v>
      </c>
      <c r="X91" s="85" t="s">
        <v>740</v>
      </c>
      <c r="Y91" s="82"/>
      <c r="Z91" s="82"/>
      <c r="AA91" s="88" t="s">
        <v>911</v>
      </c>
      <c r="AB91" s="82"/>
      <c r="AC91" s="82" t="b">
        <v>0</v>
      </c>
      <c r="AD91" s="82">
        <v>0</v>
      </c>
      <c r="AE91" s="88" t="s">
        <v>1016</v>
      </c>
      <c r="AF91" s="82" t="b">
        <v>0</v>
      </c>
      <c r="AG91" s="82" t="s">
        <v>1023</v>
      </c>
      <c r="AH91" s="82"/>
      <c r="AI91" s="88" t="s">
        <v>1016</v>
      </c>
      <c r="AJ91" s="82" t="b">
        <v>0</v>
      </c>
      <c r="AK91" s="82">
        <v>62</v>
      </c>
      <c r="AL91" s="88" t="s">
        <v>1007</v>
      </c>
      <c r="AM91" s="82" t="s">
        <v>1030</v>
      </c>
      <c r="AN91" s="82" t="b">
        <v>0</v>
      </c>
      <c r="AO91" s="88" t="s">
        <v>1007</v>
      </c>
      <c r="AP91" s="82" t="s">
        <v>179</v>
      </c>
      <c r="AQ91" s="82">
        <v>0</v>
      </c>
      <c r="AR91" s="82">
        <v>0</v>
      </c>
      <c r="AS91" s="82"/>
      <c r="AT91" s="82"/>
      <c r="AU91" s="82"/>
      <c r="AV91" s="82"/>
      <c r="AW91" s="82"/>
      <c r="AX91" s="82"/>
      <c r="AY91" s="82"/>
      <c r="AZ91" s="82"/>
      <c r="BA91" s="82" t="b">
        <f>IF(Edges[[#This Row],[Vertex 1]]=Edges[[#This Row],[Vertex 2]],TRUE,FALSE)</f>
        <v>0</v>
      </c>
      <c r="BB91">
        <v>1</v>
      </c>
      <c r="BC91">
        <v>1</v>
      </c>
      <c r="BD91" s="81" t="e">
        <f>REPLACE(INDEX(GroupVertices[Group], MATCH(Edges[[#This Row],[Vertex 1]],GroupVertices[Vertex],0)),1,1,"")</f>
        <v>#N/A</v>
      </c>
      <c r="BE91" s="81" t="e">
        <f>REPLACE(INDEX(GroupVertices[Group], MATCH(Edges[[#This Row],[Vertex 2]],GroupVertices[Vertex],0)),1,1,"")</f>
        <v>#N/A</v>
      </c>
    </row>
    <row r="92" spans="1:57" x14ac:dyDescent="0.25">
      <c r="A92" s="67" t="s">
        <v>294</v>
      </c>
      <c r="B92" s="67" t="s">
        <v>381</v>
      </c>
      <c r="C92" s="68"/>
      <c r="D92" s="69"/>
      <c r="E92" s="70"/>
      <c r="F92" s="71"/>
      <c r="G92" s="68"/>
      <c r="H92" s="72"/>
      <c r="I92" s="73"/>
      <c r="J92" s="73"/>
      <c r="K92" s="35" t="s">
        <v>65</v>
      </c>
      <c r="L92" s="80">
        <v>92</v>
      </c>
      <c r="M92" s="80"/>
      <c r="N92" s="75"/>
      <c r="O92" s="82" t="s">
        <v>393</v>
      </c>
      <c r="P92" s="84">
        <v>42849.649560185186</v>
      </c>
      <c r="Q92" s="82" t="s">
        <v>436</v>
      </c>
      <c r="R92" s="82"/>
      <c r="S92" s="82"/>
      <c r="T92" s="82" t="s">
        <v>480</v>
      </c>
      <c r="U92" s="82"/>
      <c r="V92" s="85" t="s">
        <v>575</v>
      </c>
      <c r="W92" s="84">
        <v>42849.649560185186</v>
      </c>
      <c r="X92" s="85" t="s">
        <v>741</v>
      </c>
      <c r="Y92" s="82"/>
      <c r="Z92" s="82"/>
      <c r="AA92" s="88" t="s">
        <v>912</v>
      </c>
      <c r="AB92" s="82"/>
      <c r="AC92" s="82" t="b">
        <v>0</v>
      </c>
      <c r="AD92" s="82">
        <v>0</v>
      </c>
      <c r="AE92" s="88" t="s">
        <v>1016</v>
      </c>
      <c r="AF92" s="82" t="b">
        <v>0</v>
      </c>
      <c r="AG92" s="82" t="s">
        <v>1023</v>
      </c>
      <c r="AH92" s="82"/>
      <c r="AI92" s="88" t="s">
        <v>1016</v>
      </c>
      <c r="AJ92" s="82" t="b">
        <v>0</v>
      </c>
      <c r="AK92" s="82">
        <v>62</v>
      </c>
      <c r="AL92" s="88" t="s">
        <v>1007</v>
      </c>
      <c r="AM92" s="82" t="s">
        <v>1030</v>
      </c>
      <c r="AN92" s="82" t="b">
        <v>0</v>
      </c>
      <c r="AO92" s="88" t="s">
        <v>1007</v>
      </c>
      <c r="AP92" s="82" t="s">
        <v>179</v>
      </c>
      <c r="AQ92" s="82">
        <v>0</v>
      </c>
      <c r="AR92" s="82">
        <v>0</v>
      </c>
      <c r="AS92" s="82"/>
      <c r="AT92" s="82"/>
      <c r="AU92" s="82"/>
      <c r="AV92" s="82"/>
      <c r="AW92" s="82"/>
      <c r="AX92" s="82"/>
      <c r="AY92" s="82"/>
      <c r="AZ92" s="82"/>
      <c r="BA92" s="82" t="b">
        <f>IF(Edges[[#This Row],[Vertex 1]]=Edges[[#This Row],[Vertex 2]],TRUE,FALSE)</f>
        <v>0</v>
      </c>
      <c r="BB92">
        <v>1</v>
      </c>
      <c r="BC92">
        <v>1</v>
      </c>
      <c r="BD92" s="81" t="e">
        <f>REPLACE(INDEX(GroupVertices[Group], MATCH(Edges[[#This Row],[Vertex 1]],GroupVertices[Vertex],0)),1,1,"")</f>
        <v>#N/A</v>
      </c>
      <c r="BE92" s="81" t="e">
        <f>REPLACE(INDEX(GroupVertices[Group], MATCH(Edges[[#This Row],[Vertex 2]],GroupVertices[Vertex],0)),1,1,"")</f>
        <v>#N/A</v>
      </c>
    </row>
    <row r="93" spans="1:57" x14ac:dyDescent="0.25">
      <c r="A93" s="67" t="s">
        <v>295</v>
      </c>
      <c r="B93" s="67" t="s">
        <v>381</v>
      </c>
      <c r="C93" s="68"/>
      <c r="D93" s="69"/>
      <c r="E93" s="70"/>
      <c r="F93" s="71"/>
      <c r="G93" s="68"/>
      <c r="H93" s="72"/>
      <c r="I93" s="73"/>
      <c r="J93" s="73"/>
      <c r="K93" s="35" t="s">
        <v>65</v>
      </c>
      <c r="L93" s="80">
        <v>93</v>
      </c>
      <c r="M93" s="80"/>
      <c r="N93" s="75"/>
      <c r="O93" s="82" t="s">
        <v>393</v>
      </c>
      <c r="P93" s="84">
        <v>42849.650729166664</v>
      </c>
      <c r="Q93" s="82" t="s">
        <v>436</v>
      </c>
      <c r="R93" s="82"/>
      <c r="S93" s="82"/>
      <c r="T93" s="82" t="s">
        <v>480</v>
      </c>
      <c r="U93" s="82"/>
      <c r="V93" s="85" t="s">
        <v>576</v>
      </c>
      <c r="W93" s="84">
        <v>42849.650729166664</v>
      </c>
      <c r="X93" s="85" t="s">
        <v>742</v>
      </c>
      <c r="Y93" s="82"/>
      <c r="Z93" s="82"/>
      <c r="AA93" s="88" t="s">
        <v>913</v>
      </c>
      <c r="AB93" s="82"/>
      <c r="AC93" s="82" t="b">
        <v>0</v>
      </c>
      <c r="AD93" s="82">
        <v>0</v>
      </c>
      <c r="AE93" s="88" t="s">
        <v>1016</v>
      </c>
      <c r="AF93" s="82" t="b">
        <v>0</v>
      </c>
      <c r="AG93" s="82" t="s">
        <v>1023</v>
      </c>
      <c r="AH93" s="82"/>
      <c r="AI93" s="88" t="s">
        <v>1016</v>
      </c>
      <c r="AJ93" s="82" t="b">
        <v>0</v>
      </c>
      <c r="AK93" s="82">
        <v>62</v>
      </c>
      <c r="AL93" s="88" t="s">
        <v>1007</v>
      </c>
      <c r="AM93" s="82" t="s">
        <v>1030</v>
      </c>
      <c r="AN93" s="82" t="b">
        <v>0</v>
      </c>
      <c r="AO93" s="88" t="s">
        <v>1007</v>
      </c>
      <c r="AP93" s="82" t="s">
        <v>179</v>
      </c>
      <c r="AQ93" s="82">
        <v>0</v>
      </c>
      <c r="AR93" s="82">
        <v>0</v>
      </c>
      <c r="AS93" s="82"/>
      <c r="AT93" s="82"/>
      <c r="AU93" s="82"/>
      <c r="AV93" s="82"/>
      <c r="AW93" s="82"/>
      <c r="AX93" s="82"/>
      <c r="AY93" s="82"/>
      <c r="AZ93" s="82"/>
      <c r="BA93" s="82" t="b">
        <f>IF(Edges[[#This Row],[Vertex 1]]=Edges[[#This Row],[Vertex 2]],TRUE,FALSE)</f>
        <v>0</v>
      </c>
      <c r="BB93">
        <v>1</v>
      </c>
      <c r="BC93">
        <v>1</v>
      </c>
      <c r="BD93" s="81" t="e">
        <f>REPLACE(INDEX(GroupVertices[Group], MATCH(Edges[[#This Row],[Vertex 1]],GroupVertices[Vertex],0)),1,1,"")</f>
        <v>#N/A</v>
      </c>
      <c r="BE93" s="81" t="e">
        <f>REPLACE(INDEX(GroupVertices[Group], MATCH(Edges[[#This Row],[Vertex 2]],GroupVertices[Vertex],0)),1,1,"")</f>
        <v>#N/A</v>
      </c>
    </row>
    <row r="94" spans="1:57" x14ac:dyDescent="0.25">
      <c r="A94" s="67" t="s">
        <v>296</v>
      </c>
      <c r="B94" s="67" t="s">
        <v>381</v>
      </c>
      <c r="C94" s="68"/>
      <c r="D94" s="69"/>
      <c r="E94" s="70"/>
      <c r="F94" s="71"/>
      <c r="G94" s="68"/>
      <c r="H94" s="72"/>
      <c r="I94" s="73"/>
      <c r="J94" s="73"/>
      <c r="K94" s="35" t="s">
        <v>65</v>
      </c>
      <c r="L94" s="80">
        <v>94</v>
      </c>
      <c r="M94" s="80"/>
      <c r="N94" s="75"/>
      <c r="O94" s="82" t="s">
        <v>393</v>
      </c>
      <c r="P94" s="84">
        <v>42849.65084490741</v>
      </c>
      <c r="Q94" s="82" t="s">
        <v>436</v>
      </c>
      <c r="R94" s="82"/>
      <c r="S94" s="82"/>
      <c r="T94" s="82" t="s">
        <v>480</v>
      </c>
      <c r="U94" s="82"/>
      <c r="V94" s="85" t="s">
        <v>502</v>
      </c>
      <c r="W94" s="84">
        <v>42849.65084490741</v>
      </c>
      <c r="X94" s="85" t="s">
        <v>743</v>
      </c>
      <c r="Y94" s="82"/>
      <c r="Z94" s="82"/>
      <c r="AA94" s="88" t="s">
        <v>914</v>
      </c>
      <c r="AB94" s="82"/>
      <c r="AC94" s="82" t="b">
        <v>0</v>
      </c>
      <c r="AD94" s="82">
        <v>0</v>
      </c>
      <c r="AE94" s="88" t="s">
        <v>1016</v>
      </c>
      <c r="AF94" s="82" t="b">
        <v>0</v>
      </c>
      <c r="AG94" s="82" t="s">
        <v>1023</v>
      </c>
      <c r="AH94" s="82"/>
      <c r="AI94" s="88" t="s">
        <v>1016</v>
      </c>
      <c r="AJ94" s="82" t="b">
        <v>0</v>
      </c>
      <c r="AK94" s="82">
        <v>62</v>
      </c>
      <c r="AL94" s="88" t="s">
        <v>1007</v>
      </c>
      <c r="AM94" s="82" t="s">
        <v>1030</v>
      </c>
      <c r="AN94" s="82" t="b">
        <v>0</v>
      </c>
      <c r="AO94" s="88" t="s">
        <v>1007</v>
      </c>
      <c r="AP94" s="82" t="s">
        <v>179</v>
      </c>
      <c r="AQ94" s="82">
        <v>0</v>
      </c>
      <c r="AR94" s="82">
        <v>0</v>
      </c>
      <c r="AS94" s="82"/>
      <c r="AT94" s="82"/>
      <c r="AU94" s="82"/>
      <c r="AV94" s="82"/>
      <c r="AW94" s="82"/>
      <c r="AX94" s="82"/>
      <c r="AY94" s="82"/>
      <c r="AZ94" s="82"/>
      <c r="BA94" s="82" t="b">
        <f>IF(Edges[[#This Row],[Vertex 1]]=Edges[[#This Row],[Vertex 2]],TRUE,FALSE)</f>
        <v>0</v>
      </c>
      <c r="BB94">
        <v>1</v>
      </c>
      <c r="BC94">
        <v>1</v>
      </c>
      <c r="BD94" s="81" t="e">
        <f>REPLACE(INDEX(GroupVertices[Group], MATCH(Edges[[#This Row],[Vertex 1]],GroupVertices[Vertex],0)),1,1,"")</f>
        <v>#N/A</v>
      </c>
      <c r="BE94" s="81" t="e">
        <f>REPLACE(INDEX(GroupVertices[Group], MATCH(Edges[[#This Row],[Vertex 2]],GroupVertices[Vertex],0)),1,1,"")</f>
        <v>#N/A</v>
      </c>
    </row>
    <row r="95" spans="1:57" x14ac:dyDescent="0.25">
      <c r="A95" s="67" t="s">
        <v>297</v>
      </c>
      <c r="B95" s="67" t="s">
        <v>381</v>
      </c>
      <c r="C95" s="68"/>
      <c r="D95" s="69"/>
      <c r="E95" s="70"/>
      <c r="F95" s="71"/>
      <c r="G95" s="68"/>
      <c r="H95" s="72"/>
      <c r="I95" s="73"/>
      <c r="J95" s="73"/>
      <c r="K95" s="35" t="s">
        <v>65</v>
      </c>
      <c r="L95" s="80">
        <v>95</v>
      </c>
      <c r="M95" s="80"/>
      <c r="N95" s="75"/>
      <c r="O95" s="82" t="s">
        <v>393</v>
      </c>
      <c r="P95" s="84">
        <v>42849.652002314811</v>
      </c>
      <c r="Q95" s="82" t="s">
        <v>436</v>
      </c>
      <c r="R95" s="82"/>
      <c r="S95" s="82"/>
      <c r="T95" s="82" t="s">
        <v>480</v>
      </c>
      <c r="U95" s="82"/>
      <c r="V95" s="85" t="s">
        <v>577</v>
      </c>
      <c r="W95" s="84">
        <v>42849.652002314811</v>
      </c>
      <c r="X95" s="85" t="s">
        <v>744</v>
      </c>
      <c r="Y95" s="82"/>
      <c r="Z95" s="82"/>
      <c r="AA95" s="88" t="s">
        <v>915</v>
      </c>
      <c r="AB95" s="82"/>
      <c r="AC95" s="82" t="b">
        <v>0</v>
      </c>
      <c r="AD95" s="82">
        <v>0</v>
      </c>
      <c r="AE95" s="88" t="s">
        <v>1016</v>
      </c>
      <c r="AF95" s="82" t="b">
        <v>0</v>
      </c>
      <c r="AG95" s="82" t="s">
        <v>1023</v>
      </c>
      <c r="AH95" s="82"/>
      <c r="AI95" s="88" t="s">
        <v>1016</v>
      </c>
      <c r="AJ95" s="82" t="b">
        <v>0</v>
      </c>
      <c r="AK95" s="82">
        <v>62</v>
      </c>
      <c r="AL95" s="88" t="s">
        <v>1007</v>
      </c>
      <c r="AM95" s="82" t="s">
        <v>1030</v>
      </c>
      <c r="AN95" s="82" t="b">
        <v>0</v>
      </c>
      <c r="AO95" s="88" t="s">
        <v>1007</v>
      </c>
      <c r="AP95" s="82" t="s">
        <v>179</v>
      </c>
      <c r="AQ95" s="82">
        <v>0</v>
      </c>
      <c r="AR95" s="82">
        <v>0</v>
      </c>
      <c r="AS95" s="82"/>
      <c r="AT95" s="82"/>
      <c r="AU95" s="82"/>
      <c r="AV95" s="82"/>
      <c r="AW95" s="82"/>
      <c r="AX95" s="82"/>
      <c r="AY95" s="82"/>
      <c r="AZ95" s="82"/>
      <c r="BA95" s="82" t="b">
        <f>IF(Edges[[#This Row],[Vertex 1]]=Edges[[#This Row],[Vertex 2]],TRUE,FALSE)</f>
        <v>0</v>
      </c>
      <c r="BB95">
        <v>1</v>
      </c>
      <c r="BC95">
        <v>1</v>
      </c>
      <c r="BD95" s="81" t="e">
        <f>REPLACE(INDEX(GroupVertices[Group], MATCH(Edges[[#This Row],[Vertex 1]],GroupVertices[Vertex],0)),1,1,"")</f>
        <v>#N/A</v>
      </c>
      <c r="BE95" s="81" t="e">
        <f>REPLACE(INDEX(GroupVertices[Group], MATCH(Edges[[#This Row],[Vertex 2]],GroupVertices[Vertex],0)),1,1,"")</f>
        <v>#N/A</v>
      </c>
    </row>
    <row r="96" spans="1:57" x14ac:dyDescent="0.25">
      <c r="A96" s="67" t="s">
        <v>298</v>
      </c>
      <c r="B96" s="67" t="s">
        <v>381</v>
      </c>
      <c r="C96" s="68"/>
      <c r="D96" s="69"/>
      <c r="E96" s="70"/>
      <c r="F96" s="71"/>
      <c r="G96" s="68"/>
      <c r="H96" s="72"/>
      <c r="I96" s="73"/>
      <c r="J96" s="73"/>
      <c r="K96" s="35" t="s">
        <v>65</v>
      </c>
      <c r="L96" s="80">
        <v>96</v>
      </c>
      <c r="M96" s="80"/>
      <c r="N96" s="75"/>
      <c r="O96" s="82" t="s">
        <v>393</v>
      </c>
      <c r="P96" s="84">
        <v>42849.653877314813</v>
      </c>
      <c r="Q96" s="82" t="s">
        <v>436</v>
      </c>
      <c r="R96" s="82"/>
      <c r="S96" s="82"/>
      <c r="T96" s="82" t="s">
        <v>480</v>
      </c>
      <c r="U96" s="82"/>
      <c r="V96" s="85" t="s">
        <v>578</v>
      </c>
      <c r="W96" s="84">
        <v>42849.653877314813</v>
      </c>
      <c r="X96" s="85" t="s">
        <v>745</v>
      </c>
      <c r="Y96" s="82"/>
      <c r="Z96" s="82"/>
      <c r="AA96" s="88" t="s">
        <v>916</v>
      </c>
      <c r="AB96" s="82"/>
      <c r="AC96" s="82" t="b">
        <v>0</v>
      </c>
      <c r="AD96" s="82">
        <v>0</v>
      </c>
      <c r="AE96" s="88" t="s">
        <v>1016</v>
      </c>
      <c r="AF96" s="82" t="b">
        <v>0</v>
      </c>
      <c r="AG96" s="82" t="s">
        <v>1023</v>
      </c>
      <c r="AH96" s="82"/>
      <c r="AI96" s="88" t="s">
        <v>1016</v>
      </c>
      <c r="AJ96" s="82" t="b">
        <v>0</v>
      </c>
      <c r="AK96" s="82">
        <v>62</v>
      </c>
      <c r="AL96" s="88" t="s">
        <v>1007</v>
      </c>
      <c r="AM96" s="82" t="s">
        <v>1033</v>
      </c>
      <c r="AN96" s="82" t="b">
        <v>0</v>
      </c>
      <c r="AO96" s="88" t="s">
        <v>1007</v>
      </c>
      <c r="AP96" s="82" t="s">
        <v>179</v>
      </c>
      <c r="AQ96" s="82">
        <v>0</v>
      </c>
      <c r="AR96" s="82">
        <v>0</v>
      </c>
      <c r="AS96" s="82"/>
      <c r="AT96" s="82"/>
      <c r="AU96" s="82"/>
      <c r="AV96" s="82"/>
      <c r="AW96" s="82"/>
      <c r="AX96" s="82"/>
      <c r="AY96" s="82"/>
      <c r="AZ96" s="82"/>
      <c r="BA96" s="82" t="b">
        <f>IF(Edges[[#This Row],[Vertex 1]]=Edges[[#This Row],[Vertex 2]],TRUE,FALSE)</f>
        <v>0</v>
      </c>
      <c r="BB96">
        <v>1</v>
      </c>
      <c r="BC96">
        <v>1</v>
      </c>
      <c r="BD96" s="81" t="e">
        <f>REPLACE(INDEX(GroupVertices[Group], MATCH(Edges[[#This Row],[Vertex 1]],GroupVertices[Vertex],0)),1,1,"")</f>
        <v>#N/A</v>
      </c>
      <c r="BE96" s="81" t="e">
        <f>REPLACE(INDEX(GroupVertices[Group], MATCH(Edges[[#This Row],[Vertex 2]],GroupVertices[Vertex],0)),1,1,"")</f>
        <v>#N/A</v>
      </c>
    </row>
    <row r="97" spans="1:57" x14ac:dyDescent="0.25">
      <c r="A97" s="67" t="s">
        <v>299</v>
      </c>
      <c r="B97" s="67" t="s">
        <v>381</v>
      </c>
      <c r="C97" s="68"/>
      <c r="D97" s="69"/>
      <c r="E97" s="70"/>
      <c r="F97" s="71"/>
      <c r="G97" s="68"/>
      <c r="H97" s="72"/>
      <c r="I97" s="73"/>
      <c r="J97" s="73"/>
      <c r="K97" s="35" t="s">
        <v>65</v>
      </c>
      <c r="L97" s="80">
        <v>97</v>
      </c>
      <c r="M97" s="80"/>
      <c r="N97" s="75"/>
      <c r="O97" s="82" t="s">
        <v>393</v>
      </c>
      <c r="P97" s="84">
        <v>42849.65457175926</v>
      </c>
      <c r="Q97" s="82" t="s">
        <v>436</v>
      </c>
      <c r="R97" s="82"/>
      <c r="S97" s="82"/>
      <c r="T97" s="82" t="s">
        <v>480</v>
      </c>
      <c r="U97" s="82"/>
      <c r="V97" s="85" t="s">
        <v>579</v>
      </c>
      <c r="W97" s="84">
        <v>42849.65457175926</v>
      </c>
      <c r="X97" s="85" t="s">
        <v>746</v>
      </c>
      <c r="Y97" s="82"/>
      <c r="Z97" s="82"/>
      <c r="AA97" s="88" t="s">
        <v>917</v>
      </c>
      <c r="AB97" s="82"/>
      <c r="AC97" s="82" t="b">
        <v>0</v>
      </c>
      <c r="AD97" s="82">
        <v>0</v>
      </c>
      <c r="AE97" s="88" t="s">
        <v>1016</v>
      </c>
      <c r="AF97" s="82" t="b">
        <v>0</v>
      </c>
      <c r="AG97" s="82" t="s">
        <v>1023</v>
      </c>
      <c r="AH97" s="82"/>
      <c r="AI97" s="88" t="s">
        <v>1016</v>
      </c>
      <c r="AJ97" s="82" t="b">
        <v>0</v>
      </c>
      <c r="AK97" s="82">
        <v>62</v>
      </c>
      <c r="AL97" s="88" t="s">
        <v>1007</v>
      </c>
      <c r="AM97" s="82" t="s">
        <v>1030</v>
      </c>
      <c r="AN97" s="82" t="b">
        <v>0</v>
      </c>
      <c r="AO97" s="88" t="s">
        <v>1007</v>
      </c>
      <c r="AP97" s="82" t="s">
        <v>179</v>
      </c>
      <c r="AQ97" s="82">
        <v>0</v>
      </c>
      <c r="AR97" s="82">
        <v>0</v>
      </c>
      <c r="AS97" s="82"/>
      <c r="AT97" s="82"/>
      <c r="AU97" s="82"/>
      <c r="AV97" s="82"/>
      <c r="AW97" s="82"/>
      <c r="AX97" s="82"/>
      <c r="AY97" s="82"/>
      <c r="AZ97" s="82"/>
      <c r="BA97" s="82" t="b">
        <f>IF(Edges[[#This Row],[Vertex 1]]=Edges[[#This Row],[Vertex 2]],TRUE,FALSE)</f>
        <v>0</v>
      </c>
      <c r="BB97">
        <v>1</v>
      </c>
      <c r="BC97">
        <v>1</v>
      </c>
      <c r="BD97" s="81" t="e">
        <f>REPLACE(INDEX(GroupVertices[Group], MATCH(Edges[[#This Row],[Vertex 1]],GroupVertices[Vertex],0)),1,1,"")</f>
        <v>#N/A</v>
      </c>
      <c r="BE97" s="81" t="e">
        <f>REPLACE(INDEX(GroupVertices[Group], MATCH(Edges[[#This Row],[Vertex 2]],GroupVertices[Vertex],0)),1,1,"")</f>
        <v>#N/A</v>
      </c>
    </row>
    <row r="98" spans="1:57" x14ac:dyDescent="0.25">
      <c r="A98" s="67" t="s">
        <v>300</v>
      </c>
      <c r="B98" s="67" t="s">
        <v>381</v>
      </c>
      <c r="C98" s="68"/>
      <c r="D98" s="69"/>
      <c r="E98" s="70"/>
      <c r="F98" s="71"/>
      <c r="G98" s="68"/>
      <c r="H98" s="72"/>
      <c r="I98" s="73"/>
      <c r="J98" s="73"/>
      <c r="K98" s="35" t="s">
        <v>65</v>
      </c>
      <c r="L98" s="80">
        <v>98</v>
      </c>
      <c r="M98" s="80"/>
      <c r="N98" s="75"/>
      <c r="O98" s="82" t="s">
        <v>394</v>
      </c>
      <c r="P98" s="84">
        <v>42849.654953703706</v>
      </c>
      <c r="Q98" s="82" t="s">
        <v>439</v>
      </c>
      <c r="R98" s="82"/>
      <c r="S98" s="82"/>
      <c r="T98" s="82" t="s">
        <v>491</v>
      </c>
      <c r="U98" s="82"/>
      <c r="V98" s="85" t="s">
        <v>580</v>
      </c>
      <c r="W98" s="84">
        <v>42849.654953703706</v>
      </c>
      <c r="X98" s="85" t="s">
        <v>747</v>
      </c>
      <c r="Y98" s="82"/>
      <c r="Z98" s="82"/>
      <c r="AA98" s="88" t="s">
        <v>918</v>
      </c>
      <c r="AB98" s="82"/>
      <c r="AC98" s="82" t="b">
        <v>0</v>
      </c>
      <c r="AD98" s="82">
        <v>0</v>
      </c>
      <c r="AE98" s="88" t="s">
        <v>1017</v>
      </c>
      <c r="AF98" s="82" t="b">
        <v>0</v>
      </c>
      <c r="AG98" s="82" t="s">
        <v>1023</v>
      </c>
      <c r="AH98" s="82"/>
      <c r="AI98" s="88" t="s">
        <v>1016</v>
      </c>
      <c r="AJ98" s="82" t="b">
        <v>0</v>
      </c>
      <c r="AK98" s="82">
        <v>0</v>
      </c>
      <c r="AL98" s="88" t="s">
        <v>1016</v>
      </c>
      <c r="AM98" s="82" t="s">
        <v>1033</v>
      </c>
      <c r="AN98" s="82" t="b">
        <v>0</v>
      </c>
      <c r="AO98" s="88" t="s">
        <v>918</v>
      </c>
      <c r="AP98" s="82" t="s">
        <v>179</v>
      </c>
      <c r="AQ98" s="82">
        <v>0</v>
      </c>
      <c r="AR98" s="82">
        <v>0</v>
      </c>
      <c r="AS98" s="82"/>
      <c r="AT98" s="82"/>
      <c r="AU98" s="82"/>
      <c r="AV98" s="82"/>
      <c r="AW98" s="82"/>
      <c r="AX98" s="82"/>
      <c r="AY98" s="82"/>
      <c r="AZ98" s="82"/>
      <c r="BA98" s="82" t="b">
        <f>IF(Edges[[#This Row],[Vertex 1]]=Edges[[#This Row],[Vertex 2]],TRUE,FALSE)</f>
        <v>0</v>
      </c>
      <c r="BB98">
        <v>1</v>
      </c>
      <c r="BC98">
        <v>1</v>
      </c>
      <c r="BD98" s="81" t="e">
        <f>REPLACE(INDEX(GroupVertices[Group], MATCH(Edges[[#This Row],[Vertex 1]],GroupVertices[Vertex],0)),1,1,"")</f>
        <v>#N/A</v>
      </c>
      <c r="BE98" s="81" t="e">
        <f>REPLACE(INDEX(GroupVertices[Group], MATCH(Edges[[#This Row],[Vertex 2]],GroupVertices[Vertex],0)),1,1,"")</f>
        <v>#N/A</v>
      </c>
    </row>
    <row r="99" spans="1:57" x14ac:dyDescent="0.25">
      <c r="A99" s="67" t="s">
        <v>301</v>
      </c>
      <c r="B99" s="67" t="s">
        <v>381</v>
      </c>
      <c r="C99" s="68"/>
      <c r="D99" s="69"/>
      <c r="E99" s="70"/>
      <c r="F99" s="71"/>
      <c r="G99" s="68"/>
      <c r="H99" s="72"/>
      <c r="I99" s="73"/>
      <c r="J99" s="73"/>
      <c r="K99" s="35" t="s">
        <v>65</v>
      </c>
      <c r="L99" s="80">
        <v>99</v>
      </c>
      <c r="M99" s="80"/>
      <c r="N99" s="75"/>
      <c r="O99" s="82" t="s">
        <v>393</v>
      </c>
      <c r="P99" s="84">
        <v>42849.656643518516</v>
      </c>
      <c r="Q99" s="82" t="s">
        <v>436</v>
      </c>
      <c r="R99" s="82"/>
      <c r="S99" s="82"/>
      <c r="T99" s="82" t="s">
        <v>480</v>
      </c>
      <c r="U99" s="82"/>
      <c r="V99" s="85" t="s">
        <v>581</v>
      </c>
      <c r="W99" s="84">
        <v>42849.656643518516</v>
      </c>
      <c r="X99" s="85" t="s">
        <v>748</v>
      </c>
      <c r="Y99" s="82"/>
      <c r="Z99" s="82"/>
      <c r="AA99" s="88" t="s">
        <v>919</v>
      </c>
      <c r="AB99" s="82"/>
      <c r="AC99" s="82" t="b">
        <v>0</v>
      </c>
      <c r="AD99" s="82">
        <v>0</v>
      </c>
      <c r="AE99" s="88" t="s">
        <v>1016</v>
      </c>
      <c r="AF99" s="82" t="b">
        <v>0</v>
      </c>
      <c r="AG99" s="82" t="s">
        <v>1023</v>
      </c>
      <c r="AH99" s="82"/>
      <c r="AI99" s="88" t="s">
        <v>1016</v>
      </c>
      <c r="AJ99" s="82" t="b">
        <v>0</v>
      </c>
      <c r="AK99" s="82">
        <v>62</v>
      </c>
      <c r="AL99" s="88" t="s">
        <v>1007</v>
      </c>
      <c r="AM99" s="82" t="s">
        <v>1030</v>
      </c>
      <c r="AN99" s="82" t="b">
        <v>0</v>
      </c>
      <c r="AO99" s="88" t="s">
        <v>1007</v>
      </c>
      <c r="AP99" s="82" t="s">
        <v>179</v>
      </c>
      <c r="AQ99" s="82">
        <v>0</v>
      </c>
      <c r="AR99" s="82">
        <v>0</v>
      </c>
      <c r="AS99" s="82"/>
      <c r="AT99" s="82"/>
      <c r="AU99" s="82"/>
      <c r="AV99" s="82"/>
      <c r="AW99" s="82"/>
      <c r="AX99" s="82"/>
      <c r="AY99" s="82"/>
      <c r="AZ99" s="82"/>
      <c r="BA99" s="82" t="b">
        <f>IF(Edges[[#This Row],[Vertex 1]]=Edges[[#This Row],[Vertex 2]],TRUE,FALSE)</f>
        <v>0</v>
      </c>
      <c r="BB99">
        <v>1</v>
      </c>
      <c r="BC99">
        <v>1</v>
      </c>
      <c r="BD99" s="81" t="e">
        <f>REPLACE(INDEX(GroupVertices[Group], MATCH(Edges[[#This Row],[Vertex 1]],GroupVertices[Vertex],0)),1,1,"")</f>
        <v>#N/A</v>
      </c>
      <c r="BE99" s="81" t="e">
        <f>REPLACE(INDEX(GroupVertices[Group], MATCH(Edges[[#This Row],[Vertex 2]],GroupVertices[Vertex],0)),1,1,"")</f>
        <v>#N/A</v>
      </c>
    </row>
    <row r="100" spans="1:57" x14ac:dyDescent="0.25">
      <c r="A100" s="67" t="s">
        <v>302</v>
      </c>
      <c r="B100" s="67" t="s">
        <v>381</v>
      </c>
      <c r="C100" s="68"/>
      <c r="D100" s="69"/>
      <c r="E100" s="70"/>
      <c r="F100" s="71"/>
      <c r="G100" s="68"/>
      <c r="H100" s="72"/>
      <c r="I100" s="73"/>
      <c r="J100" s="73"/>
      <c r="K100" s="35" t="s">
        <v>65</v>
      </c>
      <c r="L100" s="80">
        <v>100</v>
      </c>
      <c r="M100" s="80"/>
      <c r="N100" s="75"/>
      <c r="O100" s="82" t="s">
        <v>393</v>
      </c>
      <c r="P100" s="84">
        <v>42849.658854166664</v>
      </c>
      <c r="Q100" s="82" t="s">
        <v>436</v>
      </c>
      <c r="R100" s="82"/>
      <c r="S100" s="82"/>
      <c r="T100" s="82" t="s">
        <v>480</v>
      </c>
      <c r="U100" s="82"/>
      <c r="V100" s="85" t="s">
        <v>582</v>
      </c>
      <c r="W100" s="84">
        <v>42849.658854166664</v>
      </c>
      <c r="X100" s="85" t="s">
        <v>749</v>
      </c>
      <c r="Y100" s="82"/>
      <c r="Z100" s="82"/>
      <c r="AA100" s="88" t="s">
        <v>920</v>
      </c>
      <c r="AB100" s="82"/>
      <c r="AC100" s="82" t="b">
        <v>0</v>
      </c>
      <c r="AD100" s="82">
        <v>0</v>
      </c>
      <c r="AE100" s="88" t="s">
        <v>1016</v>
      </c>
      <c r="AF100" s="82" t="b">
        <v>0</v>
      </c>
      <c r="AG100" s="82" t="s">
        <v>1023</v>
      </c>
      <c r="AH100" s="82"/>
      <c r="AI100" s="88" t="s">
        <v>1016</v>
      </c>
      <c r="AJ100" s="82" t="b">
        <v>0</v>
      </c>
      <c r="AK100" s="82">
        <v>62</v>
      </c>
      <c r="AL100" s="88" t="s">
        <v>1007</v>
      </c>
      <c r="AM100" s="82" t="s">
        <v>1030</v>
      </c>
      <c r="AN100" s="82" t="b">
        <v>0</v>
      </c>
      <c r="AO100" s="88" t="s">
        <v>1007</v>
      </c>
      <c r="AP100" s="82" t="s">
        <v>179</v>
      </c>
      <c r="AQ100" s="82">
        <v>0</v>
      </c>
      <c r="AR100" s="82">
        <v>0</v>
      </c>
      <c r="AS100" s="82"/>
      <c r="AT100" s="82"/>
      <c r="AU100" s="82"/>
      <c r="AV100" s="82"/>
      <c r="AW100" s="82"/>
      <c r="AX100" s="82"/>
      <c r="AY100" s="82"/>
      <c r="AZ100" s="82"/>
      <c r="BA100" s="82" t="b">
        <f>IF(Edges[[#This Row],[Vertex 1]]=Edges[[#This Row],[Vertex 2]],TRUE,FALSE)</f>
        <v>0</v>
      </c>
      <c r="BB100">
        <v>1</v>
      </c>
      <c r="BC100">
        <v>1</v>
      </c>
      <c r="BD100" s="81" t="e">
        <f>REPLACE(INDEX(GroupVertices[Group], MATCH(Edges[[#This Row],[Vertex 1]],GroupVertices[Vertex],0)),1,1,"")</f>
        <v>#N/A</v>
      </c>
      <c r="BE100" s="81" t="e">
        <f>REPLACE(INDEX(GroupVertices[Group], MATCH(Edges[[#This Row],[Vertex 2]],GroupVertices[Vertex],0)),1,1,"")</f>
        <v>#N/A</v>
      </c>
    </row>
    <row r="101" spans="1:57" x14ac:dyDescent="0.25">
      <c r="A101" s="67" t="s">
        <v>303</v>
      </c>
      <c r="B101" s="67" t="s">
        <v>381</v>
      </c>
      <c r="C101" s="68"/>
      <c r="D101" s="69"/>
      <c r="E101" s="70"/>
      <c r="F101" s="71"/>
      <c r="G101" s="68"/>
      <c r="H101" s="72"/>
      <c r="I101" s="73"/>
      <c r="J101" s="73"/>
      <c r="K101" s="35" t="s">
        <v>65</v>
      </c>
      <c r="L101" s="80">
        <v>101</v>
      </c>
      <c r="M101" s="80"/>
      <c r="N101" s="75"/>
      <c r="O101" s="82" t="s">
        <v>393</v>
      </c>
      <c r="P101" s="84">
        <v>42849.659930555557</v>
      </c>
      <c r="Q101" s="82" t="s">
        <v>436</v>
      </c>
      <c r="R101" s="82"/>
      <c r="S101" s="82"/>
      <c r="T101" s="82" t="s">
        <v>480</v>
      </c>
      <c r="U101" s="82"/>
      <c r="V101" s="85" t="s">
        <v>583</v>
      </c>
      <c r="W101" s="84">
        <v>42849.659930555557</v>
      </c>
      <c r="X101" s="85" t="s">
        <v>750</v>
      </c>
      <c r="Y101" s="82"/>
      <c r="Z101" s="82"/>
      <c r="AA101" s="88" t="s">
        <v>921</v>
      </c>
      <c r="AB101" s="82"/>
      <c r="AC101" s="82" t="b">
        <v>0</v>
      </c>
      <c r="AD101" s="82">
        <v>0</v>
      </c>
      <c r="AE101" s="88" t="s">
        <v>1016</v>
      </c>
      <c r="AF101" s="82" t="b">
        <v>0</v>
      </c>
      <c r="AG101" s="82" t="s">
        <v>1023</v>
      </c>
      <c r="AH101" s="82"/>
      <c r="AI101" s="88" t="s">
        <v>1016</v>
      </c>
      <c r="AJ101" s="82" t="b">
        <v>0</v>
      </c>
      <c r="AK101" s="82">
        <v>62</v>
      </c>
      <c r="AL101" s="88" t="s">
        <v>1007</v>
      </c>
      <c r="AM101" s="82" t="s">
        <v>1030</v>
      </c>
      <c r="AN101" s="82" t="b">
        <v>0</v>
      </c>
      <c r="AO101" s="88" t="s">
        <v>1007</v>
      </c>
      <c r="AP101" s="82" t="s">
        <v>179</v>
      </c>
      <c r="AQ101" s="82">
        <v>0</v>
      </c>
      <c r="AR101" s="82">
        <v>0</v>
      </c>
      <c r="AS101" s="82"/>
      <c r="AT101" s="82"/>
      <c r="AU101" s="82"/>
      <c r="AV101" s="82"/>
      <c r="AW101" s="82"/>
      <c r="AX101" s="82"/>
      <c r="AY101" s="82"/>
      <c r="AZ101" s="82"/>
      <c r="BA101" s="82" t="b">
        <f>IF(Edges[[#This Row],[Vertex 1]]=Edges[[#This Row],[Vertex 2]],TRUE,FALSE)</f>
        <v>0</v>
      </c>
      <c r="BB101">
        <v>1</v>
      </c>
      <c r="BC101">
        <v>1</v>
      </c>
      <c r="BD101" s="81" t="e">
        <f>REPLACE(INDEX(GroupVertices[Group], MATCH(Edges[[#This Row],[Vertex 1]],GroupVertices[Vertex],0)),1,1,"")</f>
        <v>#N/A</v>
      </c>
      <c r="BE101" s="81" t="e">
        <f>REPLACE(INDEX(GroupVertices[Group], MATCH(Edges[[#This Row],[Vertex 2]],GroupVertices[Vertex],0)),1,1,"")</f>
        <v>#N/A</v>
      </c>
    </row>
    <row r="102" spans="1:57" x14ac:dyDescent="0.25">
      <c r="A102" s="67" t="s">
        <v>304</v>
      </c>
      <c r="B102" s="67" t="s">
        <v>381</v>
      </c>
      <c r="C102" s="68"/>
      <c r="D102" s="69"/>
      <c r="E102" s="70"/>
      <c r="F102" s="71"/>
      <c r="G102" s="68"/>
      <c r="H102" s="72"/>
      <c r="I102" s="73"/>
      <c r="J102" s="73"/>
      <c r="K102" s="35" t="s">
        <v>65</v>
      </c>
      <c r="L102" s="80">
        <v>102</v>
      </c>
      <c r="M102" s="80"/>
      <c r="N102" s="75"/>
      <c r="O102" s="82" t="s">
        <v>393</v>
      </c>
      <c r="P102" s="84">
        <v>42849.666759259257</v>
      </c>
      <c r="Q102" s="82" t="s">
        <v>436</v>
      </c>
      <c r="R102" s="82"/>
      <c r="S102" s="82"/>
      <c r="T102" s="82" t="s">
        <v>480</v>
      </c>
      <c r="U102" s="82"/>
      <c r="V102" s="85" t="s">
        <v>584</v>
      </c>
      <c r="W102" s="84">
        <v>42849.666759259257</v>
      </c>
      <c r="X102" s="85" t="s">
        <v>751</v>
      </c>
      <c r="Y102" s="82"/>
      <c r="Z102" s="82"/>
      <c r="AA102" s="88" t="s">
        <v>922</v>
      </c>
      <c r="AB102" s="82"/>
      <c r="AC102" s="82" t="b">
        <v>0</v>
      </c>
      <c r="AD102" s="82">
        <v>0</v>
      </c>
      <c r="AE102" s="88" t="s">
        <v>1016</v>
      </c>
      <c r="AF102" s="82" t="b">
        <v>0</v>
      </c>
      <c r="AG102" s="82" t="s">
        <v>1023</v>
      </c>
      <c r="AH102" s="82"/>
      <c r="AI102" s="88" t="s">
        <v>1016</v>
      </c>
      <c r="AJ102" s="82" t="b">
        <v>0</v>
      </c>
      <c r="AK102" s="82">
        <v>62</v>
      </c>
      <c r="AL102" s="88" t="s">
        <v>1007</v>
      </c>
      <c r="AM102" s="82" t="s">
        <v>1030</v>
      </c>
      <c r="AN102" s="82" t="b">
        <v>0</v>
      </c>
      <c r="AO102" s="88" t="s">
        <v>1007</v>
      </c>
      <c r="AP102" s="82" t="s">
        <v>179</v>
      </c>
      <c r="AQ102" s="82">
        <v>0</v>
      </c>
      <c r="AR102" s="82">
        <v>0</v>
      </c>
      <c r="AS102" s="82"/>
      <c r="AT102" s="82"/>
      <c r="AU102" s="82"/>
      <c r="AV102" s="82"/>
      <c r="AW102" s="82"/>
      <c r="AX102" s="82"/>
      <c r="AY102" s="82"/>
      <c r="AZ102" s="82"/>
      <c r="BA102" s="82" t="b">
        <f>IF(Edges[[#This Row],[Vertex 1]]=Edges[[#This Row],[Vertex 2]],TRUE,FALSE)</f>
        <v>0</v>
      </c>
      <c r="BB102">
        <v>1</v>
      </c>
      <c r="BC102">
        <v>1</v>
      </c>
      <c r="BD102" s="81" t="e">
        <f>REPLACE(INDEX(GroupVertices[Group], MATCH(Edges[[#This Row],[Vertex 1]],GroupVertices[Vertex],0)),1,1,"")</f>
        <v>#N/A</v>
      </c>
      <c r="BE102" s="81" t="e">
        <f>REPLACE(INDEX(GroupVertices[Group], MATCH(Edges[[#This Row],[Vertex 2]],GroupVertices[Vertex],0)),1,1,"")</f>
        <v>#N/A</v>
      </c>
    </row>
    <row r="103" spans="1:57" x14ac:dyDescent="0.25">
      <c r="A103" s="67" t="s">
        <v>305</v>
      </c>
      <c r="B103" s="67" t="s">
        <v>381</v>
      </c>
      <c r="C103" s="68"/>
      <c r="D103" s="69"/>
      <c r="E103" s="70"/>
      <c r="F103" s="71"/>
      <c r="G103" s="68"/>
      <c r="H103" s="72"/>
      <c r="I103" s="73"/>
      <c r="J103" s="73"/>
      <c r="K103" s="35" t="s">
        <v>65</v>
      </c>
      <c r="L103" s="80">
        <v>103</v>
      </c>
      <c r="M103" s="80"/>
      <c r="N103" s="75"/>
      <c r="O103" s="82" t="s">
        <v>393</v>
      </c>
      <c r="P103" s="84">
        <v>42849.676412037035</v>
      </c>
      <c r="Q103" s="82" t="s">
        <v>436</v>
      </c>
      <c r="R103" s="82"/>
      <c r="S103" s="82"/>
      <c r="T103" s="82" t="s">
        <v>480</v>
      </c>
      <c r="U103" s="82"/>
      <c r="V103" s="85" t="s">
        <v>585</v>
      </c>
      <c r="W103" s="84">
        <v>42849.676412037035</v>
      </c>
      <c r="X103" s="85" t="s">
        <v>752</v>
      </c>
      <c r="Y103" s="82"/>
      <c r="Z103" s="82"/>
      <c r="AA103" s="88" t="s">
        <v>923</v>
      </c>
      <c r="AB103" s="82"/>
      <c r="AC103" s="82" t="b">
        <v>0</v>
      </c>
      <c r="AD103" s="82">
        <v>0</v>
      </c>
      <c r="AE103" s="88" t="s">
        <v>1016</v>
      </c>
      <c r="AF103" s="82" t="b">
        <v>0</v>
      </c>
      <c r="AG103" s="82" t="s">
        <v>1023</v>
      </c>
      <c r="AH103" s="82"/>
      <c r="AI103" s="88" t="s">
        <v>1016</v>
      </c>
      <c r="AJ103" s="82" t="b">
        <v>0</v>
      </c>
      <c r="AK103" s="82">
        <v>62</v>
      </c>
      <c r="AL103" s="88" t="s">
        <v>1007</v>
      </c>
      <c r="AM103" s="82" t="s">
        <v>1030</v>
      </c>
      <c r="AN103" s="82" t="b">
        <v>0</v>
      </c>
      <c r="AO103" s="88" t="s">
        <v>1007</v>
      </c>
      <c r="AP103" s="82" t="s">
        <v>179</v>
      </c>
      <c r="AQ103" s="82">
        <v>0</v>
      </c>
      <c r="AR103" s="82">
        <v>0</v>
      </c>
      <c r="AS103" s="82"/>
      <c r="AT103" s="82"/>
      <c r="AU103" s="82"/>
      <c r="AV103" s="82"/>
      <c r="AW103" s="82"/>
      <c r="AX103" s="82"/>
      <c r="AY103" s="82"/>
      <c r="AZ103" s="82"/>
      <c r="BA103" s="82" t="b">
        <f>IF(Edges[[#This Row],[Vertex 1]]=Edges[[#This Row],[Vertex 2]],TRUE,FALSE)</f>
        <v>0</v>
      </c>
      <c r="BB103">
        <v>1</v>
      </c>
      <c r="BC103">
        <v>1</v>
      </c>
      <c r="BD103" s="81" t="e">
        <f>REPLACE(INDEX(GroupVertices[Group], MATCH(Edges[[#This Row],[Vertex 1]],GroupVertices[Vertex],0)),1,1,"")</f>
        <v>#N/A</v>
      </c>
      <c r="BE103" s="81" t="e">
        <f>REPLACE(INDEX(GroupVertices[Group], MATCH(Edges[[#This Row],[Vertex 2]],GroupVertices[Vertex],0)),1,1,"")</f>
        <v>#N/A</v>
      </c>
    </row>
    <row r="104" spans="1:57" hidden="1" x14ac:dyDescent="0.25">
      <c r="A104" s="67" t="s">
        <v>306</v>
      </c>
      <c r="B104" s="67" t="s">
        <v>306</v>
      </c>
      <c r="C104" s="68"/>
      <c r="D104" s="69"/>
      <c r="E104" s="70"/>
      <c r="F104" s="71"/>
      <c r="G104" s="68"/>
      <c r="H104" s="72"/>
      <c r="I104" s="73"/>
      <c r="J104" s="73"/>
      <c r="K104" s="35" t="s">
        <v>65</v>
      </c>
      <c r="L104" s="80">
        <v>104</v>
      </c>
      <c r="M104" s="80"/>
      <c r="N104" s="75"/>
      <c r="O104" s="82" t="s">
        <v>179</v>
      </c>
      <c r="P104" s="84">
        <v>42849.701249999998</v>
      </c>
      <c r="Q104" s="82" t="s">
        <v>440</v>
      </c>
      <c r="R104" s="85" t="s">
        <v>469</v>
      </c>
      <c r="S104" s="82" t="s">
        <v>477</v>
      </c>
      <c r="T104" s="82"/>
      <c r="U104" s="82"/>
      <c r="V104" s="85" t="s">
        <v>586</v>
      </c>
      <c r="W104" s="84">
        <v>42849.701249999998</v>
      </c>
      <c r="X104" s="85" t="s">
        <v>753</v>
      </c>
      <c r="Y104" s="82"/>
      <c r="Z104" s="82"/>
      <c r="AA104" s="88" t="s">
        <v>924</v>
      </c>
      <c r="AB104" s="82"/>
      <c r="AC104" s="82" t="b">
        <v>0</v>
      </c>
      <c r="AD104" s="82">
        <v>1</v>
      </c>
      <c r="AE104" s="88" t="s">
        <v>1016</v>
      </c>
      <c r="AF104" s="82" t="b">
        <v>0</v>
      </c>
      <c r="AG104" s="82" t="s">
        <v>1025</v>
      </c>
      <c r="AH104" s="82"/>
      <c r="AI104" s="88" t="s">
        <v>1016</v>
      </c>
      <c r="AJ104" s="82" t="b">
        <v>0</v>
      </c>
      <c r="AK104" s="82">
        <v>0</v>
      </c>
      <c r="AL104" s="88" t="s">
        <v>1016</v>
      </c>
      <c r="AM104" s="82" t="s">
        <v>1036</v>
      </c>
      <c r="AN104" s="82" t="b">
        <v>0</v>
      </c>
      <c r="AO104" s="88" t="s">
        <v>924</v>
      </c>
      <c r="AP104" s="82" t="s">
        <v>179</v>
      </c>
      <c r="AQ104" s="82">
        <v>0</v>
      </c>
      <c r="AR104" s="82">
        <v>0</v>
      </c>
      <c r="AS104" s="82"/>
      <c r="AT104" s="82"/>
      <c r="AU104" s="82"/>
      <c r="AV104" s="82"/>
      <c r="AW104" s="82"/>
      <c r="AX104" s="82"/>
      <c r="AY104" s="82"/>
      <c r="AZ104" s="82"/>
      <c r="BA104" s="82" t="b">
        <f>IF(Edges[[#This Row],[Vertex 1]]=Edges[[#This Row],[Vertex 2]],TRUE,FALSE)</f>
        <v>1</v>
      </c>
      <c r="BB104">
        <v>1</v>
      </c>
      <c r="BC104">
        <v>1</v>
      </c>
      <c r="BD104" s="82" t="e">
        <f>REPLACE(INDEX(GroupVertices[Group], MATCH(Edges[[#This Row],[Vertex 1]],GroupVertices[Vertex],0)),1,1,"")</f>
        <v>#N/A</v>
      </c>
      <c r="BE104" s="105" t="e">
        <f>REPLACE(INDEX(GroupVertices[Group], MATCH(Edges[[#This Row],[Vertex 2]],GroupVertices[Vertex],0)),1,1,"")</f>
        <v>#N/A</v>
      </c>
    </row>
    <row r="105" spans="1:57" x14ac:dyDescent="0.25">
      <c r="A105" s="67" t="s">
        <v>307</v>
      </c>
      <c r="B105" s="67" t="s">
        <v>381</v>
      </c>
      <c r="C105" s="68"/>
      <c r="D105" s="69"/>
      <c r="E105" s="70"/>
      <c r="F105" s="71"/>
      <c r="G105" s="68"/>
      <c r="H105" s="72"/>
      <c r="I105" s="73"/>
      <c r="J105" s="73"/>
      <c r="K105" s="35" t="s">
        <v>65</v>
      </c>
      <c r="L105" s="80">
        <v>105</v>
      </c>
      <c r="M105" s="80"/>
      <c r="N105" s="75"/>
      <c r="O105" s="82" t="s">
        <v>393</v>
      </c>
      <c r="P105" s="84">
        <v>42850.252708333333</v>
      </c>
      <c r="Q105" s="82" t="s">
        <v>436</v>
      </c>
      <c r="R105" s="82"/>
      <c r="S105" s="82"/>
      <c r="T105" s="82" t="s">
        <v>480</v>
      </c>
      <c r="U105" s="82"/>
      <c r="V105" s="85" t="s">
        <v>587</v>
      </c>
      <c r="W105" s="84">
        <v>42850.252708333333</v>
      </c>
      <c r="X105" s="85" t="s">
        <v>754</v>
      </c>
      <c r="Y105" s="82"/>
      <c r="Z105" s="82"/>
      <c r="AA105" s="88" t="s">
        <v>925</v>
      </c>
      <c r="AB105" s="82"/>
      <c r="AC105" s="82" t="b">
        <v>0</v>
      </c>
      <c r="AD105" s="82">
        <v>0</v>
      </c>
      <c r="AE105" s="88" t="s">
        <v>1016</v>
      </c>
      <c r="AF105" s="82" t="b">
        <v>0</v>
      </c>
      <c r="AG105" s="82" t="s">
        <v>1023</v>
      </c>
      <c r="AH105" s="82"/>
      <c r="AI105" s="88" t="s">
        <v>1016</v>
      </c>
      <c r="AJ105" s="82" t="b">
        <v>0</v>
      </c>
      <c r="AK105" s="82">
        <v>62</v>
      </c>
      <c r="AL105" s="88" t="s">
        <v>1007</v>
      </c>
      <c r="AM105" s="82" t="s">
        <v>1030</v>
      </c>
      <c r="AN105" s="82" t="b">
        <v>0</v>
      </c>
      <c r="AO105" s="88" t="s">
        <v>1007</v>
      </c>
      <c r="AP105" s="82" t="s">
        <v>179</v>
      </c>
      <c r="AQ105" s="82">
        <v>0</v>
      </c>
      <c r="AR105" s="82">
        <v>0</v>
      </c>
      <c r="AS105" s="82"/>
      <c r="AT105" s="82"/>
      <c r="AU105" s="82"/>
      <c r="AV105" s="82"/>
      <c r="AW105" s="82"/>
      <c r="AX105" s="82"/>
      <c r="AY105" s="82"/>
      <c r="AZ105" s="82"/>
      <c r="BA105" s="82" t="b">
        <f>IF(Edges[[#This Row],[Vertex 1]]=Edges[[#This Row],[Vertex 2]],TRUE,FALSE)</f>
        <v>0</v>
      </c>
      <c r="BB105">
        <v>2</v>
      </c>
      <c r="BC105">
        <v>1</v>
      </c>
      <c r="BD105" s="81" t="e">
        <f>REPLACE(INDEX(GroupVertices[Group], MATCH(Edges[[#This Row],[Vertex 1]],GroupVertices[Vertex],0)),1,1,"")</f>
        <v>#N/A</v>
      </c>
      <c r="BE105" s="81" t="e">
        <f>REPLACE(INDEX(GroupVertices[Group], MATCH(Edges[[#This Row],[Vertex 2]],GroupVertices[Vertex],0)),1,1,"")</f>
        <v>#N/A</v>
      </c>
    </row>
    <row r="106" spans="1:57" x14ac:dyDescent="0.25">
      <c r="A106" s="67" t="s">
        <v>308</v>
      </c>
      <c r="B106" s="67" t="s">
        <v>381</v>
      </c>
      <c r="C106" s="68"/>
      <c r="D106" s="69"/>
      <c r="E106" s="70"/>
      <c r="F106" s="71"/>
      <c r="G106" s="68"/>
      <c r="H106" s="72"/>
      <c r="I106" s="73"/>
      <c r="J106" s="73"/>
      <c r="K106" s="35" t="s">
        <v>65</v>
      </c>
      <c r="L106" s="80">
        <v>106</v>
      </c>
      <c r="M106" s="80"/>
      <c r="N106" s="75"/>
      <c r="O106" s="82" t="s">
        <v>393</v>
      </c>
      <c r="P106" s="84">
        <v>42850.279409722221</v>
      </c>
      <c r="Q106" s="82" t="s">
        <v>436</v>
      </c>
      <c r="R106" s="82"/>
      <c r="S106" s="82"/>
      <c r="T106" s="82" t="s">
        <v>480</v>
      </c>
      <c r="U106" s="82"/>
      <c r="V106" s="85" t="s">
        <v>588</v>
      </c>
      <c r="W106" s="84">
        <v>42850.279409722221</v>
      </c>
      <c r="X106" s="85" t="s">
        <v>755</v>
      </c>
      <c r="Y106" s="82"/>
      <c r="Z106" s="82"/>
      <c r="AA106" s="88" t="s">
        <v>926</v>
      </c>
      <c r="AB106" s="82"/>
      <c r="AC106" s="82" t="b">
        <v>0</v>
      </c>
      <c r="AD106" s="82">
        <v>0</v>
      </c>
      <c r="AE106" s="88" t="s">
        <v>1016</v>
      </c>
      <c r="AF106" s="82" t="b">
        <v>0</v>
      </c>
      <c r="AG106" s="82" t="s">
        <v>1023</v>
      </c>
      <c r="AH106" s="82"/>
      <c r="AI106" s="88" t="s">
        <v>1016</v>
      </c>
      <c r="AJ106" s="82" t="b">
        <v>0</v>
      </c>
      <c r="AK106" s="82">
        <v>62</v>
      </c>
      <c r="AL106" s="88" t="s">
        <v>1007</v>
      </c>
      <c r="AM106" s="82" t="s">
        <v>1030</v>
      </c>
      <c r="AN106" s="82" t="b">
        <v>0</v>
      </c>
      <c r="AO106" s="88" t="s">
        <v>1007</v>
      </c>
      <c r="AP106" s="82" t="s">
        <v>179</v>
      </c>
      <c r="AQ106" s="82">
        <v>0</v>
      </c>
      <c r="AR106" s="82">
        <v>0</v>
      </c>
      <c r="AS106" s="82"/>
      <c r="AT106" s="82"/>
      <c r="AU106" s="82"/>
      <c r="AV106" s="82"/>
      <c r="AW106" s="82"/>
      <c r="AX106" s="82"/>
      <c r="AY106" s="82"/>
      <c r="AZ106" s="82"/>
      <c r="BA106" s="82" t="b">
        <f>IF(Edges[[#This Row],[Vertex 1]]=Edges[[#This Row],[Vertex 2]],TRUE,FALSE)</f>
        <v>0</v>
      </c>
      <c r="BB106">
        <v>1</v>
      </c>
      <c r="BC106">
        <v>1</v>
      </c>
      <c r="BD106" s="81" t="e">
        <f>REPLACE(INDEX(GroupVertices[Group], MATCH(Edges[[#This Row],[Vertex 1]],GroupVertices[Vertex],0)),1,1,"")</f>
        <v>#N/A</v>
      </c>
      <c r="BE106" s="81" t="e">
        <f>REPLACE(INDEX(GroupVertices[Group], MATCH(Edges[[#This Row],[Vertex 2]],GroupVertices[Vertex],0)),1,1,"")</f>
        <v>#N/A</v>
      </c>
    </row>
    <row r="107" spans="1:57" x14ac:dyDescent="0.25">
      <c r="A107" s="67" t="s">
        <v>309</v>
      </c>
      <c r="B107" s="67" t="s">
        <v>381</v>
      </c>
      <c r="C107" s="68"/>
      <c r="D107" s="69"/>
      <c r="E107" s="70"/>
      <c r="F107" s="71"/>
      <c r="G107" s="68"/>
      <c r="H107" s="72"/>
      <c r="I107" s="73"/>
      <c r="J107" s="73"/>
      <c r="K107" s="35" t="s">
        <v>65</v>
      </c>
      <c r="L107" s="80">
        <v>107</v>
      </c>
      <c r="M107" s="80"/>
      <c r="N107" s="75"/>
      <c r="O107" s="82" t="s">
        <v>393</v>
      </c>
      <c r="P107" s="84">
        <v>42850.279780092591</v>
      </c>
      <c r="Q107" s="82" t="s">
        <v>436</v>
      </c>
      <c r="R107" s="82"/>
      <c r="S107" s="82"/>
      <c r="T107" s="82" t="s">
        <v>480</v>
      </c>
      <c r="U107" s="82"/>
      <c r="V107" s="85" t="s">
        <v>589</v>
      </c>
      <c r="W107" s="84">
        <v>42850.279780092591</v>
      </c>
      <c r="X107" s="85" t="s">
        <v>756</v>
      </c>
      <c r="Y107" s="82"/>
      <c r="Z107" s="82"/>
      <c r="AA107" s="88" t="s">
        <v>927</v>
      </c>
      <c r="AB107" s="82"/>
      <c r="AC107" s="82" t="b">
        <v>0</v>
      </c>
      <c r="AD107" s="82">
        <v>0</v>
      </c>
      <c r="AE107" s="88" t="s">
        <v>1016</v>
      </c>
      <c r="AF107" s="82" t="b">
        <v>0</v>
      </c>
      <c r="AG107" s="82" t="s">
        <v>1023</v>
      </c>
      <c r="AH107" s="82"/>
      <c r="AI107" s="88" t="s">
        <v>1016</v>
      </c>
      <c r="AJ107" s="82" t="b">
        <v>0</v>
      </c>
      <c r="AK107" s="82">
        <v>62</v>
      </c>
      <c r="AL107" s="88" t="s">
        <v>1007</v>
      </c>
      <c r="AM107" s="82" t="s">
        <v>1030</v>
      </c>
      <c r="AN107" s="82" t="b">
        <v>0</v>
      </c>
      <c r="AO107" s="88" t="s">
        <v>1007</v>
      </c>
      <c r="AP107" s="82" t="s">
        <v>179</v>
      </c>
      <c r="AQ107" s="82">
        <v>0</v>
      </c>
      <c r="AR107" s="82">
        <v>0</v>
      </c>
      <c r="AS107" s="82"/>
      <c r="AT107" s="82"/>
      <c r="AU107" s="82"/>
      <c r="AV107" s="82"/>
      <c r="AW107" s="82"/>
      <c r="AX107" s="82"/>
      <c r="AY107" s="82"/>
      <c r="AZ107" s="82"/>
      <c r="BA107" s="82" t="b">
        <f>IF(Edges[[#This Row],[Vertex 1]]=Edges[[#This Row],[Vertex 2]],TRUE,FALSE)</f>
        <v>0</v>
      </c>
      <c r="BB107">
        <v>1</v>
      </c>
      <c r="BC107">
        <v>1</v>
      </c>
      <c r="BD107" s="81" t="e">
        <f>REPLACE(INDEX(GroupVertices[Group], MATCH(Edges[[#This Row],[Vertex 1]],GroupVertices[Vertex],0)),1,1,"")</f>
        <v>#N/A</v>
      </c>
      <c r="BE107" s="81" t="e">
        <f>REPLACE(INDEX(GroupVertices[Group], MATCH(Edges[[#This Row],[Vertex 2]],GroupVertices[Vertex],0)),1,1,"")</f>
        <v>#N/A</v>
      </c>
    </row>
    <row r="108" spans="1:57" x14ac:dyDescent="0.25">
      <c r="A108" s="67" t="s">
        <v>310</v>
      </c>
      <c r="B108" s="67" t="s">
        <v>381</v>
      </c>
      <c r="C108" s="68"/>
      <c r="D108" s="69"/>
      <c r="E108" s="70"/>
      <c r="F108" s="71"/>
      <c r="G108" s="68"/>
      <c r="H108" s="72"/>
      <c r="I108" s="73"/>
      <c r="J108" s="73"/>
      <c r="K108" s="35" t="s">
        <v>65</v>
      </c>
      <c r="L108" s="80">
        <v>108</v>
      </c>
      <c r="M108" s="80"/>
      <c r="N108" s="75"/>
      <c r="O108" s="82" t="s">
        <v>393</v>
      </c>
      <c r="P108" s="84">
        <v>42850.283113425925</v>
      </c>
      <c r="Q108" s="82" t="s">
        <v>436</v>
      </c>
      <c r="R108" s="82"/>
      <c r="S108" s="82"/>
      <c r="T108" s="82" t="s">
        <v>480</v>
      </c>
      <c r="U108" s="82"/>
      <c r="V108" s="85" t="s">
        <v>590</v>
      </c>
      <c r="W108" s="84">
        <v>42850.283113425925</v>
      </c>
      <c r="X108" s="85" t="s">
        <v>757</v>
      </c>
      <c r="Y108" s="82"/>
      <c r="Z108" s="82"/>
      <c r="AA108" s="88" t="s">
        <v>928</v>
      </c>
      <c r="AB108" s="82"/>
      <c r="AC108" s="82" t="b">
        <v>0</v>
      </c>
      <c r="AD108" s="82">
        <v>0</v>
      </c>
      <c r="AE108" s="88" t="s">
        <v>1016</v>
      </c>
      <c r="AF108" s="82" t="b">
        <v>0</v>
      </c>
      <c r="AG108" s="82" t="s">
        <v>1023</v>
      </c>
      <c r="AH108" s="82"/>
      <c r="AI108" s="88" t="s">
        <v>1016</v>
      </c>
      <c r="AJ108" s="82" t="b">
        <v>0</v>
      </c>
      <c r="AK108" s="82">
        <v>62</v>
      </c>
      <c r="AL108" s="88" t="s">
        <v>1007</v>
      </c>
      <c r="AM108" s="82" t="s">
        <v>1030</v>
      </c>
      <c r="AN108" s="82" t="b">
        <v>0</v>
      </c>
      <c r="AO108" s="88" t="s">
        <v>1007</v>
      </c>
      <c r="AP108" s="82" t="s">
        <v>179</v>
      </c>
      <c r="AQ108" s="82">
        <v>0</v>
      </c>
      <c r="AR108" s="82">
        <v>0</v>
      </c>
      <c r="AS108" s="82"/>
      <c r="AT108" s="82"/>
      <c r="AU108" s="82"/>
      <c r="AV108" s="82"/>
      <c r="AW108" s="82"/>
      <c r="AX108" s="82"/>
      <c r="AY108" s="82"/>
      <c r="AZ108" s="82"/>
      <c r="BA108" s="82" t="b">
        <f>IF(Edges[[#This Row],[Vertex 1]]=Edges[[#This Row],[Vertex 2]],TRUE,FALSE)</f>
        <v>0</v>
      </c>
      <c r="BB108">
        <v>1</v>
      </c>
      <c r="BC108">
        <v>1</v>
      </c>
      <c r="BD108" s="81" t="e">
        <f>REPLACE(INDEX(GroupVertices[Group], MATCH(Edges[[#This Row],[Vertex 1]],GroupVertices[Vertex],0)),1,1,"")</f>
        <v>#N/A</v>
      </c>
      <c r="BE108" s="81" t="e">
        <f>REPLACE(INDEX(GroupVertices[Group], MATCH(Edges[[#This Row],[Vertex 2]],GroupVertices[Vertex],0)),1,1,"")</f>
        <v>#N/A</v>
      </c>
    </row>
    <row r="109" spans="1:57" x14ac:dyDescent="0.25">
      <c r="A109" s="67" t="s">
        <v>311</v>
      </c>
      <c r="B109" s="67" t="s">
        <v>381</v>
      </c>
      <c r="C109" s="68"/>
      <c r="D109" s="69"/>
      <c r="E109" s="70"/>
      <c r="F109" s="71"/>
      <c r="G109" s="68"/>
      <c r="H109" s="72"/>
      <c r="I109" s="73"/>
      <c r="J109" s="73"/>
      <c r="K109" s="35" t="s">
        <v>65</v>
      </c>
      <c r="L109" s="80">
        <v>109</v>
      </c>
      <c r="M109" s="80"/>
      <c r="N109" s="75"/>
      <c r="O109" s="82" t="s">
        <v>393</v>
      </c>
      <c r="P109" s="84">
        <v>42850.283912037034</v>
      </c>
      <c r="Q109" s="82" t="s">
        <v>436</v>
      </c>
      <c r="R109" s="82"/>
      <c r="S109" s="82"/>
      <c r="T109" s="82" t="s">
        <v>480</v>
      </c>
      <c r="U109" s="82"/>
      <c r="V109" s="85" t="s">
        <v>591</v>
      </c>
      <c r="W109" s="84">
        <v>42850.283912037034</v>
      </c>
      <c r="X109" s="85" t="s">
        <v>758</v>
      </c>
      <c r="Y109" s="82"/>
      <c r="Z109" s="82"/>
      <c r="AA109" s="88" t="s">
        <v>929</v>
      </c>
      <c r="AB109" s="82"/>
      <c r="AC109" s="82" t="b">
        <v>0</v>
      </c>
      <c r="AD109" s="82">
        <v>0</v>
      </c>
      <c r="AE109" s="88" t="s">
        <v>1016</v>
      </c>
      <c r="AF109" s="82" t="b">
        <v>0</v>
      </c>
      <c r="AG109" s="82" t="s">
        <v>1023</v>
      </c>
      <c r="AH109" s="82"/>
      <c r="AI109" s="88" t="s">
        <v>1016</v>
      </c>
      <c r="AJ109" s="82" t="b">
        <v>0</v>
      </c>
      <c r="AK109" s="82">
        <v>62</v>
      </c>
      <c r="AL109" s="88" t="s">
        <v>1007</v>
      </c>
      <c r="AM109" s="82" t="s">
        <v>1030</v>
      </c>
      <c r="AN109" s="82" t="b">
        <v>0</v>
      </c>
      <c r="AO109" s="88" t="s">
        <v>1007</v>
      </c>
      <c r="AP109" s="82" t="s">
        <v>179</v>
      </c>
      <c r="AQ109" s="82">
        <v>0</v>
      </c>
      <c r="AR109" s="82">
        <v>0</v>
      </c>
      <c r="AS109" s="82"/>
      <c r="AT109" s="82"/>
      <c r="AU109" s="82"/>
      <c r="AV109" s="82"/>
      <c r="AW109" s="82"/>
      <c r="AX109" s="82"/>
      <c r="AY109" s="82"/>
      <c r="AZ109" s="82"/>
      <c r="BA109" s="82" t="b">
        <f>IF(Edges[[#This Row],[Vertex 1]]=Edges[[#This Row],[Vertex 2]],TRUE,FALSE)</f>
        <v>0</v>
      </c>
      <c r="BB109">
        <v>1</v>
      </c>
      <c r="BC109">
        <v>1</v>
      </c>
      <c r="BD109" s="81" t="e">
        <f>REPLACE(INDEX(GroupVertices[Group], MATCH(Edges[[#This Row],[Vertex 1]],GroupVertices[Vertex],0)),1,1,"")</f>
        <v>#N/A</v>
      </c>
      <c r="BE109" s="81" t="e">
        <f>REPLACE(INDEX(GroupVertices[Group], MATCH(Edges[[#This Row],[Vertex 2]],GroupVertices[Vertex],0)),1,1,"")</f>
        <v>#N/A</v>
      </c>
    </row>
    <row r="110" spans="1:57" x14ac:dyDescent="0.25">
      <c r="A110" s="67" t="s">
        <v>312</v>
      </c>
      <c r="B110" s="67" t="s">
        <v>381</v>
      </c>
      <c r="C110" s="68"/>
      <c r="D110" s="69"/>
      <c r="E110" s="70"/>
      <c r="F110" s="71"/>
      <c r="G110" s="68"/>
      <c r="H110" s="72"/>
      <c r="I110" s="73"/>
      <c r="J110" s="73"/>
      <c r="K110" s="35" t="s">
        <v>65</v>
      </c>
      <c r="L110" s="80">
        <v>110</v>
      </c>
      <c r="M110" s="80"/>
      <c r="N110" s="75"/>
      <c r="O110" s="82" t="s">
        <v>393</v>
      </c>
      <c r="P110" s="84">
        <v>42850.286886574075</v>
      </c>
      <c r="Q110" s="82" t="s">
        <v>436</v>
      </c>
      <c r="R110" s="82"/>
      <c r="S110" s="82"/>
      <c r="T110" s="82" t="s">
        <v>480</v>
      </c>
      <c r="U110" s="82"/>
      <c r="V110" s="85" t="s">
        <v>592</v>
      </c>
      <c r="W110" s="84">
        <v>42850.286886574075</v>
      </c>
      <c r="X110" s="85" t="s">
        <v>759</v>
      </c>
      <c r="Y110" s="82"/>
      <c r="Z110" s="82"/>
      <c r="AA110" s="88" t="s">
        <v>930</v>
      </c>
      <c r="AB110" s="82"/>
      <c r="AC110" s="82" t="b">
        <v>0</v>
      </c>
      <c r="AD110" s="82">
        <v>0</v>
      </c>
      <c r="AE110" s="88" t="s">
        <v>1016</v>
      </c>
      <c r="AF110" s="82" t="b">
        <v>0</v>
      </c>
      <c r="AG110" s="82" t="s">
        <v>1023</v>
      </c>
      <c r="AH110" s="82"/>
      <c r="AI110" s="88" t="s">
        <v>1016</v>
      </c>
      <c r="AJ110" s="82" t="b">
        <v>0</v>
      </c>
      <c r="AK110" s="82">
        <v>62</v>
      </c>
      <c r="AL110" s="88" t="s">
        <v>1007</v>
      </c>
      <c r="AM110" s="82" t="s">
        <v>1030</v>
      </c>
      <c r="AN110" s="82" t="b">
        <v>0</v>
      </c>
      <c r="AO110" s="88" t="s">
        <v>1007</v>
      </c>
      <c r="AP110" s="82" t="s">
        <v>179</v>
      </c>
      <c r="AQ110" s="82">
        <v>0</v>
      </c>
      <c r="AR110" s="82">
        <v>0</v>
      </c>
      <c r="AS110" s="82"/>
      <c r="AT110" s="82"/>
      <c r="AU110" s="82"/>
      <c r="AV110" s="82"/>
      <c r="AW110" s="82"/>
      <c r="AX110" s="82"/>
      <c r="AY110" s="82"/>
      <c r="AZ110" s="82"/>
      <c r="BA110" s="82" t="b">
        <f>IF(Edges[[#This Row],[Vertex 1]]=Edges[[#This Row],[Vertex 2]],TRUE,FALSE)</f>
        <v>0</v>
      </c>
      <c r="BB110">
        <v>1</v>
      </c>
      <c r="BC110">
        <v>1</v>
      </c>
      <c r="BD110" s="81" t="e">
        <f>REPLACE(INDEX(GroupVertices[Group], MATCH(Edges[[#This Row],[Vertex 1]],GroupVertices[Vertex],0)),1,1,"")</f>
        <v>#N/A</v>
      </c>
      <c r="BE110" s="81" t="e">
        <f>REPLACE(INDEX(GroupVertices[Group], MATCH(Edges[[#This Row],[Vertex 2]],GroupVertices[Vertex],0)),1,1,"")</f>
        <v>#N/A</v>
      </c>
    </row>
    <row r="111" spans="1:57" x14ac:dyDescent="0.25">
      <c r="A111" s="67" t="s">
        <v>313</v>
      </c>
      <c r="B111" s="67" t="s">
        <v>381</v>
      </c>
      <c r="C111" s="68"/>
      <c r="D111" s="69"/>
      <c r="E111" s="70"/>
      <c r="F111" s="71"/>
      <c r="G111" s="68"/>
      <c r="H111" s="72"/>
      <c r="I111" s="73"/>
      <c r="J111" s="73"/>
      <c r="K111" s="35" t="s">
        <v>65</v>
      </c>
      <c r="L111" s="80">
        <v>111</v>
      </c>
      <c r="M111" s="80"/>
      <c r="N111" s="75"/>
      <c r="O111" s="82" t="s">
        <v>393</v>
      </c>
      <c r="P111" s="84">
        <v>42850.288703703707</v>
      </c>
      <c r="Q111" s="82" t="s">
        <v>436</v>
      </c>
      <c r="R111" s="82"/>
      <c r="S111" s="82"/>
      <c r="T111" s="82" t="s">
        <v>480</v>
      </c>
      <c r="U111" s="82"/>
      <c r="V111" s="85" t="s">
        <v>593</v>
      </c>
      <c r="W111" s="84">
        <v>42850.288703703707</v>
      </c>
      <c r="X111" s="85" t="s">
        <v>760</v>
      </c>
      <c r="Y111" s="82"/>
      <c r="Z111" s="82"/>
      <c r="AA111" s="88" t="s">
        <v>931</v>
      </c>
      <c r="AB111" s="82"/>
      <c r="AC111" s="82" t="b">
        <v>0</v>
      </c>
      <c r="AD111" s="82">
        <v>0</v>
      </c>
      <c r="AE111" s="88" t="s">
        <v>1016</v>
      </c>
      <c r="AF111" s="82" t="b">
        <v>0</v>
      </c>
      <c r="AG111" s="82" t="s">
        <v>1023</v>
      </c>
      <c r="AH111" s="82"/>
      <c r="AI111" s="88" t="s">
        <v>1016</v>
      </c>
      <c r="AJ111" s="82" t="b">
        <v>0</v>
      </c>
      <c r="AK111" s="82">
        <v>62</v>
      </c>
      <c r="AL111" s="88" t="s">
        <v>1007</v>
      </c>
      <c r="AM111" s="82" t="s">
        <v>1030</v>
      </c>
      <c r="AN111" s="82" t="b">
        <v>0</v>
      </c>
      <c r="AO111" s="88" t="s">
        <v>1007</v>
      </c>
      <c r="AP111" s="82" t="s">
        <v>179</v>
      </c>
      <c r="AQ111" s="82">
        <v>0</v>
      </c>
      <c r="AR111" s="82">
        <v>0</v>
      </c>
      <c r="AS111" s="82"/>
      <c r="AT111" s="82"/>
      <c r="AU111" s="82"/>
      <c r="AV111" s="82"/>
      <c r="AW111" s="82"/>
      <c r="AX111" s="82"/>
      <c r="AY111" s="82"/>
      <c r="AZ111" s="82"/>
      <c r="BA111" s="82" t="b">
        <f>IF(Edges[[#This Row],[Vertex 1]]=Edges[[#This Row],[Vertex 2]],TRUE,FALSE)</f>
        <v>0</v>
      </c>
      <c r="BB111">
        <v>1</v>
      </c>
      <c r="BC111">
        <v>1</v>
      </c>
      <c r="BD111" s="81" t="e">
        <f>REPLACE(INDEX(GroupVertices[Group], MATCH(Edges[[#This Row],[Vertex 1]],GroupVertices[Vertex],0)),1,1,"")</f>
        <v>#N/A</v>
      </c>
      <c r="BE111" s="81" t="e">
        <f>REPLACE(INDEX(GroupVertices[Group], MATCH(Edges[[#This Row],[Vertex 2]],GroupVertices[Vertex],0)),1,1,"")</f>
        <v>#N/A</v>
      </c>
    </row>
    <row r="112" spans="1:57" x14ac:dyDescent="0.25">
      <c r="A112" s="67" t="s">
        <v>314</v>
      </c>
      <c r="B112" s="67" t="s">
        <v>381</v>
      </c>
      <c r="C112" s="68"/>
      <c r="D112" s="69"/>
      <c r="E112" s="70"/>
      <c r="F112" s="71"/>
      <c r="G112" s="68"/>
      <c r="H112" s="72"/>
      <c r="I112" s="73"/>
      <c r="J112" s="73"/>
      <c r="K112" s="35" t="s">
        <v>65</v>
      </c>
      <c r="L112" s="80">
        <v>112</v>
      </c>
      <c r="M112" s="80"/>
      <c r="N112" s="75"/>
      <c r="O112" s="82" t="s">
        <v>393</v>
      </c>
      <c r="P112" s="84">
        <v>42850.292222222219</v>
      </c>
      <c r="Q112" s="82" t="s">
        <v>436</v>
      </c>
      <c r="R112" s="82"/>
      <c r="S112" s="82"/>
      <c r="T112" s="82" t="s">
        <v>480</v>
      </c>
      <c r="U112" s="82"/>
      <c r="V112" s="85" t="s">
        <v>594</v>
      </c>
      <c r="W112" s="84">
        <v>42850.292222222219</v>
      </c>
      <c r="X112" s="85" t="s">
        <v>761</v>
      </c>
      <c r="Y112" s="82"/>
      <c r="Z112" s="82"/>
      <c r="AA112" s="88" t="s">
        <v>932</v>
      </c>
      <c r="AB112" s="82"/>
      <c r="AC112" s="82" t="b">
        <v>0</v>
      </c>
      <c r="AD112" s="82">
        <v>0</v>
      </c>
      <c r="AE112" s="88" t="s">
        <v>1016</v>
      </c>
      <c r="AF112" s="82" t="b">
        <v>0</v>
      </c>
      <c r="AG112" s="82" t="s">
        <v>1023</v>
      </c>
      <c r="AH112" s="82"/>
      <c r="AI112" s="88" t="s">
        <v>1016</v>
      </c>
      <c r="AJ112" s="82" t="b">
        <v>0</v>
      </c>
      <c r="AK112" s="82">
        <v>62</v>
      </c>
      <c r="AL112" s="88" t="s">
        <v>1007</v>
      </c>
      <c r="AM112" s="82" t="s">
        <v>1030</v>
      </c>
      <c r="AN112" s="82" t="b">
        <v>0</v>
      </c>
      <c r="AO112" s="88" t="s">
        <v>1007</v>
      </c>
      <c r="AP112" s="82" t="s">
        <v>179</v>
      </c>
      <c r="AQ112" s="82">
        <v>0</v>
      </c>
      <c r="AR112" s="82">
        <v>0</v>
      </c>
      <c r="AS112" s="82"/>
      <c r="AT112" s="82"/>
      <c r="AU112" s="82"/>
      <c r="AV112" s="82"/>
      <c r="AW112" s="82"/>
      <c r="AX112" s="82"/>
      <c r="AY112" s="82"/>
      <c r="AZ112" s="82"/>
      <c r="BA112" s="82" t="b">
        <f>IF(Edges[[#This Row],[Vertex 1]]=Edges[[#This Row],[Vertex 2]],TRUE,FALSE)</f>
        <v>0</v>
      </c>
      <c r="BB112">
        <v>1</v>
      </c>
      <c r="BC112">
        <v>1</v>
      </c>
      <c r="BD112" s="81" t="e">
        <f>REPLACE(INDEX(GroupVertices[Group], MATCH(Edges[[#This Row],[Vertex 1]],GroupVertices[Vertex],0)),1,1,"")</f>
        <v>#N/A</v>
      </c>
      <c r="BE112" s="81" t="e">
        <f>REPLACE(INDEX(GroupVertices[Group], MATCH(Edges[[#This Row],[Vertex 2]],GroupVertices[Vertex],0)),1,1,"")</f>
        <v>#N/A</v>
      </c>
    </row>
    <row r="113" spans="1:57" x14ac:dyDescent="0.25">
      <c r="A113" s="67" t="s">
        <v>315</v>
      </c>
      <c r="B113" s="67" t="s">
        <v>381</v>
      </c>
      <c r="C113" s="68"/>
      <c r="D113" s="69"/>
      <c r="E113" s="70"/>
      <c r="F113" s="71"/>
      <c r="G113" s="68"/>
      <c r="H113" s="72"/>
      <c r="I113" s="73"/>
      <c r="J113" s="73"/>
      <c r="K113" s="35" t="s">
        <v>65</v>
      </c>
      <c r="L113" s="80">
        <v>113</v>
      </c>
      <c r="M113" s="80"/>
      <c r="N113" s="75"/>
      <c r="O113" s="82" t="s">
        <v>393</v>
      </c>
      <c r="P113" s="84">
        <v>42850.294525462959</v>
      </c>
      <c r="Q113" s="82" t="s">
        <v>436</v>
      </c>
      <c r="R113" s="82"/>
      <c r="S113" s="82"/>
      <c r="T113" s="82" t="s">
        <v>480</v>
      </c>
      <c r="U113" s="82"/>
      <c r="V113" s="85" t="s">
        <v>595</v>
      </c>
      <c r="W113" s="84">
        <v>42850.294525462959</v>
      </c>
      <c r="X113" s="85" t="s">
        <v>762</v>
      </c>
      <c r="Y113" s="82"/>
      <c r="Z113" s="82"/>
      <c r="AA113" s="88" t="s">
        <v>933</v>
      </c>
      <c r="AB113" s="82"/>
      <c r="AC113" s="82" t="b">
        <v>0</v>
      </c>
      <c r="AD113" s="82">
        <v>0</v>
      </c>
      <c r="AE113" s="88" t="s">
        <v>1016</v>
      </c>
      <c r="AF113" s="82" t="b">
        <v>0</v>
      </c>
      <c r="AG113" s="82" t="s">
        <v>1023</v>
      </c>
      <c r="AH113" s="82"/>
      <c r="AI113" s="88" t="s">
        <v>1016</v>
      </c>
      <c r="AJ113" s="82" t="b">
        <v>0</v>
      </c>
      <c r="AK113" s="82">
        <v>62</v>
      </c>
      <c r="AL113" s="88" t="s">
        <v>1007</v>
      </c>
      <c r="AM113" s="82" t="s">
        <v>1030</v>
      </c>
      <c r="AN113" s="82" t="b">
        <v>0</v>
      </c>
      <c r="AO113" s="88" t="s">
        <v>1007</v>
      </c>
      <c r="AP113" s="82" t="s">
        <v>179</v>
      </c>
      <c r="AQ113" s="82">
        <v>0</v>
      </c>
      <c r="AR113" s="82">
        <v>0</v>
      </c>
      <c r="AS113" s="82"/>
      <c r="AT113" s="82"/>
      <c r="AU113" s="82"/>
      <c r="AV113" s="82"/>
      <c r="AW113" s="82"/>
      <c r="AX113" s="82"/>
      <c r="AY113" s="82"/>
      <c r="AZ113" s="82"/>
      <c r="BA113" s="82" t="b">
        <f>IF(Edges[[#This Row],[Vertex 1]]=Edges[[#This Row],[Vertex 2]],TRUE,FALSE)</f>
        <v>0</v>
      </c>
      <c r="BB113">
        <v>1</v>
      </c>
      <c r="BC113">
        <v>1</v>
      </c>
      <c r="BD113" s="81" t="e">
        <f>REPLACE(INDEX(GroupVertices[Group], MATCH(Edges[[#This Row],[Vertex 1]],GroupVertices[Vertex],0)),1,1,"")</f>
        <v>#N/A</v>
      </c>
      <c r="BE113" s="81" t="e">
        <f>REPLACE(INDEX(GroupVertices[Group], MATCH(Edges[[#This Row],[Vertex 2]],GroupVertices[Vertex],0)),1,1,"")</f>
        <v>#N/A</v>
      </c>
    </row>
    <row r="114" spans="1:57" x14ac:dyDescent="0.25">
      <c r="A114" s="67" t="s">
        <v>316</v>
      </c>
      <c r="B114" s="67" t="s">
        <v>381</v>
      </c>
      <c r="C114" s="68"/>
      <c r="D114" s="69"/>
      <c r="E114" s="70"/>
      <c r="F114" s="71"/>
      <c r="G114" s="68"/>
      <c r="H114" s="72"/>
      <c r="I114" s="73"/>
      <c r="J114" s="73"/>
      <c r="K114" s="35" t="s">
        <v>65</v>
      </c>
      <c r="L114" s="80">
        <v>114</v>
      </c>
      <c r="M114" s="80"/>
      <c r="N114" s="75"/>
      <c r="O114" s="82" t="s">
        <v>393</v>
      </c>
      <c r="P114" s="84">
        <v>42850.295752314814</v>
      </c>
      <c r="Q114" s="82" t="s">
        <v>436</v>
      </c>
      <c r="R114" s="82"/>
      <c r="S114" s="82"/>
      <c r="T114" s="82" t="s">
        <v>480</v>
      </c>
      <c r="U114" s="82"/>
      <c r="V114" s="85" t="s">
        <v>596</v>
      </c>
      <c r="W114" s="84">
        <v>42850.295752314814</v>
      </c>
      <c r="X114" s="85" t="s">
        <v>763</v>
      </c>
      <c r="Y114" s="82"/>
      <c r="Z114" s="82"/>
      <c r="AA114" s="88" t="s">
        <v>934</v>
      </c>
      <c r="AB114" s="82"/>
      <c r="AC114" s="82" t="b">
        <v>0</v>
      </c>
      <c r="AD114" s="82">
        <v>0</v>
      </c>
      <c r="AE114" s="88" t="s">
        <v>1016</v>
      </c>
      <c r="AF114" s="82" t="b">
        <v>0</v>
      </c>
      <c r="AG114" s="82" t="s">
        <v>1023</v>
      </c>
      <c r="AH114" s="82"/>
      <c r="AI114" s="88" t="s">
        <v>1016</v>
      </c>
      <c r="AJ114" s="82" t="b">
        <v>0</v>
      </c>
      <c r="AK114" s="82">
        <v>62</v>
      </c>
      <c r="AL114" s="88" t="s">
        <v>1007</v>
      </c>
      <c r="AM114" s="82" t="s">
        <v>1040</v>
      </c>
      <c r="AN114" s="82" t="b">
        <v>0</v>
      </c>
      <c r="AO114" s="88" t="s">
        <v>1007</v>
      </c>
      <c r="AP114" s="82" t="s">
        <v>179</v>
      </c>
      <c r="AQ114" s="82">
        <v>0</v>
      </c>
      <c r="AR114" s="82">
        <v>0</v>
      </c>
      <c r="AS114" s="82"/>
      <c r="AT114" s="82"/>
      <c r="AU114" s="82"/>
      <c r="AV114" s="82"/>
      <c r="AW114" s="82"/>
      <c r="AX114" s="82"/>
      <c r="AY114" s="82"/>
      <c r="AZ114" s="82"/>
      <c r="BA114" s="82" t="b">
        <f>IF(Edges[[#This Row],[Vertex 1]]=Edges[[#This Row],[Vertex 2]],TRUE,FALSE)</f>
        <v>0</v>
      </c>
      <c r="BB114">
        <v>1</v>
      </c>
      <c r="BC114">
        <v>1</v>
      </c>
      <c r="BD114" s="81" t="e">
        <f>REPLACE(INDEX(GroupVertices[Group], MATCH(Edges[[#This Row],[Vertex 1]],GroupVertices[Vertex],0)),1,1,"")</f>
        <v>#N/A</v>
      </c>
      <c r="BE114" s="81" t="e">
        <f>REPLACE(INDEX(GroupVertices[Group], MATCH(Edges[[#This Row],[Vertex 2]],GroupVertices[Vertex],0)),1,1,"")</f>
        <v>#N/A</v>
      </c>
    </row>
    <row r="115" spans="1:57" x14ac:dyDescent="0.25">
      <c r="A115" s="67" t="s">
        <v>317</v>
      </c>
      <c r="B115" s="67" t="s">
        <v>381</v>
      </c>
      <c r="C115" s="68"/>
      <c r="D115" s="69"/>
      <c r="E115" s="70"/>
      <c r="F115" s="71"/>
      <c r="G115" s="68"/>
      <c r="H115" s="72"/>
      <c r="I115" s="73"/>
      <c r="J115" s="73"/>
      <c r="K115" s="35" t="s">
        <v>65</v>
      </c>
      <c r="L115" s="80">
        <v>115</v>
      </c>
      <c r="M115" s="80"/>
      <c r="N115" s="75"/>
      <c r="O115" s="82" t="s">
        <v>393</v>
      </c>
      <c r="P115" s="84">
        <v>42850.296238425923</v>
      </c>
      <c r="Q115" s="82" t="s">
        <v>436</v>
      </c>
      <c r="R115" s="82"/>
      <c r="S115" s="82"/>
      <c r="T115" s="82" t="s">
        <v>480</v>
      </c>
      <c r="U115" s="82"/>
      <c r="V115" s="85" t="s">
        <v>597</v>
      </c>
      <c r="W115" s="84">
        <v>42850.296238425923</v>
      </c>
      <c r="X115" s="85" t="s">
        <v>764</v>
      </c>
      <c r="Y115" s="82"/>
      <c r="Z115" s="82"/>
      <c r="AA115" s="88" t="s">
        <v>935</v>
      </c>
      <c r="AB115" s="82"/>
      <c r="AC115" s="82" t="b">
        <v>0</v>
      </c>
      <c r="AD115" s="82">
        <v>0</v>
      </c>
      <c r="AE115" s="88" t="s">
        <v>1016</v>
      </c>
      <c r="AF115" s="82" t="b">
        <v>0</v>
      </c>
      <c r="AG115" s="82" t="s">
        <v>1023</v>
      </c>
      <c r="AH115" s="82"/>
      <c r="AI115" s="88" t="s">
        <v>1016</v>
      </c>
      <c r="AJ115" s="82" t="b">
        <v>0</v>
      </c>
      <c r="AK115" s="82">
        <v>62</v>
      </c>
      <c r="AL115" s="88" t="s">
        <v>1007</v>
      </c>
      <c r="AM115" s="82" t="s">
        <v>1030</v>
      </c>
      <c r="AN115" s="82" t="b">
        <v>0</v>
      </c>
      <c r="AO115" s="88" t="s">
        <v>1007</v>
      </c>
      <c r="AP115" s="82" t="s">
        <v>179</v>
      </c>
      <c r="AQ115" s="82">
        <v>0</v>
      </c>
      <c r="AR115" s="82">
        <v>0</v>
      </c>
      <c r="AS115" s="82"/>
      <c r="AT115" s="82"/>
      <c r="AU115" s="82"/>
      <c r="AV115" s="82"/>
      <c r="AW115" s="82"/>
      <c r="AX115" s="82"/>
      <c r="AY115" s="82"/>
      <c r="AZ115" s="82"/>
      <c r="BA115" s="82" t="b">
        <f>IF(Edges[[#This Row],[Vertex 1]]=Edges[[#This Row],[Vertex 2]],TRUE,FALSE)</f>
        <v>0</v>
      </c>
      <c r="BB115">
        <v>1</v>
      </c>
      <c r="BC115">
        <v>1</v>
      </c>
      <c r="BD115" s="81" t="e">
        <f>REPLACE(INDEX(GroupVertices[Group], MATCH(Edges[[#This Row],[Vertex 1]],GroupVertices[Vertex],0)),1,1,"")</f>
        <v>#N/A</v>
      </c>
      <c r="BE115" s="81" t="e">
        <f>REPLACE(INDEX(GroupVertices[Group], MATCH(Edges[[#This Row],[Vertex 2]],GroupVertices[Vertex],0)),1,1,"")</f>
        <v>#N/A</v>
      </c>
    </row>
    <row r="116" spans="1:57" x14ac:dyDescent="0.25">
      <c r="A116" s="67" t="s">
        <v>318</v>
      </c>
      <c r="B116" s="67" t="s">
        <v>381</v>
      </c>
      <c r="C116" s="68"/>
      <c r="D116" s="69"/>
      <c r="E116" s="70"/>
      <c r="F116" s="71"/>
      <c r="G116" s="68"/>
      <c r="H116" s="72"/>
      <c r="I116" s="73"/>
      <c r="J116" s="73"/>
      <c r="K116" s="35" t="s">
        <v>65</v>
      </c>
      <c r="L116" s="80">
        <v>116</v>
      </c>
      <c r="M116" s="80"/>
      <c r="N116" s="75"/>
      <c r="O116" s="82" t="s">
        <v>393</v>
      </c>
      <c r="P116" s="84">
        <v>42850.296944444446</v>
      </c>
      <c r="Q116" s="82" t="s">
        <v>436</v>
      </c>
      <c r="R116" s="82"/>
      <c r="S116" s="82"/>
      <c r="T116" s="82" t="s">
        <v>480</v>
      </c>
      <c r="U116" s="82"/>
      <c r="V116" s="85" t="s">
        <v>598</v>
      </c>
      <c r="W116" s="84">
        <v>42850.296944444446</v>
      </c>
      <c r="X116" s="85" t="s">
        <v>765</v>
      </c>
      <c r="Y116" s="82"/>
      <c r="Z116" s="82"/>
      <c r="AA116" s="88" t="s">
        <v>936</v>
      </c>
      <c r="AB116" s="82"/>
      <c r="AC116" s="82" t="b">
        <v>0</v>
      </c>
      <c r="AD116" s="82">
        <v>0</v>
      </c>
      <c r="AE116" s="88" t="s">
        <v>1016</v>
      </c>
      <c r="AF116" s="82" t="b">
        <v>0</v>
      </c>
      <c r="AG116" s="82" t="s">
        <v>1023</v>
      </c>
      <c r="AH116" s="82"/>
      <c r="AI116" s="88" t="s">
        <v>1016</v>
      </c>
      <c r="AJ116" s="82" t="b">
        <v>0</v>
      </c>
      <c r="AK116" s="82">
        <v>62</v>
      </c>
      <c r="AL116" s="88" t="s">
        <v>1007</v>
      </c>
      <c r="AM116" s="82" t="s">
        <v>1030</v>
      </c>
      <c r="AN116" s="82" t="b">
        <v>0</v>
      </c>
      <c r="AO116" s="88" t="s">
        <v>1007</v>
      </c>
      <c r="AP116" s="82" t="s">
        <v>179</v>
      </c>
      <c r="AQ116" s="82">
        <v>0</v>
      </c>
      <c r="AR116" s="82">
        <v>0</v>
      </c>
      <c r="AS116" s="82"/>
      <c r="AT116" s="82"/>
      <c r="AU116" s="82"/>
      <c r="AV116" s="82"/>
      <c r="AW116" s="82"/>
      <c r="AX116" s="82"/>
      <c r="AY116" s="82"/>
      <c r="AZ116" s="82"/>
      <c r="BA116" s="82" t="b">
        <f>IF(Edges[[#This Row],[Vertex 1]]=Edges[[#This Row],[Vertex 2]],TRUE,FALSE)</f>
        <v>0</v>
      </c>
      <c r="BB116">
        <v>1</v>
      </c>
      <c r="BC116">
        <v>1</v>
      </c>
      <c r="BD116" s="81" t="e">
        <f>REPLACE(INDEX(GroupVertices[Group], MATCH(Edges[[#This Row],[Vertex 1]],GroupVertices[Vertex],0)),1,1,"")</f>
        <v>#N/A</v>
      </c>
      <c r="BE116" s="81" t="e">
        <f>REPLACE(INDEX(GroupVertices[Group], MATCH(Edges[[#This Row],[Vertex 2]],GroupVertices[Vertex],0)),1,1,"")</f>
        <v>#N/A</v>
      </c>
    </row>
    <row r="117" spans="1:57" x14ac:dyDescent="0.25">
      <c r="A117" s="67" t="s">
        <v>319</v>
      </c>
      <c r="B117" s="67" t="s">
        <v>381</v>
      </c>
      <c r="C117" s="68"/>
      <c r="D117" s="69"/>
      <c r="E117" s="70"/>
      <c r="F117" s="71"/>
      <c r="G117" s="68"/>
      <c r="H117" s="72"/>
      <c r="I117" s="73"/>
      <c r="J117" s="73"/>
      <c r="K117" s="35" t="s">
        <v>65</v>
      </c>
      <c r="L117" s="80">
        <v>117</v>
      </c>
      <c r="M117" s="80"/>
      <c r="N117" s="75"/>
      <c r="O117" s="82" t="s">
        <v>393</v>
      </c>
      <c r="P117" s="84">
        <v>42850.3046412037</v>
      </c>
      <c r="Q117" s="82" t="s">
        <v>436</v>
      </c>
      <c r="R117" s="82"/>
      <c r="S117" s="82"/>
      <c r="T117" s="82" t="s">
        <v>480</v>
      </c>
      <c r="U117" s="82"/>
      <c r="V117" s="85" t="s">
        <v>599</v>
      </c>
      <c r="W117" s="84">
        <v>42850.3046412037</v>
      </c>
      <c r="X117" s="85" t="s">
        <v>766</v>
      </c>
      <c r="Y117" s="82"/>
      <c r="Z117" s="82"/>
      <c r="AA117" s="88" t="s">
        <v>937</v>
      </c>
      <c r="AB117" s="82"/>
      <c r="AC117" s="82" t="b">
        <v>0</v>
      </c>
      <c r="AD117" s="82">
        <v>0</v>
      </c>
      <c r="AE117" s="88" t="s">
        <v>1016</v>
      </c>
      <c r="AF117" s="82" t="b">
        <v>0</v>
      </c>
      <c r="AG117" s="82" t="s">
        <v>1023</v>
      </c>
      <c r="AH117" s="82"/>
      <c r="AI117" s="88" t="s">
        <v>1016</v>
      </c>
      <c r="AJ117" s="82" t="b">
        <v>0</v>
      </c>
      <c r="AK117" s="82">
        <v>62</v>
      </c>
      <c r="AL117" s="88" t="s">
        <v>1007</v>
      </c>
      <c r="AM117" s="82" t="s">
        <v>1030</v>
      </c>
      <c r="AN117" s="82" t="b">
        <v>0</v>
      </c>
      <c r="AO117" s="88" t="s">
        <v>1007</v>
      </c>
      <c r="AP117" s="82" t="s">
        <v>179</v>
      </c>
      <c r="AQ117" s="82">
        <v>0</v>
      </c>
      <c r="AR117" s="82">
        <v>0</v>
      </c>
      <c r="AS117" s="82"/>
      <c r="AT117" s="82"/>
      <c r="AU117" s="82"/>
      <c r="AV117" s="82"/>
      <c r="AW117" s="82"/>
      <c r="AX117" s="82"/>
      <c r="AY117" s="82"/>
      <c r="AZ117" s="82"/>
      <c r="BA117" s="82" t="b">
        <f>IF(Edges[[#This Row],[Vertex 1]]=Edges[[#This Row],[Vertex 2]],TRUE,FALSE)</f>
        <v>0</v>
      </c>
      <c r="BB117">
        <v>1</v>
      </c>
      <c r="BC117">
        <v>1</v>
      </c>
      <c r="BD117" s="81" t="e">
        <f>REPLACE(INDEX(GroupVertices[Group], MATCH(Edges[[#This Row],[Vertex 1]],GroupVertices[Vertex],0)),1,1,"")</f>
        <v>#N/A</v>
      </c>
      <c r="BE117" s="81" t="e">
        <f>REPLACE(INDEX(GroupVertices[Group], MATCH(Edges[[#This Row],[Vertex 2]],GroupVertices[Vertex],0)),1,1,"")</f>
        <v>#N/A</v>
      </c>
    </row>
    <row r="118" spans="1:57" x14ac:dyDescent="0.25">
      <c r="A118" s="67" t="s">
        <v>320</v>
      </c>
      <c r="B118" s="67" t="s">
        <v>381</v>
      </c>
      <c r="C118" s="68"/>
      <c r="D118" s="69"/>
      <c r="E118" s="70"/>
      <c r="F118" s="71"/>
      <c r="G118" s="68"/>
      <c r="H118" s="72"/>
      <c r="I118" s="73"/>
      <c r="J118" s="73"/>
      <c r="K118" s="35" t="s">
        <v>65</v>
      </c>
      <c r="L118" s="80">
        <v>118</v>
      </c>
      <c r="M118" s="80"/>
      <c r="N118" s="75"/>
      <c r="O118" s="82" t="s">
        <v>393</v>
      </c>
      <c r="P118" s="84">
        <v>42850.308495370373</v>
      </c>
      <c r="Q118" s="82" t="s">
        <v>436</v>
      </c>
      <c r="R118" s="82"/>
      <c r="S118" s="82"/>
      <c r="T118" s="82" t="s">
        <v>480</v>
      </c>
      <c r="U118" s="82"/>
      <c r="V118" s="85" t="s">
        <v>600</v>
      </c>
      <c r="W118" s="84">
        <v>42850.308495370373</v>
      </c>
      <c r="X118" s="85" t="s">
        <v>767</v>
      </c>
      <c r="Y118" s="82"/>
      <c r="Z118" s="82"/>
      <c r="AA118" s="88" t="s">
        <v>938</v>
      </c>
      <c r="AB118" s="82"/>
      <c r="AC118" s="82" t="b">
        <v>0</v>
      </c>
      <c r="AD118" s="82">
        <v>0</v>
      </c>
      <c r="AE118" s="88" t="s">
        <v>1016</v>
      </c>
      <c r="AF118" s="82" t="b">
        <v>0</v>
      </c>
      <c r="AG118" s="82" t="s">
        <v>1023</v>
      </c>
      <c r="AH118" s="82"/>
      <c r="AI118" s="88" t="s">
        <v>1016</v>
      </c>
      <c r="AJ118" s="82" t="b">
        <v>0</v>
      </c>
      <c r="AK118" s="82">
        <v>62</v>
      </c>
      <c r="AL118" s="88" t="s">
        <v>1007</v>
      </c>
      <c r="AM118" s="82" t="s">
        <v>1030</v>
      </c>
      <c r="AN118" s="82" t="b">
        <v>0</v>
      </c>
      <c r="AO118" s="88" t="s">
        <v>1007</v>
      </c>
      <c r="AP118" s="82" t="s">
        <v>179</v>
      </c>
      <c r="AQ118" s="82">
        <v>0</v>
      </c>
      <c r="AR118" s="82">
        <v>0</v>
      </c>
      <c r="AS118" s="82"/>
      <c r="AT118" s="82"/>
      <c r="AU118" s="82"/>
      <c r="AV118" s="82"/>
      <c r="AW118" s="82"/>
      <c r="AX118" s="82"/>
      <c r="AY118" s="82"/>
      <c r="AZ118" s="82"/>
      <c r="BA118" s="82" t="b">
        <f>IF(Edges[[#This Row],[Vertex 1]]=Edges[[#This Row],[Vertex 2]],TRUE,FALSE)</f>
        <v>0</v>
      </c>
      <c r="BB118">
        <v>1</v>
      </c>
      <c r="BC118">
        <v>1</v>
      </c>
      <c r="BD118" s="81" t="e">
        <f>REPLACE(INDEX(GroupVertices[Group], MATCH(Edges[[#This Row],[Vertex 1]],GroupVertices[Vertex],0)),1,1,"")</f>
        <v>#N/A</v>
      </c>
      <c r="BE118" s="81" t="e">
        <f>REPLACE(INDEX(GroupVertices[Group], MATCH(Edges[[#This Row],[Vertex 2]],GroupVertices[Vertex],0)),1,1,"")</f>
        <v>#N/A</v>
      </c>
    </row>
    <row r="119" spans="1:57" x14ac:dyDescent="0.25">
      <c r="A119" s="67" t="s">
        <v>321</v>
      </c>
      <c r="B119" s="67" t="s">
        <v>381</v>
      </c>
      <c r="C119" s="68"/>
      <c r="D119" s="69"/>
      <c r="E119" s="70"/>
      <c r="F119" s="71"/>
      <c r="G119" s="68"/>
      <c r="H119" s="72"/>
      <c r="I119" s="73"/>
      <c r="J119" s="73"/>
      <c r="K119" s="35" t="s">
        <v>65</v>
      </c>
      <c r="L119" s="80">
        <v>119</v>
      </c>
      <c r="M119" s="80"/>
      <c r="N119" s="75"/>
      <c r="O119" s="82" t="s">
        <v>393</v>
      </c>
      <c r="P119" s="84">
        <v>42850.309305555558</v>
      </c>
      <c r="Q119" s="82" t="s">
        <v>436</v>
      </c>
      <c r="R119" s="82"/>
      <c r="S119" s="82"/>
      <c r="T119" s="82" t="s">
        <v>480</v>
      </c>
      <c r="U119" s="82"/>
      <c r="V119" s="85" t="s">
        <v>601</v>
      </c>
      <c r="W119" s="84">
        <v>42850.309305555558</v>
      </c>
      <c r="X119" s="85" t="s">
        <v>768</v>
      </c>
      <c r="Y119" s="82"/>
      <c r="Z119" s="82"/>
      <c r="AA119" s="88" t="s">
        <v>939</v>
      </c>
      <c r="AB119" s="82"/>
      <c r="AC119" s="82" t="b">
        <v>0</v>
      </c>
      <c r="AD119" s="82">
        <v>0</v>
      </c>
      <c r="AE119" s="88" t="s">
        <v>1016</v>
      </c>
      <c r="AF119" s="82" t="b">
        <v>0</v>
      </c>
      <c r="AG119" s="82" t="s">
        <v>1023</v>
      </c>
      <c r="AH119" s="82"/>
      <c r="AI119" s="88" t="s">
        <v>1016</v>
      </c>
      <c r="AJ119" s="82" t="b">
        <v>0</v>
      </c>
      <c r="AK119" s="82">
        <v>62</v>
      </c>
      <c r="AL119" s="88" t="s">
        <v>1007</v>
      </c>
      <c r="AM119" s="82" t="s">
        <v>1030</v>
      </c>
      <c r="AN119" s="82" t="b">
        <v>0</v>
      </c>
      <c r="AO119" s="88" t="s">
        <v>1007</v>
      </c>
      <c r="AP119" s="82" t="s">
        <v>179</v>
      </c>
      <c r="AQ119" s="82">
        <v>0</v>
      </c>
      <c r="AR119" s="82">
        <v>0</v>
      </c>
      <c r="AS119" s="82"/>
      <c r="AT119" s="82"/>
      <c r="AU119" s="82"/>
      <c r="AV119" s="82"/>
      <c r="AW119" s="82"/>
      <c r="AX119" s="82"/>
      <c r="AY119" s="82"/>
      <c r="AZ119" s="82"/>
      <c r="BA119" s="82" t="b">
        <f>IF(Edges[[#This Row],[Vertex 1]]=Edges[[#This Row],[Vertex 2]],TRUE,FALSE)</f>
        <v>0</v>
      </c>
      <c r="BB119">
        <v>1</v>
      </c>
      <c r="BC119">
        <v>1</v>
      </c>
      <c r="BD119" s="81" t="e">
        <f>REPLACE(INDEX(GroupVertices[Group], MATCH(Edges[[#This Row],[Vertex 1]],GroupVertices[Vertex],0)),1,1,"")</f>
        <v>#N/A</v>
      </c>
      <c r="BE119" s="81" t="e">
        <f>REPLACE(INDEX(GroupVertices[Group], MATCH(Edges[[#This Row],[Vertex 2]],GroupVertices[Vertex],0)),1,1,"")</f>
        <v>#N/A</v>
      </c>
    </row>
    <row r="120" spans="1:57" x14ac:dyDescent="0.25">
      <c r="A120" s="67" t="s">
        <v>322</v>
      </c>
      <c r="B120" s="67" t="s">
        <v>381</v>
      </c>
      <c r="C120" s="68"/>
      <c r="D120" s="69"/>
      <c r="E120" s="70"/>
      <c r="F120" s="71"/>
      <c r="G120" s="68"/>
      <c r="H120" s="72"/>
      <c r="I120" s="73"/>
      <c r="J120" s="73"/>
      <c r="K120" s="35" t="s">
        <v>65</v>
      </c>
      <c r="L120" s="80">
        <v>120</v>
      </c>
      <c r="M120" s="80"/>
      <c r="N120" s="75"/>
      <c r="O120" s="82" t="s">
        <v>393</v>
      </c>
      <c r="P120" s="84">
        <v>42850.309618055559</v>
      </c>
      <c r="Q120" s="82" t="s">
        <v>436</v>
      </c>
      <c r="R120" s="82"/>
      <c r="S120" s="82"/>
      <c r="T120" s="82" t="s">
        <v>480</v>
      </c>
      <c r="U120" s="82"/>
      <c r="V120" s="85" t="s">
        <v>602</v>
      </c>
      <c r="W120" s="84">
        <v>42850.309618055559</v>
      </c>
      <c r="X120" s="85" t="s">
        <v>769</v>
      </c>
      <c r="Y120" s="82"/>
      <c r="Z120" s="82"/>
      <c r="AA120" s="88" t="s">
        <v>940</v>
      </c>
      <c r="AB120" s="82"/>
      <c r="AC120" s="82" t="b">
        <v>0</v>
      </c>
      <c r="AD120" s="82">
        <v>0</v>
      </c>
      <c r="AE120" s="88" t="s">
        <v>1016</v>
      </c>
      <c r="AF120" s="82" t="b">
        <v>0</v>
      </c>
      <c r="AG120" s="82" t="s">
        <v>1023</v>
      </c>
      <c r="AH120" s="82"/>
      <c r="AI120" s="88" t="s">
        <v>1016</v>
      </c>
      <c r="AJ120" s="82" t="b">
        <v>0</v>
      </c>
      <c r="AK120" s="82">
        <v>62</v>
      </c>
      <c r="AL120" s="88" t="s">
        <v>1007</v>
      </c>
      <c r="AM120" s="82" t="s">
        <v>1030</v>
      </c>
      <c r="AN120" s="82" t="b">
        <v>0</v>
      </c>
      <c r="AO120" s="88" t="s">
        <v>1007</v>
      </c>
      <c r="AP120" s="82" t="s">
        <v>179</v>
      </c>
      <c r="AQ120" s="82">
        <v>0</v>
      </c>
      <c r="AR120" s="82">
        <v>0</v>
      </c>
      <c r="AS120" s="82"/>
      <c r="AT120" s="82"/>
      <c r="AU120" s="82"/>
      <c r="AV120" s="82"/>
      <c r="AW120" s="82"/>
      <c r="AX120" s="82"/>
      <c r="AY120" s="82"/>
      <c r="AZ120" s="82"/>
      <c r="BA120" s="82" t="b">
        <f>IF(Edges[[#This Row],[Vertex 1]]=Edges[[#This Row],[Vertex 2]],TRUE,FALSE)</f>
        <v>0</v>
      </c>
      <c r="BB120">
        <v>1</v>
      </c>
      <c r="BC120">
        <v>1</v>
      </c>
      <c r="BD120" s="81" t="e">
        <f>REPLACE(INDEX(GroupVertices[Group], MATCH(Edges[[#This Row],[Vertex 1]],GroupVertices[Vertex],0)),1,1,"")</f>
        <v>#N/A</v>
      </c>
      <c r="BE120" s="81" t="e">
        <f>REPLACE(INDEX(GroupVertices[Group], MATCH(Edges[[#This Row],[Vertex 2]],GroupVertices[Vertex],0)),1,1,"")</f>
        <v>#N/A</v>
      </c>
    </row>
    <row r="121" spans="1:57" x14ac:dyDescent="0.25">
      <c r="A121" s="67" t="s">
        <v>323</v>
      </c>
      <c r="B121" s="67" t="s">
        <v>381</v>
      </c>
      <c r="C121" s="68"/>
      <c r="D121" s="69"/>
      <c r="E121" s="70"/>
      <c r="F121" s="71"/>
      <c r="G121" s="68"/>
      <c r="H121" s="72"/>
      <c r="I121" s="73"/>
      <c r="J121" s="73"/>
      <c r="K121" s="35" t="s">
        <v>65</v>
      </c>
      <c r="L121" s="80">
        <v>121</v>
      </c>
      <c r="M121" s="80"/>
      <c r="N121" s="75"/>
      <c r="O121" s="82" t="s">
        <v>393</v>
      </c>
      <c r="P121" s="84">
        <v>42850.310891203706</v>
      </c>
      <c r="Q121" s="82" t="s">
        <v>436</v>
      </c>
      <c r="R121" s="82"/>
      <c r="S121" s="82"/>
      <c r="T121" s="82" t="s">
        <v>480</v>
      </c>
      <c r="U121" s="82"/>
      <c r="V121" s="85" t="s">
        <v>603</v>
      </c>
      <c r="W121" s="84">
        <v>42850.310891203706</v>
      </c>
      <c r="X121" s="85" t="s">
        <v>770</v>
      </c>
      <c r="Y121" s="82"/>
      <c r="Z121" s="82"/>
      <c r="AA121" s="88" t="s">
        <v>941</v>
      </c>
      <c r="AB121" s="82"/>
      <c r="AC121" s="82" t="b">
        <v>0</v>
      </c>
      <c r="AD121" s="82">
        <v>0</v>
      </c>
      <c r="AE121" s="88" t="s">
        <v>1016</v>
      </c>
      <c r="AF121" s="82" t="b">
        <v>0</v>
      </c>
      <c r="AG121" s="82" t="s">
        <v>1023</v>
      </c>
      <c r="AH121" s="82"/>
      <c r="AI121" s="88" t="s">
        <v>1016</v>
      </c>
      <c r="AJ121" s="82" t="b">
        <v>0</v>
      </c>
      <c r="AK121" s="82">
        <v>62</v>
      </c>
      <c r="AL121" s="88" t="s">
        <v>1007</v>
      </c>
      <c r="AM121" s="82" t="s">
        <v>1030</v>
      </c>
      <c r="AN121" s="82" t="b">
        <v>0</v>
      </c>
      <c r="AO121" s="88" t="s">
        <v>1007</v>
      </c>
      <c r="AP121" s="82" t="s">
        <v>179</v>
      </c>
      <c r="AQ121" s="82">
        <v>0</v>
      </c>
      <c r="AR121" s="82">
        <v>0</v>
      </c>
      <c r="AS121" s="82"/>
      <c r="AT121" s="82"/>
      <c r="AU121" s="82"/>
      <c r="AV121" s="82"/>
      <c r="AW121" s="82"/>
      <c r="AX121" s="82"/>
      <c r="AY121" s="82"/>
      <c r="AZ121" s="82"/>
      <c r="BA121" s="82" t="b">
        <f>IF(Edges[[#This Row],[Vertex 1]]=Edges[[#This Row],[Vertex 2]],TRUE,FALSE)</f>
        <v>0</v>
      </c>
      <c r="BB121">
        <v>1</v>
      </c>
      <c r="BC121">
        <v>1</v>
      </c>
      <c r="BD121" s="81" t="e">
        <f>REPLACE(INDEX(GroupVertices[Group], MATCH(Edges[[#This Row],[Vertex 1]],GroupVertices[Vertex],0)),1,1,"")</f>
        <v>#N/A</v>
      </c>
      <c r="BE121" s="81" t="e">
        <f>REPLACE(INDEX(GroupVertices[Group], MATCH(Edges[[#This Row],[Vertex 2]],GroupVertices[Vertex],0)),1,1,"")</f>
        <v>#N/A</v>
      </c>
    </row>
    <row r="122" spans="1:57" x14ac:dyDescent="0.25">
      <c r="A122" s="67" t="s">
        <v>324</v>
      </c>
      <c r="B122" s="67" t="s">
        <v>381</v>
      </c>
      <c r="C122" s="68"/>
      <c r="D122" s="69"/>
      <c r="E122" s="70"/>
      <c r="F122" s="71"/>
      <c r="G122" s="68"/>
      <c r="H122" s="72"/>
      <c r="I122" s="73"/>
      <c r="J122" s="73"/>
      <c r="K122" s="35" t="s">
        <v>65</v>
      </c>
      <c r="L122" s="80">
        <v>122</v>
      </c>
      <c r="M122" s="80"/>
      <c r="N122" s="75"/>
      <c r="O122" s="82" t="s">
        <v>393</v>
      </c>
      <c r="P122" s="84">
        <v>42850.311736111114</v>
      </c>
      <c r="Q122" s="82" t="s">
        <v>436</v>
      </c>
      <c r="R122" s="82"/>
      <c r="S122" s="82"/>
      <c r="T122" s="82" t="s">
        <v>480</v>
      </c>
      <c r="U122" s="82"/>
      <c r="V122" s="85" t="s">
        <v>604</v>
      </c>
      <c r="W122" s="84">
        <v>42850.311736111114</v>
      </c>
      <c r="X122" s="85" t="s">
        <v>771</v>
      </c>
      <c r="Y122" s="82"/>
      <c r="Z122" s="82"/>
      <c r="AA122" s="88" t="s">
        <v>942</v>
      </c>
      <c r="AB122" s="82"/>
      <c r="AC122" s="82" t="b">
        <v>0</v>
      </c>
      <c r="AD122" s="82">
        <v>0</v>
      </c>
      <c r="AE122" s="88" t="s">
        <v>1016</v>
      </c>
      <c r="AF122" s="82" t="b">
        <v>0</v>
      </c>
      <c r="AG122" s="82" t="s">
        <v>1023</v>
      </c>
      <c r="AH122" s="82"/>
      <c r="AI122" s="88" t="s">
        <v>1016</v>
      </c>
      <c r="AJ122" s="82" t="b">
        <v>0</v>
      </c>
      <c r="AK122" s="82">
        <v>62</v>
      </c>
      <c r="AL122" s="88" t="s">
        <v>1007</v>
      </c>
      <c r="AM122" s="82" t="s">
        <v>1030</v>
      </c>
      <c r="AN122" s="82" t="b">
        <v>0</v>
      </c>
      <c r="AO122" s="88" t="s">
        <v>1007</v>
      </c>
      <c r="AP122" s="82" t="s">
        <v>179</v>
      </c>
      <c r="AQ122" s="82">
        <v>0</v>
      </c>
      <c r="AR122" s="82">
        <v>0</v>
      </c>
      <c r="AS122" s="82"/>
      <c r="AT122" s="82"/>
      <c r="AU122" s="82"/>
      <c r="AV122" s="82"/>
      <c r="AW122" s="82"/>
      <c r="AX122" s="82"/>
      <c r="AY122" s="82"/>
      <c r="AZ122" s="82"/>
      <c r="BA122" s="82" t="b">
        <f>IF(Edges[[#This Row],[Vertex 1]]=Edges[[#This Row],[Vertex 2]],TRUE,FALSE)</f>
        <v>0</v>
      </c>
      <c r="BB122">
        <v>1</v>
      </c>
      <c r="BC122">
        <v>1</v>
      </c>
      <c r="BD122" s="81" t="e">
        <f>REPLACE(INDEX(GroupVertices[Group], MATCH(Edges[[#This Row],[Vertex 1]],GroupVertices[Vertex],0)),1,1,"")</f>
        <v>#N/A</v>
      </c>
      <c r="BE122" s="81" t="e">
        <f>REPLACE(INDEX(GroupVertices[Group], MATCH(Edges[[#This Row],[Vertex 2]],GroupVertices[Vertex],0)),1,1,"")</f>
        <v>#N/A</v>
      </c>
    </row>
    <row r="123" spans="1:57" x14ac:dyDescent="0.25">
      <c r="A123" s="67" t="s">
        <v>325</v>
      </c>
      <c r="B123" s="67" t="s">
        <v>381</v>
      </c>
      <c r="C123" s="68"/>
      <c r="D123" s="69"/>
      <c r="E123" s="70"/>
      <c r="F123" s="71"/>
      <c r="G123" s="68"/>
      <c r="H123" s="72"/>
      <c r="I123" s="73"/>
      <c r="J123" s="73"/>
      <c r="K123" s="35" t="s">
        <v>65</v>
      </c>
      <c r="L123" s="80">
        <v>123</v>
      </c>
      <c r="M123" s="80"/>
      <c r="N123" s="75"/>
      <c r="O123" s="82" t="s">
        <v>393</v>
      </c>
      <c r="P123" s="84">
        <v>42850.312384259261</v>
      </c>
      <c r="Q123" s="82" t="s">
        <v>436</v>
      </c>
      <c r="R123" s="82"/>
      <c r="S123" s="82"/>
      <c r="T123" s="82" t="s">
        <v>480</v>
      </c>
      <c r="U123" s="82"/>
      <c r="V123" s="85" t="s">
        <v>605</v>
      </c>
      <c r="W123" s="84">
        <v>42850.312384259261</v>
      </c>
      <c r="X123" s="85" t="s">
        <v>772</v>
      </c>
      <c r="Y123" s="82"/>
      <c r="Z123" s="82"/>
      <c r="AA123" s="88" t="s">
        <v>943</v>
      </c>
      <c r="AB123" s="82"/>
      <c r="AC123" s="82" t="b">
        <v>0</v>
      </c>
      <c r="AD123" s="82">
        <v>0</v>
      </c>
      <c r="AE123" s="88" t="s">
        <v>1016</v>
      </c>
      <c r="AF123" s="82" t="b">
        <v>0</v>
      </c>
      <c r="AG123" s="82" t="s">
        <v>1023</v>
      </c>
      <c r="AH123" s="82"/>
      <c r="AI123" s="88" t="s">
        <v>1016</v>
      </c>
      <c r="AJ123" s="82" t="b">
        <v>0</v>
      </c>
      <c r="AK123" s="82">
        <v>62</v>
      </c>
      <c r="AL123" s="88" t="s">
        <v>1007</v>
      </c>
      <c r="AM123" s="82" t="s">
        <v>1030</v>
      </c>
      <c r="AN123" s="82" t="b">
        <v>0</v>
      </c>
      <c r="AO123" s="88" t="s">
        <v>1007</v>
      </c>
      <c r="AP123" s="82" t="s">
        <v>179</v>
      </c>
      <c r="AQ123" s="82">
        <v>0</v>
      </c>
      <c r="AR123" s="82">
        <v>0</v>
      </c>
      <c r="AS123" s="82"/>
      <c r="AT123" s="82"/>
      <c r="AU123" s="82"/>
      <c r="AV123" s="82"/>
      <c r="AW123" s="82"/>
      <c r="AX123" s="82"/>
      <c r="AY123" s="82"/>
      <c r="AZ123" s="82"/>
      <c r="BA123" s="82" t="b">
        <f>IF(Edges[[#This Row],[Vertex 1]]=Edges[[#This Row],[Vertex 2]],TRUE,FALSE)</f>
        <v>0</v>
      </c>
      <c r="BB123">
        <v>1</v>
      </c>
      <c r="BC123">
        <v>1</v>
      </c>
      <c r="BD123" s="81" t="e">
        <f>REPLACE(INDEX(GroupVertices[Group], MATCH(Edges[[#This Row],[Vertex 1]],GroupVertices[Vertex],0)),1,1,"")</f>
        <v>#N/A</v>
      </c>
      <c r="BE123" s="81" t="e">
        <f>REPLACE(INDEX(GroupVertices[Group], MATCH(Edges[[#This Row],[Vertex 2]],GroupVertices[Vertex],0)),1,1,"")</f>
        <v>#N/A</v>
      </c>
    </row>
    <row r="124" spans="1:57" x14ac:dyDescent="0.25">
      <c r="A124" s="67" t="s">
        <v>326</v>
      </c>
      <c r="B124" s="67" t="s">
        <v>381</v>
      </c>
      <c r="C124" s="68"/>
      <c r="D124" s="69"/>
      <c r="E124" s="70"/>
      <c r="F124" s="71"/>
      <c r="G124" s="68"/>
      <c r="H124" s="72"/>
      <c r="I124" s="73"/>
      <c r="J124" s="73"/>
      <c r="K124" s="35" t="s">
        <v>65</v>
      </c>
      <c r="L124" s="80">
        <v>124</v>
      </c>
      <c r="M124" s="80"/>
      <c r="N124" s="75"/>
      <c r="O124" s="82" t="s">
        <v>393</v>
      </c>
      <c r="P124" s="84">
        <v>42850.337951388887</v>
      </c>
      <c r="Q124" s="82" t="s">
        <v>436</v>
      </c>
      <c r="R124" s="82"/>
      <c r="S124" s="82"/>
      <c r="T124" s="82" t="s">
        <v>480</v>
      </c>
      <c r="U124" s="82"/>
      <c r="V124" s="85" t="s">
        <v>606</v>
      </c>
      <c r="W124" s="84">
        <v>42850.337951388887</v>
      </c>
      <c r="X124" s="85" t="s">
        <v>773</v>
      </c>
      <c r="Y124" s="82"/>
      <c r="Z124" s="82"/>
      <c r="AA124" s="88" t="s">
        <v>944</v>
      </c>
      <c r="AB124" s="82"/>
      <c r="AC124" s="82" t="b">
        <v>0</v>
      </c>
      <c r="AD124" s="82">
        <v>0</v>
      </c>
      <c r="AE124" s="88" t="s">
        <v>1016</v>
      </c>
      <c r="AF124" s="82" t="b">
        <v>0</v>
      </c>
      <c r="AG124" s="82" t="s">
        <v>1023</v>
      </c>
      <c r="AH124" s="82"/>
      <c r="AI124" s="88" t="s">
        <v>1016</v>
      </c>
      <c r="AJ124" s="82" t="b">
        <v>0</v>
      </c>
      <c r="AK124" s="82">
        <v>62</v>
      </c>
      <c r="AL124" s="88" t="s">
        <v>1007</v>
      </c>
      <c r="AM124" s="82" t="s">
        <v>1030</v>
      </c>
      <c r="AN124" s="82" t="b">
        <v>0</v>
      </c>
      <c r="AO124" s="88" t="s">
        <v>1007</v>
      </c>
      <c r="AP124" s="82" t="s">
        <v>179</v>
      </c>
      <c r="AQ124" s="82">
        <v>0</v>
      </c>
      <c r="AR124" s="82">
        <v>0</v>
      </c>
      <c r="AS124" s="82"/>
      <c r="AT124" s="82"/>
      <c r="AU124" s="82"/>
      <c r="AV124" s="82"/>
      <c r="AW124" s="82"/>
      <c r="AX124" s="82"/>
      <c r="AY124" s="82"/>
      <c r="AZ124" s="82"/>
      <c r="BA124" s="82" t="b">
        <f>IF(Edges[[#This Row],[Vertex 1]]=Edges[[#This Row],[Vertex 2]],TRUE,FALSE)</f>
        <v>0</v>
      </c>
      <c r="BB124">
        <v>1</v>
      </c>
      <c r="BC124">
        <v>1</v>
      </c>
      <c r="BD124" s="81" t="e">
        <f>REPLACE(INDEX(GroupVertices[Group], MATCH(Edges[[#This Row],[Vertex 1]],GroupVertices[Vertex],0)),1,1,"")</f>
        <v>#N/A</v>
      </c>
      <c r="BE124" s="81" t="e">
        <f>REPLACE(INDEX(GroupVertices[Group], MATCH(Edges[[#This Row],[Vertex 2]],GroupVertices[Vertex],0)),1,1,"")</f>
        <v>#N/A</v>
      </c>
    </row>
    <row r="125" spans="1:57" x14ac:dyDescent="0.25">
      <c r="A125" s="67" t="s">
        <v>327</v>
      </c>
      <c r="B125" s="67" t="s">
        <v>381</v>
      </c>
      <c r="C125" s="68"/>
      <c r="D125" s="69"/>
      <c r="E125" s="70"/>
      <c r="F125" s="71"/>
      <c r="G125" s="68"/>
      <c r="H125" s="72"/>
      <c r="I125" s="73"/>
      <c r="J125" s="73"/>
      <c r="K125" s="35" t="s">
        <v>65</v>
      </c>
      <c r="L125" s="80">
        <v>125</v>
      </c>
      <c r="M125" s="80"/>
      <c r="N125" s="75"/>
      <c r="O125" s="82" t="s">
        <v>393</v>
      </c>
      <c r="P125" s="84">
        <v>42850.338819444441</v>
      </c>
      <c r="Q125" s="82" t="s">
        <v>436</v>
      </c>
      <c r="R125" s="82"/>
      <c r="S125" s="82"/>
      <c r="T125" s="82" t="s">
        <v>480</v>
      </c>
      <c r="U125" s="82"/>
      <c r="V125" s="85" t="s">
        <v>607</v>
      </c>
      <c r="W125" s="84">
        <v>42850.338819444441</v>
      </c>
      <c r="X125" s="85" t="s">
        <v>774</v>
      </c>
      <c r="Y125" s="82"/>
      <c r="Z125" s="82"/>
      <c r="AA125" s="88" t="s">
        <v>945</v>
      </c>
      <c r="AB125" s="82"/>
      <c r="AC125" s="82" t="b">
        <v>0</v>
      </c>
      <c r="AD125" s="82">
        <v>0</v>
      </c>
      <c r="AE125" s="88" t="s">
        <v>1016</v>
      </c>
      <c r="AF125" s="82" t="b">
        <v>0</v>
      </c>
      <c r="AG125" s="82" t="s">
        <v>1023</v>
      </c>
      <c r="AH125" s="82"/>
      <c r="AI125" s="88" t="s">
        <v>1016</v>
      </c>
      <c r="AJ125" s="82" t="b">
        <v>0</v>
      </c>
      <c r="AK125" s="82">
        <v>62</v>
      </c>
      <c r="AL125" s="88" t="s">
        <v>1007</v>
      </c>
      <c r="AM125" s="82" t="s">
        <v>1030</v>
      </c>
      <c r="AN125" s="82" t="b">
        <v>0</v>
      </c>
      <c r="AO125" s="88" t="s">
        <v>1007</v>
      </c>
      <c r="AP125" s="82" t="s">
        <v>179</v>
      </c>
      <c r="AQ125" s="82">
        <v>0</v>
      </c>
      <c r="AR125" s="82">
        <v>0</v>
      </c>
      <c r="AS125" s="82"/>
      <c r="AT125" s="82"/>
      <c r="AU125" s="82"/>
      <c r="AV125" s="82"/>
      <c r="AW125" s="82"/>
      <c r="AX125" s="82"/>
      <c r="AY125" s="82"/>
      <c r="AZ125" s="82"/>
      <c r="BA125" s="82" t="b">
        <f>IF(Edges[[#This Row],[Vertex 1]]=Edges[[#This Row],[Vertex 2]],TRUE,FALSE)</f>
        <v>0</v>
      </c>
      <c r="BB125">
        <v>1</v>
      </c>
      <c r="BC125">
        <v>1</v>
      </c>
      <c r="BD125" s="81" t="e">
        <f>REPLACE(INDEX(GroupVertices[Group], MATCH(Edges[[#This Row],[Vertex 1]],GroupVertices[Vertex],0)),1,1,"")</f>
        <v>#N/A</v>
      </c>
      <c r="BE125" s="81" t="e">
        <f>REPLACE(INDEX(GroupVertices[Group], MATCH(Edges[[#This Row],[Vertex 2]],GroupVertices[Vertex],0)),1,1,"")</f>
        <v>#N/A</v>
      </c>
    </row>
    <row r="126" spans="1:57" x14ac:dyDescent="0.25">
      <c r="A126" s="67" t="s">
        <v>328</v>
      </c>
      <c r="B126" s="67" t="s">
        <v>381</v>
      </c>
      <c r="C126" s="68"/>
      <c r="D126" s="69"/>
      <c r="E126" s="70"/>
      <c r="F126" s="71"/>
      <c r="G126" s="68"/>
      <c r="H126" s="72"/>
      <c r="I126" s="73"/>
      <c r="J126" s="73"/>
      <c r="K126" s="35" t="s">
        <v>65</v>
      </c>
      <c r="L126" s="80">
        <v>126</v>
      </c>
      <c r="M126" s="80"/>
      <c r="N126" s="75"/>
      <c r="O126" s="82" t="s">
        <v>393</v>
      </c>
      <c r="P126" s="84">
        <v>42850.362245370372</v>
      </c>
      <c r="Q126" s="82" t="s">
        <v>436</v>
      </c>
      <c r="R126" s="82"/>
      <c r="S126" s="82"/>
      <c r="T126" s="82" t="s">
        <v>480</v>
      </c>
      <c r="U126" s="82"/>
      <c r="V126" s="85" t="s">
        <v>608</v>
      </c>
      <c r="W126" s="84">
        <v>42850.362245370372</v>
      </c>
      <c r="X126" s="85" t="s">
        <v>775</v>
      </c>
      <c r="Y126" s="82"/>
      <c r="Z126" s="82"/>
      <c r="AA126" s="88" t="s">
        <v>946</v>
      </c>
      <c r="AB126" s="82"/>
      <c r="AC126" s="82" t="b">
        <v>0</v>
      </c>
      <c r="AD126" s="82">
        <v>0</v>
      </c>
      <c r="AE126" s="88" t="s">
        <v>1016</v>
      </c>
      <c r="AF126" s="82" t="b">
        <v>0</v>
      </c>
      <c r="AG126" s="82" t="s">
        <v>1023</v>
      </c>
      <c r="AH126" s="82"/>
      <c r="AI126" s="88" t="s">
        <v>1016</v>
      </c>
      <c r="AJ126" s="82" t="b">
        <v>0</v>
      </c>
      <c r="AK126" s="82">
        <v>62</v>
      </c>
      <c r="AL126" s="88" t="s">
        <v>1007</v>
      </c>
      <c r="AM126" s="82" t="s">
        <v>1030</v>
      </c>
      <c r="AN126" s="82" t="b">
        <v>0</v>
      </c>
      <c r="AO126" s="88" t="s">
        <v>1007</v>
      </c>
      <c r="AP126" s="82" t="s">
        <v>179</v>
      </c>
      <c r="AQ126" s="82">
        <v>0</v>
      </c>
      <c r="AR126" s="82">
        <v>0</v>
      </c>
      <c r="AS126" s="82"/>
      <c r="AT126" s="82"/>
      <c r="AU126" s="82"/>
      <c r="AV126" s="82"/>
      <c r="AW126" s="82"/>
      <c r="AX126" s="82"/>
      <c r="AY126" s="82"/>
      <c r="AZ126" s="82"/>
      <c r="BA126" s="82" t="b">
        <f>IF(Edges[[#This Row],[Vertex 1]]=Edges[[#This Row],[Vertex 2]],TRUE,FALSE)</f>
        <v>0</v>
      </c>
      <c r="BB126">
        <v>1</v>
      </c>
      <c r="BC126">
        <v>1</v>
      </c>
      <c r="BD126" s="81" t="e">
        <f>REPLACE(INDEX(GroupVertices[Group], MATCH(Edges[[#This Row],[Vertex 1]],GroupVertices[Vertex],0)),1,1,"")</f>
        <v>#N/A</v>
      </c>
      <c r="BE126" s="81" t="e">
        <f>REPLACE(INDEX(GroupVertices[Group], MATCH(Edges[[#This Row],[Vertex 2]],GroupVertices[Vertex],0)),1,1,"")</f>
        <v>#N/A</v>
      </c>
    </row>
    <row r="127" spans="1:57" x14ac:dyDescent="0.25">
      <c r="A127" s="67" t="s">
        <v>329</v>
      </c>
      <c r="B127" s="67" t="s">
        <v>381</v>
      </c>
      <c r="C127" s="68"/>
      <c r="D127" s="69"/>
      <c r="E127" s="70"/>
      <c r="F127" s="71"/>
      <c r="G127" s="68"/>
      <c r="H127" s="72"/>
      <c r="I127" s="73"/>
      <c r="J127" s="73"/>
      <c r="K127" s="35" t="s">
        <v>65</v>
      </c>
      <c r="L127" s="80">
        <v>127</v>
      </c>
      <c r="M127" s="80"/>
      <c r="N127" s="75"/>
      <c r="O127" s="82" t="s">
        <v>393</v>
      </c>
      <c r="P127" s="84">
        <v>42850.414236111108</v>
      </c>
      <c r="Q127" s="82" t="s">
        <v>436</v>
      </c>
      <c r="R127" s="82"/>
      <c r="S127" s="82"/>
      <c r="T127" s="82" t="s">
        <v>480</v>
      </c>
      <c r="U127" s="82"/>
      <c r="V127" s="85" t="s">
        <v>609</v>
      </c>
      <c r="W127" s="84">
        <v>42850.414236111108</v>
      </c>
      <c r="X127" s="85" t="s">
        <v>776</v>
      </c>
      <c r="Y127" s="82"/>
      <c r="Z127" s="82"/>
      <c r="AA127" s="88" t="s">
        <v>947</v>
      </c>
      <c r="AB127" s="82"/>
      <c r="AC127" s="82" t="b">
        <v>0</v>
      </c>
      <c r="AD127" s="82">
        <v>0</v>
      </c>
      <c r="AE127" s="88" t="s">
        <v>1016</v>
      </c>
      <c r="AF127" s="82" t="b">
        <v>0</v>
      </c>
      <c r="AG127" s="82" t="s">
        <v>1023</v>
      </c>
      <c r="AH127" s="82"/>
      <c r="AI127" s="88" t="s">
        <v>1016</v>
      </c>
      <c r="AJ127" s="82" t="b">
        <v>0</v>
      </c>
      <c r="AK127" s="82">
        <v>62</v>
      </c>
      <c r="AL127" s="88" t="s">
        <v>1007</v>
      </c>
      <c r="AM127" s="82" t="s">
        <v>1030</v>
      </c>
      <c r="AN127" s="82" t="b">
        <v>0</v>
      </c>
      <c r="AO127" s="88" t="s">
        <v>1007</v>
      </c>
      <c r="AP127" s="82" t="s">
        <v>179</v>
      </c>
      <c r="AQ127" s="82">
        <v>0</v>
      </c>
      <c r="AR127" s="82">
        <v>0</v>
      </c>
      <c r="AS127" s="82"/>
      <c r="AT127" s="82"/>
      <c r="AU127" s="82"/>
      <c r="AV127" s="82"/>
      <c r="AW127" s="82"/>
      <c r="AX127" s="82"/>
      <c r="AY127" s="82"/>
      <c r="AZ127" s="82"/>
      <c r="BA127" s="82" t="b">
        <f>IF(Edges[[#This Row],[Vertex 1]]=Edges[[#This Row],[Vertex 2]],TRUE,FALSE)</f>
        <v>0</v>
      </c>
      <c r="BB127">
        <v>1</v>
      </c>
      <c r="BC127">
        <v>1</v>
      </c>
      <c r="BD127" s="81" t="e">
        <f>REPLACE(INDEX(GroupVertices[Group], MATCH(Edges[[#This Row],[Vertex 1]],GroupVertices[Vertex],0)),1,1,"")</f>
        <v>#N/A</v>
      </c>
      <c r="BE127" s="81" t="e">
        <f>REPLACE(INDEX(GroupVertices[Group], MATCH(Edges[[#This Row],[Vertex 2]],GroupVertices[Vertex],0)),1,1,"")</f>
        <v>#N/A</v>
      </c>
    </row>
    <row r="128" spans="1:57" x14ac:dyDescent="0.25">
      <c r="A128" s="67" t="s">
        <v>330</v>
      </c>
      <c r="B128" s="67" t="s">
        <v>381</v>
      </c>
      <c r="C128" s="68"/>
      <c r="D128" s="69"/>
      <c r="E128" s="70"/>
      <c r="F128" s="71"/>
      <c r="G128" s="68"/>
      <c r="H128" s="72"/>
      <c r="I128" s="73"/>
      <c r="J128" s="73"/>
      <c r="K128" s="35" t="s">
        <v>65</v>
      </c>
      <c r="L128" s="80">
        <v>128</v>
      </c>
      <c r="M128" s="80"/>
      <c r="N128" s="75"/>
      <c r="O128" s="82" t="s">
        <v>393</v>
      </c>
      <c r="P128" s="84">
        <v>42850.419363425928</v>
      </c>
      <c r="Q128" s="82" t="s">
        <v>436</v>
      </c>
      <c r="R128" s="82"/>
      <c r="S128" s="82"/>
      <c r="T128" s="82" t="s">
        <v>480</v>
      </c>
      <c r="U128" s="82"/>
      <c r="V128" s="85" t="s">
        <v>610</v>
      </c>
      <c r="W128" s="84">
        <v>42850.419363425928</v>
      </c>
      <c r="X128" s="85" t="s">
        <v>777</v>
      </c>
      <c r="Y128" s="82"/>
      <c r="Z128" s="82"/>
      <c r="AA128" s="88" t="s">
        <v>948</v>
      </c>
      <c r="AB128" s="82"/>
      <c r="AC128" s="82" t="b">
        <v>0</v>
      </c>
      <c r="AD128" s="82">
        <v>0</v>
      </c>
      <c r="AE128" s="88" t="s">
        <v>1016</v>
      </c>
      <c r="AF128" s="82" t="b">
        <v>0</v>
      </c>
      <c r="AG128" s="82" t="s">
        <v>1023</v>
      </c>
      <c r="AH128" s="82"/>
      <c r="AI128" s="88" t="s">
        <v>1016</v>
      </c>
      <c r="AJ128" s="82" t="b">
        <v>0</v>
      </c>
      <c r="AK128" s="82">
        <v>62</v>
      </c>
      <c r="AL128" s="88" t="s">
        <v>1007</v>
      </c>
      <c r="AM128" s="82" t="s">
        <v>1032</v>
      </c>
      <c r="AN128" s="82" t="b">
        <v>0</v>
      </c>
      <c r="AO128" s="88" t="s">
        <v>1007</v>
      </c>
      <c r="AP128" s="82" t="s">
        <v>179</v>
      </c>
      <c r="AQ128" s="82">
        <v>0</v>
      </c>
      <c r="AR128" s="82">
        <v>0</v>
      </c>
      <c r="AS128" s="82"/>
      <c r="AT128" s="82"/>
      <c r="AU128" s="82"/>
      <c r="AV128" s="82"/>
      <c r="AW128" s="82"/>
      <c r="AX128" s="82"/>
      <c r="AY128" s="82"/>
      <c r="AZ128" s="82"/>
      <c r="BA128" s="82" t="b">
        <f>IF(Edges[[#This Row],[Vertex 1]]=Edges[[#This Row],[Vertex 2]],TRUE,FALSE)</f>
        <v>0</v>
      </c>
      <c r="BB128">
        <v>1</v>
      </c>
      <c r="BC128">
        <v>1</v>
      </c>
      <c r="BD128" s="81" t="e">
        <f>REPLACE(INDEX(GroupVertices[Group], MATCH(Edges[[#This Row],[Vertex 1]],GroupVertices[Vertex],0)),1,1,"")</f>
        <v>#N/A</v>
      </c>
      <c r="BE128" s="81" t="e">
        <f>REPLACE(INDEX(GroupVertices[Group], MATCH(Edges[[#This Row],[Vertex 2]],GroupVertices[Vertex],0)),1,1,"")</f>
        <v>#N/A</v>
      </c>
    </row>
    <row r="129" spans="1:57" x14ac:dyDescent="0.25">
      <c r="A129" s="67" t="s">
        <v>331</v>
      </c>
      <c r="B129" s="67" t="s">
        <v>381</v>
      </c>
      <c r="C129" s="68"/>
      <c r="D129" s="69"/>
      <c r="E129" s="70"/>
      <c r="F129" s="71"/>
      <c r="G129" s="68"/>
      <c r="H129" s="72"/>
      <c r="I129" s="73"/>
      <c r="J129" s="73"/>
      <c r="K129" s="35" t="s">
        <v>65</v>
      </c>
      <c r="L129" s="80">
        <v>129</v>
      </c>
      <c r="M129" s="80"/>
      <c r="N129" s="75"/>
      <c r="O129" s="82" t="s">
        <v>393</v>
      </c>
      <c r="P129" s="84">
        <v>42850.420763888891</v>
      </c>
      <c r="Q129" s="82" t="s">
        <v>436</v>
      </c>
      <c r="R129" s="82"/>
      <c r="S129" s="82"/>
      <c r="T129" s="82" t="s">
        <v>480</v>
      </c>
      <c r="U129" s="82"/>
      <c r="V129" s="85" t="s">
        <v>611</v>
      </c>
      <c r="W129" s="84">
        <v>42850.420763888891</v>
      </c>
      <c r="X129" s="85" t="s">
        <v>778</v>
      </c>
      <c r="Y129" s="82"/>
      <c r="Z129" s="82"/>
      <c r="AA129" s="88" t="s">
        <v>949</v>
      </c>
      <c r="AB129" s="82"/>
      <c r="AC129" s="82" t="b">
        <v>0</v>
      </c>
      <c r="AD129" s="82">
        <v>0</v>
      </c>
      <c r="AE129" s="88" t="s">
        <v>1016</v>
      </c>
      <c r="AF129" s="82" t="b">
        <v>0</v>
      </c>
      <c r="AG129" s="82" t="s">
        <v>1023</v>
      </c>
      <c r="AH129" s="82"/>
      <c r="AI129" s="88" t="s">
        <v>1016</v>
      </c>
      <c r="AJ129" s="82" t="b">
        <v>0</v>
      </c>
      <c r="AK129" s="82">
        <v>62</v>
      </c>
      <c r="AL129" s="88" t="s">
        <v>1007</v>
      </c>
      <c r="AM129" s="82" t="s">
        <v>1030</v>
      </c>
      <c r="AN129" s="82" t="b">
        <v>0</v>
      </c>
      <c r="AO129" s="88" t="s">
        <v>1007</v>
      </c>
      <c r="AP129" s="82" t="s">
        <v>179</v>
      </c>
      <c r="AQ129" s="82">
        <v>0</v>
      </c>
      <c r="AR129" s="82">
        <v>0</v>
      </c>
      <c r="AS129" s="82"/>
      <c r="AT129" s="82"/>
      <c r="AU129" s="82"/>
      <c r="AV129" s="82"/>
      <c r="AW129" s="82"/>
      <c r="AX129" s="82"/>
      <c r="AY129" s="82"/>
      <c r="AZ129" s="82"/>
      <c r="BA129" s="82" t="b">
        <f>IF(Edges[[#This Row],[Vertex 1]]=Edges[[#This Row],[Vertex 2]],TRUE,FALSE)</f>
        <v>0</v>
      </c>
      <c r="BB129">
        <v>1</v>
      </c>
      <c r="BC129">
        <v>1</v>
      </c>
      <c r="BD129" s="81" t="e">
        <f>REPLACE(INDEX(GroupVertices[Group], MATCH(Edges[[#This Row],[Vertex 1]],GroupVertices[Vertex],0)),1,1,"")</f>
        <v>#N/A</v>
      </c>
      <c r="BE129" s="81" t="e">
        <f>REPLACE(INDEX(GroupVertices[Group], MATCH(Edges[[#This Row],[Vertex 2]],GroupVertices[Vertex],0)),1,1,"")</f>
        <v>#N/A</v>
      </c>
    </row>
    <row r="130" spans="1:57" x14ac:dyDescent="0.25">
      <c r="A130" s="67" t="s">
        <v>332</v>
      </c>
      <c r="B130" s="67" t="s">
        <v>381</v>
      </c>
      <c r="C130" s="68"/>
      <c r="D130" s="69"/>
      <c r="E130" s="70"/>
      <c r="F130" s="71"/>
      <c r="G130" s="68"/>
      <c r="H130" s="72"/>
      <c r="I130" s="73"/>
      <c r="J130" s="73"/>
      <c r="K130" s="35" t="s">
        <v>65</v>
      </c>
      <c r="L130" s="80">
        <v>130</v>
      </c>
      <c r="M130" s="80"/>
      <c r="N130" s="75"/>
      <c r="O130" s="82" t="s">
        <v>393</v>
      </c>
      <c r="P130" s="84">
        <v>42850.338449074072</v>
      </c>
      <c r="Q130" s="82" t="s">
        <v>436</v>
      </c>
      <c r="R130" s="82"/>
      <c r="S130" s="82"/>
      <c r="T130" s="82" t="s">
        <v>480</v>
      </c>
      <c r="U130" s="82"/>
      <c r="V130" s="85" t="s">
        <v>612</v>
      </c>
      <c r="W130" s="84">
        <v>42850.338449074072</v>
      </c>
      <c r="X130" s="85" t="s">
        <v>779</v>
      </c>
      <c r="Y130" s="82"/>
      <c r="Z130" s="82"/>
      <c r="AA130" s="88" t="s">
        <v>950</v>
      </c>
      <c r="AB130" s="82"/>
      <c r="AC130" s="82" t="b">
        <v>0</v>
      </c>
      <c r="AD130" s="82">
        <v>0</v>
      </c>
      <c r="AE130" s="88" t="s">
        <v>1016</v>
      </c>
      <c r="AF130" s="82" t="b">
        <v>0</v>
      </c>
      <c r="AG130" s="82" t="s">
        <v>1023</v>
      </c>
      <c r="AH130" s="82"/>
      <c r="AI130" s="88" t="s">
        <v>1016</v>
      </c>
      <c r="AJ130" s="82" t="b">
        <v>0</v>
      </c>
      <c r="AK130" s="82">
        <v>62</v>
      </c>
      <c r="AL130" s="88" t="s">
        <v>1007</v>
      </c>
      <c r="AM130" s="82" t="s">
        <v>1030</v>
      </c>
      <c r="AN130" s="82" t="b">
        <v>0</v>
      </c>
      <c r="AO130" s="88" t="s">
        <v>1007</v>
      </c>
      <c r="AP130" s="82" t="s">
        <v>179</v>
      </c>
      <c r="AQ130" s="82">
        <v>0</v>
      </c>
      <c r="AR130" s="82">
        <v>0</v>
      </c>
      <c r="AS130" s="82"/>
      <c r="AT130" s="82"/>
      <c r="AU130" s="82"/>
      <c r="AV130" s="82"/>
      <c r="AW130" s="82"/>
      <c r="AX130" s="82"/>
      <c r="AY130" s="82"/>
      <c r="AZ130" s="82"/>
      <c r="BA130" s="82" t="b">
        <f>IF(Edges[[#This Row],[Vertex 1]]=Edges[[#This Row],[Vertex 2]],TRUE,FALSE)</f>
        <v>0</v>
      </c>
      <c r="BB130">
        <v>2</v>
      </c>
      <c r="BC130">
        <v>1</v>
      </c>
      <c r="BD130" s="81" t="e">
        <f>REPLACE(INDEX(GroupVertices[Group], MATCH(Edges[[#This Row],[Vertex 1]],GroupVertices[Vertex],0)),1,1,"")</f>
        <v>#N/A</v>
      </c>
      <c r="BE130" s="81" t="e">
        <f>REPLACE(INDEX(GroupVertices[Group], MATCH(Edges[[#This Row],[Vertex 2]],GroupVertices[Vertex],0)),1,1,"")</f>
        <v>#N/A</v>
      </c>
    </row>
    <row r="131" spans="1:57" x14ac:dyDescent="0.25">
      <c r="A131" s="67" t="s">
        <v>333</v>
      </c>
      <c r="B131" s="67" t="s">
        <v>381</v>
      </c>
      <c r="C131" s="68"/>
      <c r="D131" s="69"/>
      <c r="E131" s="70"/>
      <c r="F131" s="71"/>
      <c r="G131" s="68"/>
      <c r="H131" s="72"/>
      <c r="I131" s="73"/>
      <c r="J131" s="73"/>
      <c r="K131" s="35" t="s">
        <v>65</v>
      </c>
      <c r="L131" s="80">
        <v>131</v>
      </c>
      <c r="M131" s="80"/>
      <c r="N131" s="75"/>
      <c r="O131" s="82" t="s">
        <v>393</v>
      </c>
      <c r="P131" s="84">
        <v>42850.441041666665</v>
      </c>
      <c r="Q131" s="82" t="s">
        <v>436</v>
      </c>
      <c r="R131" s="82"/>
      <c r="S131" s="82"/>
      <c r="T131" s="82" t="s">
        <v>480</v>
      </c>
      <c r="U131" s="82"/>
      <c r="V131" s="85" t="s">
        <v>613</v>
      </c>
      <c r="W131" s="84">
        <v>42850.441041666665</v>
      </c>
      <c r="X131" s="85" t="s">
        <v>780</v>
      </c>
      <c r="Y131" s="82"/>
      <c r="Z131" s="82"/>
      <c r="AA131" s="88" t="s">
        <v>951</v>
      </c>
      <c r="AB131" s="82"/>
      <c r="AC131" s="82" t="b">
        <v>0</v>
      </c>
      <c r="AD131" s="82">
        <v>0</v>
      </c>
      <c r="AE131" s="88" t="s">
        <v>1016</v>
      </c>
      <c r="AF131" s="82" t="b">
        <v>0</v>
      </c>
      <c r="AG131" s="82" t="s">
        <v>1023</v>
      </c>
      <c r="AH131" s="82"/>
      <c r="AI131" s="88" t="s">
        <v>1016</v>
      </c>
      <c r="AJ131" s="82" t="b">
        <v>0</v>
      </c>
      <c r="AK131" s="82">
        <v>62</v>
      </c>
      <c r="AL131" s="88" t="s">
        <v>1007</v>
      </c>
      <c r="AM131" s="82" t="s">
        <v>1030</v>
      </c>
      <c r="AN131" s="82" t="b">
        <v>0</v>
      </c>
      <c r="AO131" s="88" t="s">
        <v>1007</v>
      </c>
      <c r="AP131" s="82" t="s">
        <v>179</v>
      </c>
      <c r="AQ131" s="82">
        <v>0</v>
      </c>
      <c r="AR131" s="82">
        <v>0</v>
      </c>
      <c r="AS131" s="82"/>
      <c r="AT131" s="82"/>
      <c r="AU131" s="82"/>
      <c r="AV131" s="82"/>
      <c r="AW131" s="82"/>
      <c r="AX131" s="82"/>
      <c r="AY131" s="82"/>
      <c r="AZ131" s="82"/>
      <c r="BA131" s="82" t="b">
        <f>IF(Edges[[#This Row],[Vertex 1]]=Edges[[#This Row],[Vertex 2]],TRUE,FALSE)</f>
        <v>0</v>
      </c>
      <c r="BB131">
        <v>1</v>
      </c>
      <c r="BC131">
        <v>1</v>
      </c>
      <c r="BD131" s="81" t="e">
        <f>REPLACE(INDEX(GroupVertices[Group], MATCH(Edges[[#This Row],[Vertex 1]],GroupVertices[Vertex],0)),1,1,"")</f>
        <v>#N/A</v>
      </c>
      <c r="BE131" s="81" t="e">
        <f>REPLACE(INDEX(GroupVertices[Group], MATCH(Edges[[#This Row],[Vertex 2]],GroupVertices[Vertex],0)),1,1,"")</f>
        <v>#N/A</v>
      </c>
    </row>
    <row r="132" spans="1:57" x14ac:dyDescent="0.25">
      <c r="A132" s="67" t="s">
        <v>334</v>
      </c>
      <c r="B132" s="67" t="s">
        <v>381</v>
      </c>
      <c r="C132" s="68"/>
      <c r="D132" s="69"/>
      <c r="E132" s="70"/>
      <c r="F132" s="71"/>
      <c r="G132" s="68"/>
      <c r="H132" s="72"/>
      <c r="I132" s="73"/>
      <c r="J132" s="73"/>
      <c r="K132" s="35" t="s">
        <v>65</v>
      </c>
      <c r="L132" s="80">
        <v>132</v>
      </c>
      <c r="M132" s="80"/>
      <c r="N132" s="75"/>
      <c r="O132" s="82" t="s">
        <v>393</v>
      </c>
      <c r="P132" s="84">
        <v>42850.442048611112</v>
      </c>
      <c r="Q132" s="82" t="s">
        <v>436</v>
      </c>
      <c r="R132" s="82"/>
      <c r="S132" s="82"/>
      <c r="T132" s="82" t="s">
        <v>480</v>
      </c>
      <c r="U132" s="82"/>
      <c r="V132" s="85" t="s">
        <v>614</v>
      </c>
      <c r="W132" s="84">
        <v>42850.442048611112</v>
      </c>
      <c r="X132" s="85" t="s">
        <v>781</v>
      </c>
      <c r="Y132" s="82"/>
      <c r="Z132" s="82"/>
      <c r="AA132" s="88" t="s">
        <v>952</v>
      </c>
      <c r="AB132" s="82"/>
      <c r="AC132" s="82" t="b">
        <v>0</v>
      </c>
      <c r="AD132" s="82">
        <v>0</v>
      </c>
      <c r="AE132" s="88" t="s">
        <v>1016</v>
      </c>
      <c r="AF132" s="82" t="b">
        <v>0</v>
      </c>
      <c r="AG132" s="82" t="s">
        <v>1023</v>
      </c>
      <c r="AH132" s="82"/>
      <c r="AI132" s="88" t="s">
        <v>1016</v>
      </c>
      <c r="AJ132" s="82" t="b">
        <v>0</v>
      </c>
      <c r="AK132" s="82">
        <v>62</v>
      </c>
      <c r="AL132" s="88" t="s">
        <v>1007</v>
      </c>
      <c r="AM132" s="82" t="s">
        <v>1030</v>
      </c>
      <c r="AN132" s="82" t="b">
        <v>0</v>
      </c>
      <c r="AO132" s="88" t="s">
        <v>1007</v>
      </c>
      <c r="AP132" s="82" t="s">
        <v>179</v>
      </c>
      <c r="AQ132" s="82">
        <v>0</v>
      </c>
      <c r="AR132" s="82">
        <v>0</v>
      </c>
      <c r="AS132" s="82"/>
      <c r="AT132" s="82"/>
      <c r="AU132" s="82"/>
      <c r="AV132" s="82"/>
      <c r="AW132" s="82"/>
      <c r="AX132" s="82"/>
      <c r="AY132" s="82"/>
      <c r="AZ132" s="82"/>
      <c r="BA132" s="82" t="b">
        <f>IF(Edges[[#This Row],[Vertex 1]]=Edges[[#This Row],[Vertex 2]],TRUE,FALSE)</f>
        <v>0</v>
      </c>
      <c r="BB132">
        <v>1</v>
      </c>
      <c r="BC132">
        <v>1</v>
      </c>
      <c r="BD132" s="81" t="e">
        <f>REPLACE(INDEX(GroupVertices[Group], MATCH(Edges[[#This Row],[Vertex 1]],GroupVertices[Vertex],0)),1,1,"")</f>
        <v>#N/A</v>
      </c>
      <c r="BE132" s="81" t="e">
        <f>REPLACE(INDEX(GroupVertices[Group], MATCH(Edges[[#This Row],[Vertex 2]],GroupVertices[Vertex],0)),1,1,"")</f>
        <v>#N/A</v>
      </c>
    </row>
    <row r="133" spans="1:57" x14ac:dyDescent="0.25">
      <c r="A133" s="67" t="s">
        <v>335</v>
      </c>
      <c r="B133" s="67" t="s">
        <v>381</v>
      </c>
      <c r="C133" s="68"/>
      <c r="D133" s="69"/>
      <c r="E133" s="70"/>
      <c r="F133" s="71"/>
      <c r="G133" s="68"/>
      <c r="H133" s="72"/>
      <c r="I133" s="73"/>
      <c r="J133" s="73"/>
      <c r="K133" s="35" t="s">
        <v>65</v>
      </c>
      <c r="L133" s="80">
        <v>133</v>
      </c>
      <c r="M133" s="80"/>
      <c r="N133" s="75"/>
      <c r="O133" s="82" t="s">
        <v>393</v>
      </c>
      <c r="P133" s="84">
        <v>42850.446562500001</v>
      </c>
      <c r="Q133" s="82" t="s">
        <v>436</v>
      </c>
      <c r="R133" s="82"/>
      <c r="S133" s="82"/>
      <c r="T133" s="82" t="s">
        <v>480</v>
      </c>
      <c r="U133" s="82"/>
      <c r="V133" s="85" t="s">
        <v>615</v>
      </c>
      <c r="W133" s="84">
        <v>42850.446562500001</v>
      </c>
      <c r="X133" s="85" t="s">
        <v>782</v>
      </c>
      <c r="Y133" s="82"/>
      <c r="Z133" s="82"/>
      <c r="AA133" s="88" t="s">
        <v>953</v>
      </c>
      <c r="AB133" s="82"/>
      <c r="AC133" s="82" t="b">
        <v>0</v>
      </c>
      <c r="AD133" s="82">
        <v>0</v>
      </c>
      <c r="AE133" s="88" t="s">
        <v>1016</v>
      </c>
      <c r="AF133" s="82" t="b">
        <v>0</v>
      </c>
      <c r="AG133" s="82" t="s">
        <v>1023</v>
      </c>
      <c r="AH133" s="82"/>
      <c r="AI133" s="88" t="s">
        <v>1016</v>
      </c>
      <c r="AJ133" s="82" t="b">
        <v>0</v>
      </c>
      <c r="AK133" s="82">
        <v>62</v>
      </c>
      <c r="AL133" s="88" t="s">
        <v>1007</v>
      </c>
      <c r="AM133" s="82" t="s">
        <v>1030</v>
      </c>
      <c r="AN133" s="82" t="b">
        <v>0</v>
      </c>
      <c r="AO133" s="88" t="s">
        <v>1007</v>
      </c>
      <c r="AP133" s="82" t="s">
        <v>179</v>
      </c>
      <c r="AQ133" s="82">
        <v>0</v>
      </c>
      <c r="AR133" s="82">
        <v>0</v>
      </c>
      <c r="AS133" s="82"/>
      <c r="AT133" s="82"/>
      <c r="AU133" s="82"/>
      <c r="AV133" s="82"/>
      <c r="AW133" s="82"/>
      <c r="AX133" s="82"/>
      <c r="AY133" s="82"/>
      <c r="AZ133" s="82"/>
      <c r="BA133" s="82" t="b">
        <f>IF(Edges[[#This Row],[Vertex 1]]=Edges[[#This Row],[Vertex 2]],TRUE,FALSE)</f>
        <v>0</v>
      </c>
      <c r="BB133">
        <v>1</v>
      </c>
      <c r="BC133">
        <v>1</v>
      </c>
      <c r="BD133" s="81" t="e">
        <f>REPLACE(INDEX(GroupVertices[Group], MATCH(Edges[[#This Row],[Vertex 1]],GroupVertices[Vertex],0)),1,1,"")</f>
        <v>#N/A</v>
      </c>
      <c r="BE133" s="81" t="e">
        <f>REPLACE(INDEX(GroupVertices[Group], MATCH(Edges[[#This Row],[Vertex 2]],GroupVertices[Vertex],0)),1,1,"")</f>
        <v>#N/A</v>
      </c>
    </row>
    <row r="134" spans="1:57" x14ac:dyDescent="0.25">
      <c r="A134" s="67" t="s">
        <v>336</v>
      </c>
      <c r="B134" s="67" t="s">
        <v>381</v>
      </c>
      <c r="C134" s="68"/>
      <c r="D134" s="69"/>
      <c r="E134" s="70"/>
      <c r="F134" s="71"/>
      <c r="G134" s="68"/>
      <c r="H134" s="72"/>
      <c r="I134" s="73"/>
      <c r="J134" s="73"/>
      <c r="K134" s="35" t="s">
        <v>65</v>
      </c>
      <c r="L134" s="80">
        <v>134</v>
      </c>
      <c r="M134" s="80"/>
      <c r="N134" s="75"/>
      <c r="O134" s="82" t="s">
        <v>393</v>
      </c>
      <c r="P134" s="84">
        <v>42850.454224537039</v>
      </c>
      <c r="Q134" s="82" t="s">
        <v>398</v>
      </c>
      <c r="R134" s="82"/>
      <c r="S134" s="82"/>
      <c r="T134" s="82" t="s">
        <v>480</v>
      </c>
      <c r="U134" s="82"/>
      <c r="V134" s="85" t="s">
        <v>502</v>
      </c>
      <c r="W134" s="84">
        <v>42850.454224537039</v>
      </c>
      <c r="X134" s="85" t="s">
        <v>783</v>
      </c>
      <c r="Y134" s="82"/>
      <c r="Z134" s="82"/>
      <c r="AA134" s="88" t="s">
        <v>954</v>
      </c>
      <c r="AB134" s="82"/>
      <c r="AC134" s="82" t="b">
        <v>0</v>
      </c>
      <c r="AD134" s="82">
        <v>0</v>
      </c>
      <c r="AE134" s="88" t="s">
        <v>1016</v>
      </c>
      <c r="AF134" s="82" t="b">
        <v>0</v>
      </c>
      <c r="AG134" s="82" t="s">
        <v>1023</v>
      </c>
      <c r="AH134" s="82"/>
      <c r="AI134" s="88" t="s">
        <v>1016</v>
      </c>
      <c r="AJ134" s="82" t="b">
        <v>0</v>
      </c>
      <c r="AK134" s="82">
        <v>10</v>
      </c>
      <c r="AL134" s="88" t="s">
        <v>1004</v>
      </c>
      <c r="AM134" s="82" t="s">
        <v>1030</v>
      </c>
      <c r="AN134" s="82" t="b">
        <v>0</v>
      </c>
      <c r="AO134" s="88" t="s">
        <v>1004</v>
      </c>
      <c r="AP134" s="82" t="s">
        <v>179</v>
      </c>
      <c r="AQ134" s="82">
        <v>0</v>
      </c>
      <c r="AR134" s="82">
        <v>0</v>
      </c>
      <c r="AS134" s="82"/>
      <c r="AT134" s="82"/>
      <c r="AU134" s="82"/>
      <c r="AV134" s="82"/>
      <c r="AW134" s="82"/>
      <c r="AX134" s="82"/>
      <c r="AY134" s="82"/>
      <c r="AZ134" s="82"/>
      <c r="BA134" s="82" t="b">
        <f>IF(Edges[[#This Row],[Vertex 1]]=Edges[[#This Row],[Vertex 2]],TRUE,FALSE)</f>
        <v>0</v>
      </c>
      <c r="BB134">
        <v>2</v>
      </c>
      <c r="BC134">
        <v>1</v>
      </c>
      <c r="BD134" s="81" t="e">
        <f>REPLACE(INDEX(GroupVertices[Group], MATCH(Edges[[#This Row],[Vertex 1]],GroupVertices[Vertex],0)),1,1,"")</f>
        <v>#N/A</v>
      </c>
      <c r="BE134" s="81" t="e">
        <f>REPLACE(INDEX(GroupVertices[Group], MATCH(Edges[[#This Row],[Vertex 2]],GroupVertices[Vertex],0)),1,1,"")</f>
        <v>#N/A</v>
      </c>
    </row>
    <row r="135" spans="1:57" x14ac:dyDescent="0.25">
      <c r="A135" s="67" t="s">
        <v>337</v>
      </c>
      <c r="B135" s="67" t="s">
        <v>381</v>
      </c>
      <c r="C135" s="68"/>
      <c r="D135" s="69"/>
      <c r="E135" s="70"/>
      <c r="F135" s="71"/>
      <c r="G135" s="68"/>
      <c r="H135" s="72"/>
      <c r="I135" s="73"/>
      <c r="J135" s="73"/>
      <c r="K135" s="35" t="s">
        <v>65</v>
      </c>
      <c r="L135" s="80">
        <v>135</v>
      </c>
      <c r="M135" s="80"/>
      <c r="N135" s="75"/>
      <c r="O135" s="82" t="s">
        <v>393</v>
      </c>
      <c r="P135" s="84">
        <v>42850.458148148151</v>
      </c>
      <c r="Q135" s="82" t="s">
        <v>398</v>
      </c>
      <c r="R135" s="82"/>
      <c r="S135" s="82"/>
      <c r="T135" s="82" t="s">
        <v>480</v>
      </c>
      <c r="U135" s="82"/>
      <c r="V135" s="85" t="s">
        <v>616</v>
      </c>
      <c r="W135" s="84">
        <v>42850.458148148151</v>
      </c>
      <c r="X135" s="85" t="s">
        <v>784</v>
      </c>
      <c r="Y135" s="82"/>
      <c r="Z135" s="82"/>
      <c r="AA135" s="88" t="s">
        <v>955</v>
      </c>
      <c r="AB135" s="82"/>
      <c r="AC135" s="82" t="b">
        <v>0</v>
      </c>
      <c r="AD135" s="82">
        <v>0</v>
      </c>
      <c r="AE135" s="88" t="s">
        <v>1016</v>
      </c>
      <c r="AF135" s="82" t="b">
        <v>0</v>
      </c>
      <c r="AG135" s="82" t="s">
        <v>1023</v>
      </c>
      <c r="AH135" s="82"/>
      <c r="AI135" s="88" t="s">
        <v>1016</v>
      </c>
      <c r="AJ135" s="82" t="b">
        <v>0</v>
      </c>
      <c r="AK135" s="82">
        <v>10</v>
      </c>
      <c r="AL135" s="88" t="s">
        <v>1004</v>
      </c>
      <c r="AM135" s="82" t="s">
        <v>1040</v>
      </c>
      <c r="AN135" s="82" t="b">
        <v>0</v>
      </c>
      <c r="AO135" s="88" t="s">
        <v>1004</v>
      </c>
      <c r="AP135" s="82" t="s">
        <v>179</v>
      </c>
      <c r="AQ135" s="82">
        <v>0</v>
      </c>
      <c r="AR135" s="82">
        <v>0</v>
      </c>
      <c r="AS135" s="82"/>
      <c r="AT135" s="82"/>
      <c r="AU135" s="82"/>
      <c r="AV135" s="82"/>
      <c r="AW135" s="82"/>
      <c r="AX135" s="82"/>
      <c r="AY135" s="82"/>
      <c r="AZ135" s="82"/>
      <c r="BA135" s="82" t="b">
        <f>IF(Edges[[#This Row],[Vertex 1]]=Edges[[#This Row],[Vertex 2]],TRUE,FALSE)</f>
        <v>0</v>
      </c>
      <c r="BB135">
        <v>1</v>
      </c>
      <c r="BC135">
        <v>1</v>
      </c>
      <c r="BD135" s="81" t="e">
        <f>REPLACE(INDEX(GroupVertices[Group], MATCH(Edges[[#This Row],[Vertex 1]],GroupVertices[Vertex],0)),1,1,"")</f>
        <v>#N/A</v>
      </c>
      <c r="BE135" s="81" t="e">
        <f>REPLACE(INDEX(GroupVertices[Group], MATCH(Edges[[#This Row],[Vertex 2]],GroupVertices[Vertex],0)),1,1,"")</f>
        <v>#N/A</v>
      </c>
    </row>
    <row r="136" spans="1:57" x14ac:dyDescent="0.25">
      <c r="A136" s="67" t="s">
        <v>338</v>
      </c>
      <c r="B136" s="67" t="s">
        <v>381</v>
      </c>
      <c r="C136" s="68"/>
      <c r="D136" s="69"/>
      <c r="E136" s="70"/>
      <c r="F136" s="71"/>
      <c r="G136" s="68"/>
      <c r="H136" s="72"/>
      <c r="I136" s="73"/>
      <c r="J136" s="73"/>
      <c r="K136" s="35" t="s">
        <v>65</v>
      </c>
      <c r="L136" s="80">
        <v>136</v>
      </c>
      <c r="M136" s="80"/>
      <c r="N136" s="75"/>
      <c r="O136" s="82" t="s">
        <v>393</v>
      </c>
      <c r="P136" s="84">
        <v>42850.458449074074</v>
      </c>
      <c r="Q136" s="82" t="s">
        <v>398</v>
      </c>
      <c r="R136" s="82"/>
      <c r="S136" s="82"/>
      <c r="T136" s="82" t="s">
        <v>480</v>
      </c>
      <c r="U136" s="82"/>
      <c r="V136" s="85" t="s">
        <v>617</v>
      </c>
      <c r="W136" s="84">
        <v>42850.458449074074</v>
      </c>
      <c r="X136" s="85" t="s">
        <v>785</v>
      </c>
      <c r="Y136" s="82"/>
      <c r="Z136" s="82"/>
      <c r="AA136" s="88" t="s">
        <v>956</v>
      </c>
      <c r="AB136" s="82"/>
      <c r="AC136" s="82" t="b">
        <v>0</v>
      </c>
      <c r="AD136" s="82">
        <v>0</v>
      </c>
      <c r="AE136" s="88" t="s">
        <v>1016</v>
      </c>
      <c r="AF136" s="82" t="b">
        <v>0</v>
      </c>
      <c r="AG136" s="82" t="s">
        <v>1023</v>
      </c>
      <c r="AH136" s="82"/>
      <c r="AI136" s="88" t="s">
        <v>1016</v>
      </c>
      <c r="AJ136" s="82" t="b">
        <v>0</v>
      </c>
      <c r="AK136" s="82">
        <v>10</v>
      </c>
      <c r="AL136" s="88" t="s">
        <v>1004</v>
      </c>
      <c r="AM136" s="82" t="s">
        <v>1040</v>
      </c>
      <c r="AN136" s="82" t="b">
        <v>0</v>
      </c>
      <c r="AO136" s="88" t="s">
        <v>1004</v>
      </c>
      <c r="AP136" s="82" t="s">
        <v>179</v>
      </c>
      <c r="AQ136" s="82">
        <v>0</v>
      </c>
      <c r="AR136" s="82">
        <v>0</v>
      </c>
      <c r="AS136" s="82"/>
      <c r="AT136" s="82"/>
      <c r="AU136" s="82"/>
      <c r="AV136" s="82"/>
      <c r="AW136" s="82"/>
      <c r="AX136" s="82"/>
      <c r="AY136" s="82"/>
      <c r="AZ136" s="82"/>
      <c r="BA136" s="82" t="b">
        <f>IF(Edges[[#This Row],[Vertex 1]]=Edges[[#This Row],[Vertex 2]],TRUE,FALSE)</f>
        <v>0</v>
      </c>
      <c r="BB136">
        <v>1</v>
      </c>
      <c r="BC136">
        <v>1</v>
      </c>
      <c r="BD136" s="81" t="e">
        <f>REPLACE(INDEX(GroupVertices[Group], MATCH(Edges[[#This Row],[Vertex 1]],GroupVertices[Vertex],0)),1,1,"")</f>
        <v>#N/A</v>
      </c>
      <c r="BE136" s="81" t="e">
        <f>REPLACE(INDEX(GroupVertices[Group], MATCH(Edges[[#This Row],[Vertex 2]],GroupVertices[Vertex],0)),1,1,"")</f>
        <v>#N/A</v>
      </c>
    </row>
    <row r="137" spans="1:57" x14ac:dyDescent="0.25">
      <c r="A137" s="67" t="s">
        <v>339</v>
      </c>
      <c r="B137" s="67" t="s">
        <v>381</v>
      </c>
      <c r="C137" s="68"/>
      <c r="D137" s="69"/>
      <c r="E137" s="70"/>
      <c r="F137" s="71"/>
      <c r="G137" s="68"/>
      <c r="H137" s="72"/>
      <c r="I137" s="73"/>
      <c r="J137" s="73"/>
      <c r="K137" s="35" t="s">
        <v>65</v>
      </c>
      <c r="L137" s="80">
        <v>137</v>
      </c>
      <c r="M137" s="80"/>
      <c r="N137" s="75"/>
      <c r="O137" s="82" t="s">
        <v>393</v>
      </c>
      <c r="P137" s="84">
        <v>42850.465405092589</v>
      </c>
      <c r="Q137" s="82" t="s">
        <v>436</v>
      </c>
      <c r="R137" s="82"/>
      <c r="S137" s="82"/>
      <c r="T137" s="82" t="s">
        <v>480</v>
      </c>
      <c r="U137" s="82"/>
      <c r="V137" s="85" t="s">
        <v>618</v>
      </c>
      <c r="W137" s="84">
        <v>42850.465405092589</v>
      </c>
      <c r="X137" s="85" t="s">
        <v>786</v>
      </c>
      <c r="Y137" s="82"/>
      <c r="Z137" s="82"/>
      <c r="AA137" s="88" t="s">
        <v>957</v>
      </c>
      <c r="AB137" s="82"/>
      <c r="AC137" s="82" t="b">
        <v>0</v>
      </c>
      <c r="AD137" s="82">
        <v>0</v>
      </c>
      <c r="AE137" s="88" t="s">
        <v>1016</v>
      </c>
      <c r="AF137" s="82" t="b">
        <v>0</v>
      </c>
      <c r="AG137" s="82" t="s">
        <v>1023</v>
      </c>
      <c r="AH137" s="82"/>
      <c r="AI137" s="88" t="s">
        <v>1016</v>
      </c>
      <c r="AJ137" s="82" t="b">
        <v>0</v>
      </c>
      <c r="AK137" s="82">
        <v>62</v>
      </c>
      <c r="AL137" s="88" t="s">
        <v>1007</v>
      </c>
      <c r="AM137" s="82" t="s">
        <v>1030</v>
      </c>
      <c r="AN137" s="82" t="b">
        <v>0</v>
      </c>
      <c r="AO137" s="88" t="s">
        <v>1007</v>
      </c>
      <c r="AP137" s="82" t="s">
        <v>179</v>
      </c>
      <c r="AQ137" s="82">
        <v>0</v>
      </c>
      <c r="AR137" s="82">
        <v>0</v>
      </c>
      <c r="AS137" s="82"/>
      <c r="AT137" s="82"/>
      <c r="AU137" s="82"/>
      <c r="AV137" s="82"/>
      <c r="AW137" s="82"/>
      <c r="AX137" s="82"/>
      <c r="AY137" s="82"/>
      <c r="AZ137" s="82"/>
      <c r="BA137" s="82" t="b">
        <f>IF(Edges[[#This Row],[Vertex 1]]=Edges[[#This Row],[Vertex 2]],TRUE,FALSE)</f>
        <v>0</v>
      </c>
      <c r="BB137">
        <v>1</v>
      </c>
      <c r="BC137">
        <v>1</v>
      </c>
      <c r="BD137" s="81" t="e">
        <f>REPLACE(INDEX(GroupVertices[Group], MATCH(Edges[[#This Row],[Vertex 1]],GroupVertices[Vertex],0)),1,1,"")</f>
        <v>#N/A</v>
      </c>
      <c r="BE137" s="81" t="e">
        <f>REPLACE(INDEX(GroupVertices[Group], MATCH(Edges[[#This Row],[Vertex 2]],GroupVertices[Vertex],0)),1,1,"")</f>
        <v>#N/A</v>
      </c>
    </row>
    <row r="138" spans="1:57" x14ac:dyDescent="0.25">
      <c r="A138" s="67" t="s">
        <v>340</v>
      </c>
      <c r="B138" s="67" t="s">
        <v>381</v>
      </c>
      <c r="C138" s="68"/>
      <c r="D138" s="69"/>
      <c r="E138" s="70"/>
      <c r="F138" s="71"/>
      <c r="G138" s="68"/>
      <c r="H138" s="72"/>
      <c r="I138" s="73"/>
      <c r="J138" s="73"/>
      <c r="K138" s="35" t="s">
        <v>65</v>
      </c>
      <c r="L138" s="80">
        <v>138</v>
      </c>
      <c r="M138" s="80"/>
      <c r="N138" s="75"/>
      <c r="O138" s="82" t="s">
        <v>393</v>
      </c>
      <c r="P138" s="84">
        <v>42850.466689814813</v>
      </c>
      <c r="Q138" s="82" t="s">
        <v>436</v>
      </c>
      <c r="R138" s="82"/>
      <c r="S138" s="82"/>
      <c r="T138" s="82" t="s">
        <v>480</v>
      </c>
      <c r="U138" s="82"/>
      <c r="V138" s="85" t="s">
        <v>619</v>
      </c>
      <c r="W138" s="84">
        <v>42850.466689814813</v>
      </c>
      <c r="X138" s="85" t="s">
        <v>787</v>
      </c>
      <c r="Y138" s="82"/>
      <c r="Z138" s="82"/>
      <c r="AA138" s="88" t="s">
        <v>958</v>
      </c>
      <c r="AB138" s="82"/>
      <c r="AC138" s="82" t="b">
        <v>0</v>
      </c>
      <c r="AD138" s="82">
        <v>0</v>
      </c>
      <c r="AE138" s="88" t="s">
        <v>1016</v>
      </c>
      <c r="AF138" s="82" t="b">
        <v>0</v>
      </c>
      <c r="AG138" s="82" t="s">
        <v>1023</v>
      </c>
      <c r="AH138" s="82"/>
      <c r="AI138" s="88" t="s">
        <v>1016</v>
      </c>
      <c r="AJ138" s="82" t="b">
        <v>0</v>
      </c>
      <c r="AK138" s="82">
        <v>62</v>
      </c>
      <c r="AL138" s="88" t="s">
        <v>1007</v>
      </c>
      <c r="AM138" s="82" t="s">
        <v>1030</v>
      </c>
      <c r="AN138" s="82" t="b">
        <v>0</v>
      </c>
      <c r="AO138" s="88" t="s">
        <v>1007</v>
      </c>
      <c r="AP138" s="82" t="s">
        <v>179</v>
      </c>
      <c r="AQ138" s="82">
        <v>0</v>
      </c>
      <c r="AR138" s="82">
        <v>0</v>
      </c>
      <c r="AS138" s="82"/>
      <c r="AT138" s="82"/>
      <c r="AU138" s="82"/>
      <c r="AV138" s="82"/>
      <c r="AW138" s="82"/>
      <c r="AX138" s="82"/>
      <c r="AY138" s="82"/>
      <c r="AZ138" s="82"/>
      <c r="BA138" s="82" t="b">
        <f>IF(Edges[[#This Row],[Vertex 1]]=Edges[[#This Row],[Vertex 2]],TRUE,FALSE)</f>
        <v>0</v>
      </c>
      <c r="BB138">
        <v>2</v>
      </c>
      <c r="BC138">
        <v>1</v>
      </c>
      <c r="BD138" s="81" t="e">
        <f>REPLACE(INDEX(GroupVertices[Group], MATCH(Edges[[#This Row],[Vertex 1]],GroupVertices[Vertex],0)),1,1,"")</f>
        <v>#N/A</v>
      </c>
      <c r="BE138" s="81" t="e">
        <f>REPLACE(INDEX(GroupVertices[Group], MATCH(Edges[[#This Row],[Vertex 2]],GroupVertices[Vertex],0)),1,1,"")</f>
        <v>#N/A</v>
      </c>
    </row>
    <row r="139" spans="1:57" x14ac:dyDescent="0.25">
      <c r="A139" s="67" t="s">
        <v>341</v>
      </c>
      <c r="B139" s="67" t="s">
        <v>381</v>
      </c>
      <c r="C139" s="68"/>
      <c r="D139" s="69"/>
      <c r="E139" s="70"/>
      <c r="F139" s="71"/>
      <c r="G139" s="68"/>
      <c r="H139" s="72"/>
      <c r="I139" s="73"/>
      <c r="J139" s="73"/>
      <c r="K139" s="35" t="s">
        <v>65</v>
      </c>
      <c r="L139" s="80">
        <v>139</v>
      </c>
      <c r="M139" s="80"/>
      <c r="N139" s="75"/>
      <c r="O139" s="82" t="s">
        <v>393</v>
      </c>
      <c r="P139" s="84">
        <v>42850.481770833336</v>
      </c>
      <c r="Q139" s="82" t="s">
        <v>436</v>
      </c>
      <c r="R139" s="82"/>
      <c r="S139" s="82"/>
      <c r="T139" s="82" t="s">
        <v>480</v>
      </c>
      <c r="U139" s="82"/>
      <c r="V139" s="85" t="s">
        <v>620</v>
      </c>
      <c r="W139" s="84">
        <v>42850.481770833336</v>
      </c>
      <c r="X139" s="85" t="s">
        <v>788</v>
      </c>
      <c r="Y139" s="82"/>
      <c r="Z139" s="82"/>
      <c r="AA139" s="88" t="s">
        <v>959</v>
      </c>
      <c r="AB139" s="82"/>
      <c r="AC139" s="82" t="b">
        <v>0</v>
      </c>
      <c r="AD139" s="82">
        <v>0</v>
      </c>
      <c r="AE139" s="88" t="s">
        <v>1016</v>
      </c>
      <c r="AF139" s="82" t="b">
        <v>0</v>
      </c>
      <c r="AG139" s="82" t="s">
        <v>1023</v>
      </c>
      <c r="AH139" s="82"/>
      <c r="AI139" s="88" t="s">
        <v>1016</v>
      </c>
      <c r="AJ139" s="82" t="b">
        <v>0</v>
      </c>
      <c r="AK139" s="82">
        <v>62</v>
      </c>
      <c r="AL139" s="88" t="s">
        <v>1007</v>
      </c>
      <c r="AM139" s="82" t="s">
        <v>1030</v>
      </c>
      <c r="AN139" s="82" t="b">
        <v>0</v>
      </c>
      <c r="AO139" s="88" t="s">
        <v>1007</v>
      </c>
      <c r="AP139" s="82" t="s">
        <v>179</v>
      </c>
      <c r="AQ139" s="82">
        <v>0</v>
      </c>
      <c r="AR139" s="82">
        <v>0</v>
      </c>
      <c r="AS139" s="82"/>
      <c r="AT139" s="82"/>
      <c r="AU139" s="82"/>
      <c r="AV139" s="82"/>
      <c r="AW139" s="82"/>
      <c r="AX139" s="82"/>
      <c r="AY139" s="82"/>
      <c r="AZ139" s="82"/>
      <c r="BA139" s="82" t="b">
        <f>IF(Edges[[#This Row],[Vertex 1]]=Edges[[#This Row],[Vertex 2]],TRUE,FALSE)</f>
        <v>0</v>
      </c>
      <c r="BB139">
        <v>1</v>
      </c>
      <c r="BC139">
        <v>1</v>
      </c>
      <c r="BD139" s="81" t="e">
        <f>REPLACE(INDEX(GroupVertices[Group], MATCH(Edges[[#This Row],[Vertex 1]],GroupVertices[Vertex],0)),1,1,"")</f>
        <v>#N/A</v>
      </c>
      <c r="BE139" s="81" t="e">
        <f>REPLACE(INDEX(GroupVertices[Group], MATCH(Edges[[#This Row],[Vertex 2]],GroupVertices[Vertex],0)),1,1,"")</f>
        <v>#N/A</v>
      </c>
    </row>
    <row r="140" spans="1:57" x14ac:dyDescent="0.25">
      <c r="A140" s="67" t="s">
        <v>342</v>
      </c>
      <c r="B140" s="67" t="s">
        <v>384</v>
      </c>
      <c r="C140" s="68"/>
      <c r="D140" s="69"/>
      <c r="E140" s="70"/>
      <c r="F140" s="71"/>
      <c r="G140" s="68"/>
      <c r="H140" s="72"/>
      <c r="I140" s="73"/>
      <c r="J140" s="73"/>
      <c r="K140" s="35" t="s">
        <v>65</v>
      </c>
      <c r="L140" s="80">
        <v>140</v>
      </c>
      <c r="M140" s="80"/>
      <c r="N140" s="75"/>
      <c r="O140" s="82" t="s">
        <v>393</v>
      </c>
      <c r="P140" s="84">
        <v>42846.526446759257</v>
      </c>
      <c r="Q140" s="82" t="s">
        <v>441</v>
      </c>
      <c r="R140" s="82"/>
      <c r="S140" s="82"/>
      <c r="T140" s="82" t="s">
        <v>492</v>
      </c>
      <c r="U140" s="82"/>
      <c r="V140" s="85" t="s">
        <v>621</v>
      </c>
      <c r="W140" s="84">
        <v>42846.526446759257</v>
      </c>
      <c r="X140" s="85" t="s">
        <v>789</v>
      </c>
      <c r="Y140" s="82"/>
      <c r="Z140" s="82"/>
      <c r="AA140" s="88" t="s">
        <v>960</v>
      </c>
      <c r="AB140" s="88" t="s">
        <v>1004</v>
      </c>
      <c r="AC140" s="82" t="b">
        <v>0</v>
      </c>
      <c r="AD140" s="82">
        <v>0</v>
      </c>
      <c r="AE140" s="88" t="s">
        <v>1017</v>
      </c>
      <c r="AF140" s="82" t="b">
        <v>0</v>
      </c>
      <c r="AG140" s="82" t="s">
        <v>1023</v>
      </c>
      <c r="AH140" s="82"/>
      <c r="AI140" s="88" t="s">
        <v>1016</v>
      </c>
      <c r="AJ140" s="82" t="b">
        <v>0</v>
      </c>
      <c r="AK140" s="82">
        <v>0</v>
      </c>
      <c r="AL140" s="88" t="s">
        <v>1016</v>
      </c>
      <c r="AM140" s="82" t="s">
        <v>1030</v>
      </c>
      <c r="AN140" s="82" t="b">
        <v>0</v>
      </c>
      <c r="AO140" s="88" t="s">
        <v>1004</v>
      </c>
      <c r="AP140" s="82" t="s">
        <v>179</v>
      </c>
      <c r="AQ140" s="82">
        <v>0</v>
      </c>
      <c r="AR140" s="82">
        <v>0</v>
      </c>
      <c r="AS140" s="82"/>
      <c r="AT140" s="82"/>
      <c r="AU140" s="82"/>
      <c r="AV140" s="82"/>
      <c r="AW140" s="82"/>
      <c r="AX140" s="82"/>
      <c r="AY140" s="82"/>
      <c r="AZ140" s="82"/>
      <c r="BA140" s="82" t="b">
        <f>IF(Edges[[#This Row],[Vertex 1]]=Edges[[#This Row],[Vertex 2]],TRUE,FALSE)</f>
        <v>0</v>
      </c>
      <c r="BB140">
        <v>3</v>
      </c>
      <c r="BC140">
        <v>1</v>
      </c>
      <c r="BD140" s="81" t="e">
        <f>REPLACE(INDEX(GroupVertices[Group], MATCH(Edges[[#This Row],[Vertex 1]],GroupVertices[Vertex],0)),1,1,"")</f>
        <v>#N/A</v>
      </c>
      <c r="BE140" s="81" t="e">
        <f>REPLACE(INDEX(GroupVertices[Group], MATCH(Edges[[#This Row],[Vertex 2]],GroupVertices[Vertex],0)),1,1,"")</f>
        <v>#N/A</v>
      </c>
    </row>
    <row r="141" spans="1:57" x14ac:dyDescent="0.25">
      <c r="A141" s="67" t="s">
        <v>342</v>
      </c>
      <c r="B141" s="67" t="s">
        <v>385</v>
      </c>
      <c r="C141" s="68"/>
      <c r="D141" s="69"/>
      <c r="E141" s="70"/>
      <c r="F141" s="71"/>
      <c r="G141" s="68"/>
      <c r="H141" s="72"/>
      <c r="I141" s="73"/>
      <c r="J141" s="73"/>
      <c r="K141" s="35" t="s">
        <v>65</v>
      </c>
      <c r="L141" s="80">
        <v>141</v>
      </c>
      <c r="M141" s="80"/>
      <c r="N141" s="75"/>
      <c r="O141" s="82" t="s">
        <v>393</v>
      </c>
      <c r="P141" s="84">
        <v>42846.526446759257</v>
      </c>
      <c r="Q141" s="82" t="s">
        <v>441</v>
      </c>
      <c r="R141" s="82"/>
      <c r="S141" s="82"/>
      <c r="T141" s="82" t="s">
        <v>492</v>
      </c>
      <c r="U141" s="82"/>
      <c r="V141" s="85" t="s">
        <v>621</v>
      </c>
      <c r="W141" s="84">
        <v>42846.526446759257</v>
      </c>
      <c r="X141" s="85" t="s">
        <v>789</v>
      </c>
      <c r="Y141" s="82"/>
      <c r="Z141" s="82"/>
      <c r="AA141" s="88" t="s">
        <v>960</v>
      </c>
      <c r="AB141" s="88" t="s">
        <v>1004</v>
      </c>
      <c r="AC141" s="82" t="b">
        <v>0</v>
      </c>
      <c r="AD141" s="82">
        <v>0</v>
      </c>
      <c r="AE141" s="88" t="s">
        <v>1017</v>
      </c>
      <c r="AF141" s="82" t="b">
        <v>0</v>
      </c>
      <c r="AG141" s="82" t="s">
        <v>1023</v>
      </c>
      <c r="AH141" s="82"/>
      <c r="AI141" s="88" t="s">
        <v>1016</v>
      </c>
      <c r="AJ141" s="82" t="b">
        <v>0</v>
      </c>
      <c r="AK141" s="82">
        <v>0</v>
      </c>
      <c r="AL141" s="88" t="s">
        <v>1016</v>
      </c>
      <c r="AM141" s="82" t="s">
        <v>1030</v>
      </c>
      <c r="AN141" s="82" t="b">
        <v>0</v>
      </c>
      <c r="AO141" s="88" t="s">
        <v>1004</v>
      </c>
      <c r="AP141" s="82" t="s">
        <v>179</v>
      </c>
      <c r="AQ141" s="82">
        <v>0</v>
      </c>
      <c r="AR141" s="82">
        <v>0</v>
      </c>
      <c r="AS141" s="82"/>
      <c r="AT141" s="82"/>
      <c r="AU141" s="82"/>
      <c r="AV141" s="82"/>
      <c r="AW141" s="82"/>
      <c r="AX141" s="82"/>
      <c r="AY141" s="82"/>
      <c r="AZ141" s="82"/>
      <c r="BA141" s="82" t="b">
        <f>IF(Edges[[#This Row],[Vertex 1]]=Edges[[#This Row],[Vertex 2]],TRUE,FALSE)</f>
        <v>0</v>
      </c>
      <c r="BB141">
        <v>3</v>
      </c>
      <c r="BC141">
        <v>1</v>
      </c>
      <c r="BD141" s="81" t="e">
        <f>REPLACE(INDEX(GroupVertices[Group], MATCH(Edges[[#This Row],[Vertex 1]],GroupVertices[Vertex],0)),1,1,"")</f>
        <v>#N/A</v>
      </c>
      <c r="BE141" s="81" t="e">
        <f>REPLACE(INDEX(GroupVertices[Group], MATCH(Edges[[#This Row],[Vertex 2]],GroupVertices[Vertex],0)),1,1,"")</f>
        <v>#N/A</v>
      </c>
    </row>
    <row r="142" spans="1:57" x14ac:dyDescent="0.25">
      <c r="A142" s="67" t="s">
        <v>342</v>
      </c>
      <c r="B142" s="67" t="s">
        <v>386</v>
      </c>
      <c r="C142" s="68"/>
      <c r="D142" s="69"/>
      <c r="E142" s="70"/>
      <c r="F142" s="71"/>
      <c r="G142" s="68"/>
      <c r="H142" s="72"/>
      <c r="I142" s="73"/>
      <c r="J142" s="73"/>
      <c r="K142" s="35" t="s">
        <v>65</v>
      </c>
      <c r="L142" s="80">
        <v>142</v>
      </c>
      <c r="M142" s="80"/>
      <c r="N142" s="75"/>
      <c r="O142" s="82" t="s">
        <v>393</v>
      </c>
      <c r="P142" s="84">
        <v>42846.526446759257</v>
      </c>
      <c r="Q142" s="82" t="s">
        <v>441</v>
      </c>
      <c r="R142" s="82"/>
      <c r="S142" s="82"/>
      <c r="T142" s="82" t="s">
        <v>492</v>
      </c>
      <c r="U142" s="82"/>
      <c r="V142" s="85" t="s">
        <v>621</v>
      </c>
      <c r="W142" s="84">
        <v>42846.526446759257</v>
      </c>
      <c r="X142" s="85" t="s">
        <v>789</v>
      </c>
      <c r="Y142" s="82"/>
      <c r="Z142" s="82"/>
      <c r="AA142" s="88" t="s">
        <v>960</v>
      </c>
      <c r="AB142" s="88" t="s">
        <v>1004</v>
      </c>
      <c r="AC142" s="82" t="b">
        <v>0</v>
      </c>
      <c r="AD142" s="82">
        <v>0</v>
      </c>
      <c r="AE142" s="88" t="s">
        <v>1017</v>
      </c>
      <c r="AF142" s="82" t="b">
        <v>0</v>
      </c>
      <c r="AG142" s="82" t="s">
        <v>1023</v>
      </c>
      <c r="AH142" s="82"/>
      <c r="AI142" s="88" t="s">
        <v>1016</v>
      </c>
      <c r="AJ142" s="82" t="b">
        <v>0</v>
      </c>
      <c r="AK142" s="82">
        <v>0</v>
      </c>
      <c r="AL142" s="88" t="s">
        <v>1016</v>
      </c>
      <c r="AM142" s="82" t="s">
        <v>1030</v>
      </c>
      <c r="AN142" s="82" t="b">
        <v>0</v>
      </c>
      <c r="AO142" s="88" t="s">
        <v>1004</v>
      </c>
      <c r="AP142" s="82" t="s">
        <v>179</v>
      </c>
      <c r="AQ142" s="82">
        <v>0</v>
      </c>
      <c r="AR142" s="82">
        <v>0</v>
      </c>
      <c r="AS142" s="82"/>
      <c r="AT142" s="82"/>
      <c r="AU142" s="82"/>
      <c r="AV142" s="82"/>
      <c r="AW142" s="82"/>
      <c r="AX142" s="82"/>
      <c r="AY142" s="82"/>
      <c r="AZ142" s="82"/>
      <c r="BA142" s="82" t="b">
        <f>IF(Edges[[#This Row],[Vertex 1]]=Edges[[#This Row],[Vertex 2]],TRUE,FALSE)</f>
        <v>0</v>
      </c>
      <c r="BB142">
        <v>3</v>
      </c>
      <c r="BC142">
        <v>1</v>
      </c>
      <c r="BD142" s="81" t="e">
        <f>REPLACE(INDEX(GroupVertices[Group], MATCH(Edges[[#This Row],[Vertex 1]],GroupVertices[Vertex],0)),1,1,"")</f>
        <v>#N/A</v>
      </c>
      <c r="BE142" s="81" t="e">
        <f>REPLACE(INDEX(GroupVertices[Group], MATCH(Edges[[#This Row],[Vertex 2]],GroupVertices[Vertex],0)),1,1,"")</f>
        <v>#N/A</v>
      </c>
    </row>
    <row r="143" spans="1:57" x14ac:dyDescent="0.25">
      <c r="A143" s="67" t="s">
        <v>342</v>
      </c>
      <c r="B143" s="67" t="s">
        <v>381</v>
      </c>
      <c r="C143" s="68"/>
      <c r="D143" s="69"/>
      <c r="E143" s="70"/>
      <c r="F143" s="71"/>
      <c r="G143" s="68"/>
      <c r="H143" s="72"/>
      <c r="I143" s="73"/>
      <c r="J143" s="73"/>
      <c r="K143" s="35" t="s">
        <v>65</v>
      </c>
      <c r="L143" s="80">
        <v>143</v>
      </c>
      <c r="M143" s="80"/>
      <c r="N143" s="75"/>
      <c r="O143" s="82" t="s">
        <v>393</v>
      </c>
      <c r="P143" s="84">
        <v>42846.525960648149</v>
      </c>
      <c r="Q143" s="82" t="s">
        <v>398</v>
      </c>
      <c r="R143" s="82"/>
      <c r="S143" s="82"/>
      <c r="T143" s="82" t="s">
        <v>480</v>
      </c>
      <c r="U143" s="82"/>
      <c r="V143" s="85" t="s">
        <v>621</v>
      </c>
      <c r="W143" s="84">
        <v>42846.525960648149</v>
      </c>
      <c r="X143" s="85" t="s">
        <v>790</v>
      </c>
      <c r="Y143" s="82"/>
      <c r="Z143" s="82"/>
      <c r="AA143" s="88" t="s">
        <v>961</v>
      </c>
      <c r="AB143" s="82"/>
      <c r="AC143" s="82" t="b">
        <v>0</v>
      </c>
      <c r="AD143" s="82">
        <v>0</v>
      </c>
      <c r="AE143" s="88" t="s">
        <v>1016</v>
      </c>
      <c r="AF143" s="82" t="b">
        <v>0</v>
      </c>
      <c r="AG143" s="82" t="s">
        <v>1023</v>
      </c>
      <c r="AH143" s="82"/>
      <c r="AI143" s="88" t="s">
        <v>1016</v>
      </c>
      <c r="AJ143" s="82" t="b">
        <v>0</v>
      </c>
      <c r="AK143" s="82">
        <v>10</v>
      </c>
      <c r="AL143" s="88" t="s">
        <v>1004</v>
      </c>
      <c r="AM143" s="82" t="s">
        <v>1030</v>
      </c>
      <c r="AN143" s="82" t="b">
        <v>0</v>
      </c>
      <c r="AO143" s="88" t="s">
        <v>1004</v>
      </c>
      <c r="AP143" s="82" t="s">
        <v>179</v>
      </c>
      <c r="AQ143" s="82">
        <v>0</v>
      </c>
      <c r="AR143" s="82">
        <v>0</v>
      </c>
      <c r="AS143" s="82"/>
      <c r="AT143" s="82"/>
      <c r="AU143" s="82"/>
      <c r="AV143" s="82"/>
      <c r="AW143" s="82"/>
      <c r="AX143" s="82"/>
      <c r="AY143" s="82"/>
      <c r="AZ143" s="82"/>
      <c r="BA143" s="82" t="b">
        <f>IF(Edges[[#This Row],[Vertex 1]]=Edges[[#This Row],[Vertex 2]],TRUE,FALSE)</f>
        <v>0</v>
      </c>
      <c r="BB143">
        <v>7</v>
      </c>
      <c r="BC143">
        <v>1</v>
      </c>
      <c r="BD143" s="81" t="e">
        <f>REPLACE(INDEX(GroupVertices[Group], MATCH(Edges[[#This Row],[Vertex 1]],GroupVertices[Vertex],0)),1,1,"")</f>
        <v>#N/A</v>
      </c>
      <c r="BE143" s="81" t="e">
        <f>REPLACE(INDEX(GroupVertices[Group], MATCH(Edges[[#This Row],[Vertex 2]],GroupVertices[Vertex],0)),1,1,"")</f>
        <v>#N/A</v>
      </c>
    </row>
    <row r="144" spans="1:57" x14ac:dyDescent="0.25">
      <c r="A144" s="67" t="s">
        <v>343</v>
      </c>
      <c r="B144" s="67" t="s">
        <v>381</v>
      </c>
      <c r="C144" s="68"/>
      <c r="D144" s="69"/>
      <c r="E144" s="70"/>
      <c r="F144" s="71"/>
      <c r="G144" s="68"/>
      <c r="H144" s="72"/>
      <c r="I144" s="73"/>
      <c r="J144" s="73"/>
      <c r="K144" s="35" t="s">
        <v>65</v>
      </c>
      <c r="L144" s="80">
        <v>144</v>
      </c>
      <c r="M144" s="80"/>
      <c r="N144" s="75"/>
      <c r="O144" s="82" t="s">
        <v>393</v>
      </c>
      <c r="P144" s="84">
        <v>42850.630601851852</v>
      </c>
      <c r="Q144" s="82" t="s">
        <v>442</v>
      </c>
      <c r="R144" s="82"/>
      <c r="S144" s="82"/>
      <c r="T144" s="82" t="s">
        <v>480</v>
      </c>
      <c r="U144" s="82"/>
      <c r="V144" s="85" t="s">
        <v>622</v>
      </c>
      <c r="W144" s="84">
        <v>42850.630601851852</v>
      </c>
      <c r="X144" s="85" t="s">
        <v>791</v>
      </c>
      <c r="Y144" s="82"/>
      <c r="Z144" s="82"/>
      <c r="AA144" s="88" t="s">
        <v>962</v>
      </c>
      <c r="AB144" s="82"/>
      <c r="AC144" s="82" t="b">
        <v>0</v>
      </c>
      <c r="AD144" s="82">
        <v>0</v>
      </c>
      <c r="AE144" s="88" t="s">
        <v>1016</v>
      </c>
      <c r="AF144" s="82" t="b">
        <v>0</v>
      </c>
      <c r="AG144" s="82" t="s">
        <v>1029</v>
      </c>
      <c r="AH144" s="82"/>
      <c r="AI144" s="88" t="s">
        <v>1016</v>
      </c>
      <c r="AJ144" s="82" t="b">
        <v>0</v>
      </c>
      <c r="AK144" s="82">
        <v>13</v>
      </c>
      <c r="AL144" s="88" t="s">
        <v>1008</v>
      </c>
      <c r="AM144" s="82" t="s">
        <v>1030</v>
      </c>
      <c r="AN144" s="82" t="b">
        <v>0</v>
      </c>
      <c r="AO144" s="88" t="s">
        <v>1008</v>
      </c>
      <c r="AP144" s="82" t="s">
        <v>179</v>
      </c>
      <c r="AQ144" s="82">
        <v>0</v>
      </c>
      <c r="AR144" s="82">
        <v>0</v>
      </c>
      <c r="AS144" s="82"/>
      <c r="AT144" s="82"/>
      <c r="AU144" s="82"/>
      <c r="AV144" s="82"/>
      <c r="AW144" s="82"/>
      <c r="AX144" s="82"/>
      <c r="AY144" s="82"/>
      <c r="AZ144" s="82"/>
      <c r="BA144" s="82" t="b">
        <f>IF(Edges[[#This Row],[Vertex 1]]=Edges[[#This Row],[Vertex 2]],TRUE,FALSE)</f>
        <v>0</v>
      </c>
      <c r="BB144">
        <v>1</v>
      </c>
      <c r="BC144">
        <v>1</v>
      </c>
      <c r="BD144" s="81" t="e">
        <f>REPLACE(INDEX(GroupVertices[Group], MATCH(Edges[[#This Row],[Vertex 1]],GroupVertices[Vertex],0)),1,1,"")</f>
        <v>#N/A</v>
      </c>
      <c r="BE144" s="81" t="e">
        <f>REPLACE(INDEX(GroupVertices[Group], MATCH(Edges[[#This Row],[Vertex 2]],GroupVertices[Vertex],0)),1,1,"")</f>
        <v>#N/A</v>
      </c>
    </row>
    <row r="145" spans="1:57" x14ac:dyDescent="0.25">
      <c r="A145" s="67" t="s">
        <v>344</v>
      </c>
      <c r="B145" s="67" t="s">
        <v>381</v>
      </c>
      <c r="C145" s="68"/>
      <c r="D145" s="69"/>
      <c r="E145" s="70"/>
      <c r="F145" s="71"/>
      <c r="G145" s="68"/>
      <c r="H145" s="72"/>
      <c r="I145" s="73"/>
      <c r="J145" s="73"/>
      <c r="K145" s="35" t="s">
        <v>65</v>
      </c>
      <c r="L145" s="80">
        <v>145</v>
      </c>
      <c r="M145" s="80"/>
      <c r="N145" s="75"/>
      <c r="O145" s="82" t="s">
        <v>394</v>
      </c>
      <c r="P145" s="84">
        <v>42850.680671296293</v>
      </c>
      <c r="Q145" s="82" t="s">
        <v>443</v>
      </c>
      <c r="R145" s="82"/>
      <c r="S145" s="82"/>
      <c r="T145" s="82" t="s">
        <v>491</v>
      </c>
      <c r="U145" s="82"/>
      <c r="V145" s="85" t="s">
        <v>623</v>
      </c>
      <c r="W145" s="84">
        <v>42850.680671296293</v>
      </c>
      <c r="X145" s="85" t="s">
        <v>792</v>
      </c>
      <c r="Y145" s="82"/>
      <c r="Z145" s="82"/>
      <c r="AA145" s="88" t="s">
        <v>963</v>
      </c>
      <c r="AB145" s="88" t="s">
        <v>1012</v>
      </c>
      <c r="AC145" s="82" t="b">
        <v>0</v>
      </c>
      <c r="AD145" s="82">
        <v>0</v>
      </c>
      <c r="AE145" s="88" t="s">
        <v>1017</v>
      </c>
      <c r="AF145" s="82" t="b">
        <v>0</v>
      </c>
      <c r="AG145" s="82" t="s">
        <v>1023</v>
      </c>
      <c r="AH145" s="82"/>
      <c r="AI145" s="88" t="s">
        <v>1016</v>
      </c>
      <c r="AJ145" s="82" t="b">
        <v>0</v>
      </c>
      <c r="AK145" s="82">
        <v>0</v>
      </c>
      <c r="AL145" s="88" t="s">
        <v>1016</v>
      </c>
      <c r="AM145" s="82" t="s">
        <v>1030</v>
      </c>
      <c r="AN145" s="82" t="b">
        <v>0</v>
      </c>
      <c r="AO145" s="88" t="s">
        <v>1012</v>
      </c>
      <c r="AP145" s="82" t="s">
        <v>179</v>
      </c>
      <c r="AQ145" s="82">
        <v>0</v>
      </c>
      <c r="AR145" s="82">
        <v>0</v>
      </c>
      <c r="AS145" s="82"/>
      <c r="AT145" s="82"/>
      <c r="AU145" s="82"/>
      <c r="AV145" s="82"/>
      <c r="AW145" s="82"/>
      <c r="AX145" s="82"/>
      <c r="AY145" s="82"/>
      <c r="AZ145" s="82"/>
      <c r="BA145" s="82" t="b">
        <f>IF(Edges[[#This Row],[Vertex 1]]=Edges[[#This Row],[Vertex 2]],TRUE,FALSE)</f>
        <v>0</v>
      </c>
      <c r="BB145">
        <v>6</v>
      </c>
      <c r="BC145">
        <v>1</v>
      </c>
      <c r="BD145" s="81" t="e">
        <f>REPLACE(INDEX(GroupVertices[Group], MATCH(Edges[[#This Row],[Vertex 1]],GroupVertices[Vertex],0)),1,1,"")</f>
        <v>#N/A</v>
      </c>
      <c r="BE145" s="81" t="e">
        <f>REPLACE(INDEX(GroupVertices[Group], MATCH(Edges[[#This Row],[Vertex 2]],GroupVertices[Vertex],0)),1,1,"")</f>
        <v>#N/A</v>
      </c>
    </row>
    <row r="146" spans="1:57" x14ac:dyDescent="0.25">
      <c r="A146" s="67" t="s">
        <v>345</v>
      </c>
      <c r="B146" s="67" t="s">
        <v>387</v>
      </c>
      <c r="C146" s="68"/>
      <c r="D146" s="69"/>
      <c r="E146" s="70"/>
      <c r="F146" s="71"/>
      <c r="G146" s="68"/>
      <c r="H146" s="72"/>
      <c r="I146" s="73"/>
      <c r="J146" s="73"/>
      <c r="K146" s="35" t="s">
        <v>65</v>
      </c>
      <c r="L146" s="80">
        <v>146</v>
      </c>
      <c r="M146" s="80"/>
      <c r="N146" s="75"/>
      <c r="O146" s="82" t="s">
        <v>393</v>
      </c>
      <c r="P146" s="84">
        <v>42850.696006944447</v>
      </c>
      <c r="Q146" s="82" t="s">
        <v>400</v>
      </c>
      <c r="R146" s="82"/>
      <c r="S146" s="82"/>
      <c r="T146" s="82"/>
      <c r="U146" s="82"/>
      <c r="V146" s="85" t="s">
        <v>624</v>
      </c>
      <c r="W146" s="84">
        <v>42850.696006944447</v>
      </c>
      <c r="X146" s="85" t="s">
        <v>793</v>
      </c>
      <c r="Y146" s="82"/>
      <c r="Z146" s="82"/>
      <c r="AA146" s="88" t="s">
        <v>964</v>
      </c>
      <c r="AB146" s="82"/>
      <c r="AC146" s="82" t="b">
        <v>0</v>
      </c>
      <c r="AD146" s="82">
        <v>0</v>
      </c>
      <c r="AE146" s="88" t="s">
        <v>1016</v>
      </c>
      <c r="AF146" s="82" t="b">
        <v>0</v>
      </c>
      <c r="AG146" s="82" t="s">
        <v>1023</v>
      </c>
      <c r="AH146" s="82"/>
      <c r="AI146" s="88" t="s">
        <v>1016</v>
      </c>
      <c r="AJ146" s="82" t="b">
        <v>0</v>
      </c>
      <c r="AK146" s="82">
        <v>187</v>
      </c>
      <c r="AL146" s="88" t="s">
        <v>1001</v>
      </c>
      <c r="AM146" s="82" t="s">
        <v>1030</v>
      </c>
      <c r="AN146" s="82" t="b">
        <v>0</v>
      </c>
      <c r="AO146" s="88" t="s">
        <v>1001</v>
      </c>
      <c r="AP146" s="82" t="s">
        <v>179</v>
      </c>
      <c r="AQ146" s="82">
        <v>0</v>
      </c>
      <c r="AR146" s="82">
        <v>0</v>
      </c>
      <c r="AS146" s="82"/>
      <c r="AT146" s="82"/>
      <c r="AU146" s="82"/>
      <c r="AV146" s="82"/>
      <c r="AW146" s="82"/>
      <c r="AX146" s="82"/>
      <c r="AY146" s="82"/>
      <c r="AZ146" s="82"/>
      <c r="BA146" s="82" t="b">
        <f>IF(Edges[[#This Row],[Vertex 1]]=Edges[[#This Row],[Vertex 2]],TRUE,FALSE)</f>
        <v>0</v>
      </c>
      <c r="BB146">
        <v>2</v>
      </c>
      <c r="BC146">
        <v>1</v>
      </c>
      <c r="BD146" s="81" t="e">
        <f>REPLACE(INDEX(GroupVertices[Group], MATCH(Edges[[#This Row],[Vertex 1]],GroupVertices[Vertex],0)),1,1,"")</f>
        <v>#N/A</v>
      </c>
      <c r="BE146" s="81" t="e">
        <f>REPLACE(INDEX(GroupVertices[Group], MATCH(Edges[[#This Row],[Vertex 2]],GroupVertices[Vertex],0)),1,1,"")</f>
        <v>#N/A</v>
      </c>
    </row>
    <row r="147" spans="1:57" x14ac:dyDescent="0.25">
      <c r="A147" s="67" t="s">
        <v>345</v>
      </c>
      <c r="B147" s="67" t="s">
        <v>381</v>
      </c>
      <c r="C147" s="68"/>
      <c r="D147" s="69"/>
      <c r="E147" s="70"/>
      <c r="F147" s="71"/>
      <c r="G147" s="68"/>
      <c r="H147" s="72"/>
      <c r="I147" s="73"/>
      <c r="J147" s="73"/>
      <c r="K147" s="35" t="s">
        <v>65</v>
      </c>
      <c r="L147" s="80">
        <v>147</v>
      </c>
      <c r="M147" s="80"/>
      <c r="N147" s="75"/>
      <c r="O147" s="82" t="s">
        <v>393</v>
      </c>
      <c r="P147" s="84">
        <v>42850.696006944447</v>
      </c>
      <c r="Q147" s="82" t="s">
        <v>400</v>
      </c>
      <c r="R147" s="82"/>
      <c r="S147" s="82"/>
      <c r="T147" s="82"/>
      <c r="U147" s="82"/>
      <c r="V147" s="85" t="s">
        <v>624</v>
      </c>
      <c r="W147" s="84">
        <v>42850.696006944447</v>
      </c>
      <c r="X147" s="85" t="s">
        <v>793</v>
      </c>
      <c r="Y147" s="82"/>
      <c r="Z147" s="82"/>
      <c r="AA147" s="88" t="s">
        <v>964</v>
      </c>
      <c r="AB147" s="82"/>
      <c r="AC147" s="82" t="b">
        <v>0</v>
      </c>
      <c r="AD147" s="82">
        <v>0</v>
      </c>
      <c r="AE147" s="88" t="s">
        <v>1016</v>
      </c>
      <c r="AF147" s="82" t="b">
        <v>0</v>
      </c>
      <c r="AG147" s="82" t="s">
        <v>1023</v>
      </c>
      <c r="AH147" s="82"/>
      <c r="AI147" s="88" t="s">
        <v>1016</v>
      </c>
      <c r="AJ147" s="82" t="b">
        <v>0</v>
      </c>
      <c r="AK147" s="82">
        <v>187</v>
      </c>
      <c r="AL147" s="88" t="s">
        <v>1001</v>
      </c>
      <c r="AM147" s="82" t="s">
        <v>1030</v>
      </c>
      <c r="AN147" s="82" t="b">
        <v>0</v>
      </c>
      <c r="AO147" s="88" t="s">
        <v>1001</v>
      </c>
      <c r="AP147" s="82" t="s">
        <v>179</v>
      </c>
      <c r="AQ147" s="82">
        <v>0</v>
      </c>
      <c r="AR147" s="82">
        <v>0</v>
      </c>
      <c r="AS147" s="82"/>
      <c r="AT147" s="82"/>
      <c r="AU147" s="82"/>
      <c r="AV147" s="82"/>
      <c r="AW147" s="82"/>
      <c r="AX147" s="82"/>
      <c r="AY147" s="82"/>
      <c r="AZ147" s="82"/>
      <c r="BA147" s="82" t="b">
        <f>IF(Edges[[#This Row],[Vertex 1]]=Edges[[#This Row],[Vertex 2]],TRUE,FALSE)</f>
        <v>0</v>
      </c>
      <c r="BB147">
        <v>2</v>
      </c>
      <c r="BC147">
        <v>1</v>
      </c>
      <c r="BD147" s="81" t="e">
        <f>REPLACE(INDEX(GroupVertices[Group], MATCH(Edges[[#This Row],[Vertex 1]],GroupVertices[Vertex],0)),1,1,"")</f>
        <v>#N/A</v>
      </c>
      <c r="BE147" s="81" t="e">
        <f>REPLACE(INDEX(GroupVertices[Group], MATCH(Edges[[#This Row],[Vertex 2]],GroupVertices[Vertex],0)),1,1,"")</f>
        <v>#N/A</v>
      </c>
    </row>
    <row r="148" spans="1:57" x14ac:dyDescent="0.25">
      <c r="A148" s="67" t="s">
        <v>346</v>
      </c>
      <c r="B148" s="67" t="s">
        <v>381</v>
      </c>
      <c r="C148" s="68"/>
      <c r="D148" s="69"/>
      <c r="E148" s="70"/>
      <c r="F148" s="71"/>
      <c r="G148" s="68"/>
      <c r="H148" s="72"/>
      <c r="I148" s="73"/>
      <c r="J148" s="73"/>
      <c r="K148" s="35" t="s">
        <v>65</v>
      </c>
      <c r="L148" s="80">
        <v>148</v>
      </c>
      <c r="M148" s="80"/>
      <c r="N148" s="75"/>
      <c r="O148" s="82" t="s">
        <v>393</v>
      </c>
      <c r="P148" s="84">
        <v>42850.781539351854</v>
      </c>
      <c r="Q148" s="82" t="s">
        <v>442</v>
      </c>
      <c r="R148" s="82"/>
      <c r="S148" s="82"/>
      <c r="T148" s="82" t="s">
        <v>480</v>
      </c>
      <c r="U148" s="82"/>
      <c r="V148" s="85" t="s">
        <v>625</v>
      </c>
      <c r="W148" s="84">
        <v>42850.781539351854</v>
      </c>
      <c r="X148" s="85" t="s">
        <v>794</v>
      </c>
      <c r="Y148" s="82"/>
      <c r="Z148" s="82"/>
      <c r="AA148" s="88" t="s">
        <v>965</v>
      </c>
      <c r="AB148" s="82"/>
      <c r="AC148" s="82" t="b">
        <v>0</v>
      </c>
      <c r="AD148" s="82">
        <v>0</v>
      </c>
      <c r="AE148" s="88" t="s">
        <v>1016</v>
      </c>
      <c r="AF148" s="82" t="b">
        <v>0</v>
      </c>
      <c r="AG148" s="82" t="s">
        <v>1029</v>
      </c>
      <c r="AH148" s="82"/>
      <c r="AI148" s="88" t="s">
        <v>1016</v>
      </c>
      <c r="AJ148" s="82" t="b">
        <v>0</v>
      </c>
      <c r="AK148" s="82">
        <v>13</v>
      </c>
      <c r="AL148" s="88" t="s">
        <v>1008</v>
      </c>
      <c r="AM148" s="82" t="s">
        <v>1030</v>
      </c>
      <c r="AN148" s="82" t="b">
        <v>0</v>
      </c>
      <c r="AO148" s="88" t="s">
        <v>1008</v>
      </c>
      <c r="AP148" s="82" t="s">
        <v>179</v>
      </c>
      <c r="AQ148" s="82">
        <v>0</v>
      </c>
      <c r="AR148" s="82">
        <v>0</v>
      </c>
      <c r="AS148" s="82"/>
      <c r="AT148" s="82"/>
      <c r="AU148" s="82"/>
      <c r="AV148" s="82"/>
      <c r="AW148" s="82"/>
      <c r="AX148" s="82"/>
      <c r="AY148" s="82"/>
      <c r="AZ148" s="82"/>
      <c r="BA148" s="82" t="b">
        <f>IF(Edges[[#This Row],[Vertex 1]]=Edges[[#This Row],[Vertex 2]],TRUE,FALSE)</f>
        <v>0</v>
      </c>
      <c r="BB148">
        <v>1</v>
      </c>
      <c r="BC148">
        <v>1</v>
      </c>
      <c r="BD148" s="81" t="e">
        <f>REPLACE(INDEX(GroupVertices[Group], MATCH(Edges[[#This Row],[Vertex 1]],GroupVertices[Vertex],0)),1,1,"")</f>
        <v>#N/A</v>
      </c>
      <c r="BE148" s="81" t="e">
        <f>REPLACE(INDEX(GroupVertices[Group], MATCH(Edges[[#This Row],[Vertex 2]],GroupVertices[Vertex],0)),1,1,"")</f>
        <v>#N/A</v>
      </c>
    </row>
    <row r="149" spans="1:57" x14ac:dyDescent="0.25">
      <c r="A149" s="67" t="s">
        <v>347</v>
      </c>
      <c r="B149" s="67" t="s">
        <v>381</v>
      </c>
      <c r="C149" s="68"/>
      <c r="D149" s="69"/>
      <c r="E149" s="70"/>
      <c r="F149" s="71"/>
      <c r="G149" s="68"/>
      <c r="H149" s="72"/>
      <c r="I149" s="73"/>
      <c r="J149" s="73"/>
      <c r="K149" s="35" t="s">
        <v>65</v>
      </c>
      <c r="L149" s="80">
        <v>149</v>
      </c>
      <c r="M149" s="80"/>
      <c r="N149" s="75"/>
      <c r="O149" s="82" t="s">
        <v>394</v>
      </c>
      <c r="P149" s="84">
        <v>42850.809212962966</v>
      </c>
      <c r="Q149" s="82" t="s">
        <v>444</v>
      </c>
      <c r="R149" s="82"/>
      <c r="S149" s="82"/>
      <c r="T149" s="82" t="s">
        <v>493</v>
      </c>
      <c r="U149" s="82"/>
      <c r="V149" s="85" t="s">
        <v>626</v>
      </c>
      <c r="W149" s="84">
        <v>42850.809212962966</v>
      </c>
      <c r="X149" s="85" t="s">
        <v>795</v>
      </c>
      <c r="Y149" s="82"/>
      <c r="Z149" s="82"/>
      <c r="AA149" s="88" t="s">
        <v>966</v>
      </c>
      <c r="AB149" s="82"/>
      <c r="AC149" s="82" t="b">
        <v>0</v>
      </c>
      <c r="AD149" s="82">
        <v>0</v>
      </c>
      <c r="AE149" s="88" t="s">
        <v>1017</v>
      </c>
      <c r="AF149" s="82" t="b">
        <v>0</v>
      </c>
      <c r="AG149" s="82" t="s">
        <v>1023</v>
      </c>
      <c r="AH149" s="82"/>
      <c r="AI149" s="88" t="s">
        <v>1016</v>
      </c>
      <c r="AJ149" s="82" t="b">
        <v>0</v>
      </c>
      <c r="AK149" s="82">
        <v>0</v>
      </c>
      <c r="AL149" s="88" t="s">
        <v>1016</v>
      </c>
      <c r="AM149" s="82" t="s">
        <v>1030</v>
      </c>
      <c r="AN149" s="82" t="b">
        <v>0</v>
      </c>
      <c r="AO149" s="88" t="s">
        <v>966</v>
      </c>
      <c r="AP149" s="82" t="s">
        <v>179</v>
      </c>
      <c r="AQ149" s="82">
        <v>0</v>
      </c>
      <c r="AR149" s="82">
        <v>0</v>
      </c>
      <c r="AS149" s="82" t="s">
        <v>1043</v>
      </c>
      <c r="AT149" s="82" t="s">
        <v>1045</v>
      </c>
      <c r="AU149" s="82" t="s">
        <v>1046</v>
      </c>
      <c r="AV149" s="82" t="s">
        <v>1048</v>
      </c>
      <c r="AW149" s="82" t="s">
        <v>1051</v>
      </c>
      <c r="AX149" s="82" t="s">
        <v>1054</v>
      </c>
      <c r="AY149" s="82" t="s">
        <v>1056</v>
      </c>
      <c r="AZ149" s="85" t="s">
        <v>1059</v>
      </c>
      <c r="BA149" s="82" t="b">
        <f>IF(Edges[[#This Row],[Vertex 1]]=Edges[[#This Row],[Vertex 2]],TRUE,FALSE)</f>
        <v>0</v>
      </c>
      <c r="BB149">
        <v>2</v>
      </c>
      <c r="BC149">
        <v>1</v>
      </c>
      <c r="BD149" s="81" t="e">
        <f>REPLACE(INDEX(GroupVertices[Group], MATCH(Edges[[#This Row],[Vertex 1]],GroupVertices[Vertex],0)),1,1,"")</f>
        <v>#N/A</v>
      </c>
      <c r="BE149" s="81" t="e">
        <f>REPLACE(INDEX(GroupVertices[Group], MATCH(Edges[[#This Row],[Vertex 2]],GroupVertices[Vertex],0)),1,1,"")</f>
        <v>#N/A</v>
      </c>
    </row>
    <row r="150" spans="1:57" x14ac:dyDescent="0.25">
      <c r="A150" s="67" t="s">
        <v>348</v>
      </c>
      <c r="B150" s="67" t="s">
        <v>381</v>
      </c>
      <c r="C150" s="68"/>
      <c r="D150" s="69"/>
      <c r="E150" s="70"/>
      <c r="F150" s="71"/>
      <c r="G150" s="68"/>
      <c r="H150" s="72"/>
      <c r="I150" s="73"/>
      <c r="J150" s="73"/>
      <c r="K150" s="35" t="s">
        <v>65</v>
      </c>
      <c r="L150" s="80">
        <v>150</v>
      </c>
      <c r="M150" s="80"/>
      <c r="N150" s="75"/>
      <c r="O150" s="82" t="s">
        <v>393</v>
      </c>
      <c r="P150" s="84">
        <v>42849.632581018515</v>
      </c>
      <c r="Q150" s="82" t="s">
        <v>436</v>
      </c>
      <c r="R150" s="82"/>
      <c r="S150" s="82"/>
      <c r="T150" s="82" t="s">
        <v>480</v>
      </c>
      <c r="U150" s="82"/>
      <c r="V150" s="85" t="s">
        <v>627</v>
      </c>
      <c r="W150" s="84">
        <v>42849.632581018515</v>
      </c>
      <c r="X150" s="85" t="s">
        <v>796</v>
      </c>
      <c r="Y150" s="82"/>
      <c r="Z150" s="82"/>
      <c r="AA150" s="88" t="s">
        <v>967</v>
      </c>
      <c r="AB150" s="82"/>
      <c r="AC150" s="82" t="b">
        <v>0</v>
      </c>
      <c r="AD150" s="82">
        <v>0</v>
      </c>
      <c r="AE150" s="88" t="s">
        <v>1016</v>
      </c>
      <c r="AF150" s="82" t="b">
        <v>0</v>
      </c>
      <c r="AG150" s="82" t="s">
        <v>1023</v>
      </c>
      <c r="AH150" s="82"/>
      <c r="AI150" s="88" t="s">
        <v>1016</v>
      </c>
      <c r="AJ150" s="82" t="b">
        <v>0</v>
      </c>
      <c r="AK150" s="82">
        <v>62</v>
      </c>
      <c r="AL150" s="88" t="s">
        <v>1007</v>
      </c>
      <c r="AM150" s="82" t="s">
        <v>1030</v>
      </c>
      <c r="AN150" s="82" t="b">
        <v>0</v>
      </c>
      <c r="AO150" s="88" t="s">
        <v>1007</v>
      </c>
      <c r="AP150" s="82" t="s">
        <v>179</v>
      </c>
      <c r="AQ150" s="82">
        <v>0</v>
      </c>
      <c r="AR150" s="82">
        <v>0</v>
      </c>
      <c r="AS150" s="82"/>
      <c r="AT150" s="82"/>
      <c r="AU150" s="82"/>
      <c r="AV150" s="82"/>
      <c r="AW150" s="82"/>
      <c r="AX150" s="82"/>
      <c r="AY150" s="82"/>
      <c r="AZ150" s="82"/>
      <c r="BA150" s="82" t="b">
        <f>IF(Edges[[#This Row],[Vertex 1]]=Edges[[#This Row],[Vertex 2]],TRUE,FALSE)</f>
        <v>0</v>
      </c>
      <c r="BB150">
        <v>2</v>
      </c>
      <c r="BC150">
        <v>1</v>
      </c>
      <c r="BD150" s="81" t="e">
        <f>REPLACE(INDEX(GroupVertices[Group], MATCH(Edges[[#This Row],[Vertex 1]],GroupVertices[Vertex],0)),1,1,"")</f>
        <v>#N/A</v>
      </c>
      <c r="BE150" s="81" t="e">
        <f>REPLACE(INDEX(GroupVertices[Group], MATCH(Edges[[#This Row],[Vertex 2]],GroupVertices[Vertex],0)),1,1,"")</f>
        <v>#N/A</v>
      </c>
    </row>
    <row r="151" spans="1:57" x14ac:dyDescent="0.25">
      <c r="A151" s="67" t="s">
        <v>349</v>
      </c>
      <c r="B151" s="67" t="s">
        <v>381</v>
      </c>
      <c r="C151" s="68"/>
      <c r="D151" s="69"/>
      <c r="E151" s="70"/>
      <c r="F151" s="71"/>
      <c r="G151" s="68"/>
      <c r="H151" s="72"/>
      <c r="I151" s="73"/>
      <c r="J151" s="73"/>
      <c r="K151" s="35" t="s">
        <v>65</v>
      </c>
      <c r="L151" s="80">
        <v>151</v>
      </c>
      <c r="M151" s="80"/>
      <c r="N151" s="75"/>
      <c r="O151" s="82" t="s">
        <v>394</v>
      </c>
      <c r="P151" s="84">
        <v>42851.438136574077</v>
      </c>
      <c r="Q151" s="82" t="s">
        <v>445</v>
      </c>
      <c r="R151" s="82"/>
      <c r="S151" s="82"/>
      <c r="T151" s="82"/>
      <c r="U151" s="82"/>
      <c r="V151" s="85" t="s">
        <v>628</v>
      </c>
      <c r="W151" s="84">
        <v>42851.438136574077</v>
      </c>
      <c r="X151" s="85" t="s">
        <v>797</v>
      </c>
      <c r="Y151" s="82"/>
      <c r="Z151" s="82"/>
      <c r="AA151" s="88" t="s">
        <v>968</v>
      </c>
      <c r="AB151" s="88" t="s">
        <v>1013</v>
      </c>
      <c r="AC151" s="82" t="b">
        <v>0</v>
      </c>
      <c r="AD151" s="82">
        <v>0</v>
      </c>
      <c r="AE151" s="88" t="s">
        <v>1017</v>
      </c>
      <c r="AF151" s="82" t="b">
        <v>0</v>
      </c>
      <c r="AG151" s="82" t="s">
        <v>1026</v>
      </c>
      <c r="AH151" s="82"/>
      <c r="AI151" s="88" t="s">
        <v>1016</v>
      </c>
      <c r="AJ151" s="82" t="b">
        <v>0</v>
      </c>
      <c r="AK151" s="82">
        <v>0</v>
      </c>
      <c r="AL151" s="88" t="s">
        <v>1016</v>
      </c>
      <c r="AM151" s="82" t="s">
        <v>1030</v>
      </c>
      <c r="AN151" s="82" t="b">
        <v>0</v>
      </c>
      <c r="AO151" s="88" t="s">
        <v>1013</v>
      </c>
      <c r="AP151" s="82" t="s">
        <v>179</v>
      </c>
      <c r="AQ151" s="82">
        <v>0</v>
      </c>
      <c r="AR151" s="82">
        <v>0</v>
      </c>
      <c r="AS151" s="82"/>
      <c r="AT151" s="82"/>
      <c r="AU151" s="82"/>
      <c r="AV151" s="82"/>
      <c r="AW151" s="82"/>
      <c r="AX151" s="82"/>
      <c r="AY151" s="82"/>
      <c r="AZ151" s="82"/>
      <c r="BA151" s="82" t="b">
        <f>IF(Edges[[#This Row],[Vertex 1]]=Edges[[#This Row],[Vertex 2]],TRUE,FALSE)</f>
        <v>0</v>
      </c>
      <c r="BB151">
        <v>1</v>
      </c>
      <c r="BC151">
        <v>1</v>
      </c>
      <c r="BD151" s="81" t="e">
        <f>REPLACE(INDEX(GroupVertices[Group], MATCH(Edges[[#This Row],[Vertex 1]],GroupVertices[Vertex],0)),1,1,"")</f>
        <v>#N/A</v>
      </c>
      <c r="BE151" s="81" t="e">
        <f>REPLACE(INDEX(GroupVertices[Group], MATCH(Edges[[#This Row],[Vertex 2]],GroupVertices[Vertex],0)),1,1,"")</f>
        <v>#N/A</v>
      </c>
    </row>
    <row r="152" spans="1:57" x14ac:dyDescent="0.25">
      <c r="A152" s="67" t="s">
        <v>350</v>
      </c>
      <c r="B152" s="67" t="s">
        <v>387</v>
      </c>
      <c r="C152" s="68"/>
      <c r="D152" s="69"/>
      <c r="E152" s="70"/>
      <c r="F152" s="71"/>
      <c r="G152" s="68"/>
      <c r="H152" s="72"/>
      <c r="I152" s="73"/>
      <c r="J152" s="73"/>
      <c r="K152" s="35" t="s">
        <v>65</v>
      </c>
      <c r="L152" s="80">
        <v>152</v>
      </c>
      <c r="M152" s="80"/>
      <c r="N152" s="75"/>
      <c r="O152" s="82" t="s">
        <v>393</v>
      </c>
      <c r="P152" s="84">
        <v>42851.682835648149</v>
      </c>
      <c r="Q152" s="82" t="s">
        <v>400</v>
      </c>
      <c r="R152" s="82"/>
      <c r="S152" s="82"/>
      <c r="T152" s="82"/>
      <c r="U152" s="82"/>
      <c r="V152" s="85" t="s">
        <v>629</v>
      </c>
      <c r="W152" s="84">
        <v>42851.682835648149</v>
      </c>
      <c r="X152" s="85" t="s">
        <v>798</v>
      </c>
      <c r="Y152" s="82"/>
      <c r="Z152" s="82"/>
      <c r="AA152" s="88" t="s">
        <v>969</v>
      </c>
      <c r="AB152" s="82"/>
      <c r="AC152" s="82" t="b">
        <v>0</v>
      </c>
      <c r="AD152" s="82">
        <v>0</v>
      </c>
      <c r="AE152" s="88" t="s">
        <v>1016</v>
      </c>
      <c r="AF152" s="82" t="b">
        <v>0</v>
      </c>
      <c r="AG152" s="82" t="s">
        <v>1023</v>
      </c>
      <c r="AH152" s="82"/>
      <c r="AI152" s="88" t="s">
        <v>1016</v>
      </c>
      <c r="AJ152" s="82" t="b">
        <v>0</v>
      </c>
      <c r="AK152" s="82">
        <v>187</v>
      </c>
      <c r="AL152" s="88" t="s">
        <v>1001</v>
      </c>
      <c r="AM152" s="82" t="s">
        <v>1030</v>
      </c>
      <c r="AN152" s="82" t="b">
        <v>0</v>
      </c>
      <c r="AO152" s="88" t="s">
        <v>1001</v>
      </c>
      <c r="AP152" s="82" t="s">
        <v>179</v>
      </c>
      <c r="AQ152" s="82">
        <v>0</v>
      </c>
      <c r="AR152" s="82">
        <v>0</v>
      </c>
      <c r="AS152" s="82"/>
      <c r="AT152" s="82"/>
      <c r="AU152" s="82"/>
      <c r="AV152" s="82"/>
      <c r="AW152" s="82"/>
      <c r="AX152" s="82"/>
      <c r="AY152" s="82"/>
      <c r="AZ152" s="82"/>
      <c r="BA152" s="82" t="b">
        <f>IF(Edges[[#This Row],[Vertex 1]]=Edges[[#This Row],[Vertex 2]],TRUE,FALSE)</f>
        <v>0</v>
      </c>
      <c r="BB152">
        <v>2</v>
      </c>
      <c r="BC152">
        <v>1</v>
      </c>
      <c r="BD152" s="81" t="e">
        <f>REPLACE(INDEX(GroupVertices[Group], MATCH(Edges[[#This Row],[Vertex 1]],GroupVertices[Vertex],0)),1,1,"")</f>
        <v>#N/A</v>
      </c>
      <c r="BE152" s="81" t="e">
        <f>REPLACE(INDEX(GroupVertices[Group], MATCH(Edges[[#This Row],[Vertex 2]],GroupVertices[Vertex],0)),1,1,"")</f>
        <v>#N/A</v>
      </c>
    </row>
    <row r="153" spans="1:57" x14ac:dyDescent="0.25">
      <c r="A153" s="67" t="s">
        <v>350</v>
      </c>
      <c r="B153" s="67" t="s">
        <v>381</v>
      </c>
      <c r="C153" s="68"/>
      <c r="D153" s="69"/>
      <c r="E153" s="70"/>
      <c r="F153" s="71"/>
      <c r="G153" s="68"/>
      <c r="H153" s="72"/>
      <c r="I153" s="73"/>
      <c r="J153" s="73"/>
      <c r="K153" s="35" t="s">
        <v>65</v>
      </c>
      <c r="L153" s="80">
        <v>153</v>
      </c>
      <c r="M153" s="80"/>
      <c r="N153" s="75"/>
      <c r="O153" s="82" t="s">
        <v>393</v>
      </c>
      <c r="P153" s="84">
        <v>42851.682835648149</v>
      </c>
      <c r="Q153" s="82" t="s">
        <v>400</v>
      </c>
      <c r="R153" s="82"/>
      <c r="S153" s="82"/>
      <c r="T153" s="82"/>
      <c r="U153" s="82"/>
      <c r="V153" s="85" t="s">
        <v>629</v>
      </c>
      <c r="W153" s="84">
        <v>42851.682835648149</v>
      </c>
      <c r="X153" s="85" t="s">
        <v>798</v>
      </c>
      <c r="Y153" s="82"/>
      <c r="Z153" s="82"/>
      <c r="AA153" s="88" t="s">
        <v>969</v>
      </c>
      <c r="AB153" s="82"/>
      <c r="AC153" s="82" t="b">
        <v>0</v>
      </c>
      <c r="AD153" s="82">
        <v>0</v>
      </c>
      <c r="AE153" s="88" t="s">
        <v>1016</v>
      </c>
      <c r="AF153" s="82" t="b">
        <v>0</v>
      </c>
      <c r="AG153" s="82" t="s">
        <v>1023</v>
      </c>
      <c r="AH153" s="82"/>
      <c r="AI153" s="88" t="s">
        <v>1016</v>
      </c>
      <c r="AJ153" s="82" t="b">
        <v>0</v>
      </c>
      <c r="AK153" s="82">
        <v>187</v>
      </c>
      <c r="AL153" s="88" t="s">
        <v>1001</v>
      </c>
      <c r="AM153" s="82" t="s">
        <v>1030</v>
      </c>
      <c r="AN153" s="82" t="b">
        <v>0</v>
      </c>
      <c r="AO153" s="88" t="s">
        <v>1001</v>
      </c>
      <c r="AP153" s="82" t="s">
        <v>179</v>
      </c>
      <c r="AQ153" s="82">
        <v>0</v>
      </c>
      <c r="AR153" s="82">
        <v>0</v>
      </c>
      <c r="AS153" s="82"/>
      <c r="AT153" s="82"/>
      <c r="AU153" s="82"/>
      <c r="AV153" s="82"/>
      <c r="AW153" s="82"/>
      <c r="AX153" s="82"/>
      <c r="AY153" s="82"/>
      <c r="AZ153" s="82"/>
      <c r="BA153" s="82" t="b">
        <f>IF(Edges[[#This Row],[Vertex 1]]=Edges[[#This Row],[Vertex 2]],TRUE,FALSE)</f>
        <v>0</v>
      </c>
      <c r="BB153">
        <v>2</v>
      </c>
      <c r="BC153">
        <v>1</v>
      </c>
      <c r="BD153" s="81" t="e">
        <f>REPLACE(INDEX(GroupVertices[Group], MATCH(Edges[[#This Row],[Vertex 1]],GroupVertices[Vertex],0)),1,1,"")</f>
        <v>#N/A</v>
      </c>
      <c r="BE153" s="81" t="e">
        <f>REPLACE(INDEX(GroupVertices[Group], MATCH(Edges[[#This Row],[Vertex 2]],GroupVertices[Vertex],0)),1,1,"")</f>
        <v>#N/A</v>
      </c>
    </row>
    <row r="154" spans="1:57" x14ac:dyDescent="0.25">
      <c r="A154" s="67" t="s">
        <v>351</v>
      </c>
      <c r="B154" s="67" t="s">
        <v>381</v>
      </c>
      <c r="C154" s="68"/>
      <c r="D154" s="69"/>
      <c r="E154" s="70"/>
      <c r="F154" s="71"/>
      <c r="G154" s="68"/>
      <c r="H154" s="72"/>
      <c r="I154" s="73"/>
      <c r="J154" s="73"/>
      <c r="K154" s="35" t="s">
        <v>65</v>
      </c>
      <c r="L154" s="80">
        <v>154</v>
      </c>
      <c r="M154" s="80"/>
      <c r="N154" s="75"/>
      <c r="O154" s="82" t="s">
        <v>393</v>
      </c>
      <c r="P154" s="84">
        <v>42852.466354166667</v>
      </c>
      <c r="Q154" s="82" t="s">
        <v>446</v>
      </c>
      <c r="R154" s="82"/>
      <c r="S154" s="82"/>
      <c r="T154" s="82" t="s">
        <v>480</v>
      </c>
      <c r="U154" s="82"/>
      <c r="V154" s="85" t="s">
        <v>630</v>
      </c>
      <c r="W154" s="84">
        <v>42852.466354166667</v>
      </c>
      <c r="X154" s="85" t="s">
        <v>799</v>
      </c>
      <c r="Y154" s="82"/>
      <c r="Z154" s="82"/>
      <c r="AA154" s="88" t="s">
        <v>970</v>
      </c>
      <c r="AB154" s="82"/>
      <c r="AC154" s="82" t="b">
        <v>0</v>
      </c>
      <c r="AD154" s="82">
        <v>0</v>
      </c>
      <c r="AE154" s="88" t="s">
        <v>1016</v>
      </c>
      <c r="AF154" s="82" t="b">
        <v>0</v>
      </c>
      <c r="AG154" s="82" t="s">
        <v>1023</v>
      </c>
      <c r="AH154" s="82"/>
      <c r="AI154" s="88" t="s">
        <v>1016</v>
      </c>
      <c r="AJ154" s="82" t="b">
        <v>0</v>
      </c>
      <c r="AK154" s="82">
        <v>10</v>
      </c>
      <c r="AL154" s="88" t="s">
        <v>1009</v>
      </c>
      <c r="AM154" s="82" t="s">
        <v>1030</v>
      </c>
      <c r="AN154" s="82" t="b">
        <v>0</v>
      </c>
      <c r="AO154" s="88" t="s">
        <v>1009</v>
      </c>
      <c r="AP154" s="82" t="s">
        <v>179</v>
      </c>
      <c r="AQ154" s="82">
        <v>0</v>
      </c>
      <c r="AR154" s="82">
        <v>0</v>
      </c>
      <c r="AS154" s="82"/>
      <c r="AT154" s="82"/>
      <c r="AU154" s="82"/>
      <c r="AV154" s="82"/>
      <c r="AW154" s="82"/>
      <c r="AX154" s="82"/>
      <c r="AY154" s="82"/>
      <c r="AZ154" s="82"/>
      <c r="BA154" s="82" t="b">
        <f>IF(Edges[[#This Row],[Vertex 1]]=Edges[[#This Row],[Vertex 2]],TRUE,FALSE)</f>
        <v>0</v>
      </c>
      <c r="BB154">
        <v>1</v>
      </c>
      <c r="BC154">
        <v>1</v>
      </c>
      <c r="BD154" s="81" t="e">
        <f>REPLACE(INDEX(GroupVertices[Group], MATCH(Edges[[#This Row],[Vertex 1]],GroupVertices[Vertex],0)),1,1,"")</f>
        <v>#N/A</v>
      </c>
      <c r="BE154" s="81" t="e">
        <f>REPLACE(INDEX(GroupVertices[Group], MATCH(Edges[[#This Row],[Vertex 2]],GroupVertices[Vertex],0)),1,1,"")</f>
        <v>#N/A</v>
      </c>
    </row>
    <row r="155" spans="1:57" x14ac:dyDescent="0.25">
      <c r="A155" s="67" t="s">
        <v>352</v>
      </c>
      <c r="B155" s="67" t="s">
        <v>389</v>
      </c>
      <c r="C155" s="68"/>
      <c r="D155" s="69"/>
      <c r="E155" s="70"/>
      <c r="F155" s="71"/>
      <c r="G155" s="68"/>
      <c r="H155" s="72"/>
      <c r="I155" s="73"/>
      <c r="J155" s="73"/>
      <c r="K155" s="35" t="s">
        <v>65</v>
      </c>
      <c r="L155" s="80">
        <v>155</v>
      </c>
      <c r="M155" s="80"/>
      <c r="N155" s="75"/>
      <c r="O155" s="82" t="s">
        <v>393</v>
      </c>
      <c r="P155" s="84">
        <v>42852.466956018521</v>
      </c>
      <c r="Q155" s="82" t="s">
        <v>447</v>
      </c>
      <c r="R155" s="82"/>
      <c r="S155" s="82"/>
      <c r="T155" s="82"/>
      <c r="U155" s="82"/>
      <c r="V155" s="85" t="s">
        <v>631</v>
      </c>
      <c r="W155" s="84">
        <v>42852.466956018521</v>
      </c>
      <c r="X155" s="85" t="s">
        <v>800</v>
      </c>
      <c r="Y155" s="82"/>
      <c r="Z155" s="82"/>
      <c r="AA155" s="88" t="s">
        <v>971</v>
      </c>
      <c r="AB155" s="88" t="s">
        <v>1009</v>
      </c>
      <c r="AC155" s="82" t="b">
        <v>0</v>
      </c>
      <c r="AD155" s="82">
        <v>0</v>
      </c>
      <c r="AE155" s="88" t="s">
        <v>1017</v>
      </c>
      <c r="AF155" s="82" t="b">
        <v>0</v>
      </c>
      <c r="AG155" s="82" t="s">
        <v>1023</v>
      </c>
      <c r="AH155" s="82"/>
      <c r="AI155" s="88" t="s">
        <v>1016</v>
      </c>
      <c r="AJ155" s="82" t="b">
        <v>0</v>
      </c>
      <c r="AK155" s="82">
        <v>0</v>
      </c>
      <c r="AL155" s="88" t="s">
        <v>1016</v>
      </c>
      <c r="AM155" s="82" t="s">
        <v>1030</v>
      </c>
      <c r="AN155" s="82" t="b">
        <v>0</v>
      </c>
      <c r="AO155" s="88" t="s">
        <v>1009</v>
      </c>
      <c r="AP155" s="82" t="s">
        <v>179</v>
      </c>
      <c r="AQ155" s="82">
        <v>0</v>
      </c>
      <c r="AR155" s="82">
        <v>0</v>
      </c>
      <c r="AS155" s="82"/>
      <c r="AT155" s="82"/>
      <c r="AU155" s="82"/>
      <c r="AV155" s="82"/>
      <c r="AW155" s="82"/>
      <c r="AX155" s="82"/>
      <c r="AY155" s="82"/>
      <c r="AZ155" s="82"/>
      <c r="BA155" s="82" t="b">
        <f>IF(Edges[[#This Row],[Vertex 1]]=Edges[[#This Row],[Vertex 2]],TRUE,FALSE)</f>
        <v>0</v>
      </c>
      <c r="BB155">
        <v>1</v>
      </c>
      <c r="BC155">
        <v>1</v>
      </c>
      <c r="BD155" s="81" t="e">
        <f>REPLACE(INDEX(GroupVertices[Group], MATCH(Edges[[#This Row],[Vertex 1]],GroupVertices[Vertex],0)),1,1,"")</f>
        <v>#N/A</v>
      </c>
      <c r="BE155" s="81" t="e">
        <f>REPLACE(INDEX(GroupVertices[Group], MATCH(Edges[[#This Row],[Vertex 2]],GroupVertices[Vertex],0)),1,1,"")</f>
        <v>#N/A</v>
      </c>
    </row>
    <row r="156" spans="1:57" x14ac:dyDescent="0.25">
      <c r="A156" s="67" t="s">
        <v>352</v>
      </c>
      <c r="B156" s="67" t="s">
        <v>381</v>
      </c>
      <c r="C156" s="68"/>
      <c r="D156" s="69"/>
      <c r="E156" s="70"/>
      <c r="F156" s="71"/>
      <c r="G156" s="68"/>
      <c r="H156" s="72"/>
      <c r="I156" s="73"/>
      <c r="J156" s="73"/>
      <c r="K156" s="35" t="s">
        <v>65</v>
      </c>
      <c r="L156" s="80">
        <v>156</v>
      </c>
      <c r="M156" s="80"/>
      <c r="N156" s="75"/>
      <c r="O156" s="82" t="s">
        <v>394</v>
      </c>
      <c r="P156" s="84">
        <v>42852.466956018521</v>
      </c>
      <c r="Q156" s="82" t="s">
        <v>447</v>
      </c>
      <c r="R156" s="82"/>
      <c r="S156" s="82"/>
      <c r="T156" s="82"/>
      <c r="U156" s="82"/>
      <c r="V156" s="85" t="s">
        <v>631</v>
      </c>
      <c r="W156" s="84">
        <v>42852.466956018521</v>
      </c>
      <c r="X156" s="85" t="s">
        <v>800</v>
      </c>
      <c r="Y156" s="82"/>
      <c r="Z156" s="82"/>
      <c r="AA156" s="88" t="s">
        <v>971</v>
      </c>
      <c r="AB156" s="88" t="s">
        <v>1009</v>
      </c>
      <c r="AC156" s="82" t="b">
        <v>0</v>
      </c>
      <c r="AD156" s="82">
        <v>0</v>
      </c>
      <c r="AE156" s="88" t="s">
        <v>1017</v>
      </c>
      <c r="AF156" s="82" t="b">
        <v>0</v>
      </c>
      <c r="AG156" s="82" t="s">
        <v>1023</v>
      </c>
      <c r="AH156" s="82"/>
      <c r="AI156" s="88" t="s">
        <v>1016</v>
      </c>
      <c r="AJ156" s="82" t="b">
        <v>0</v>
      </c>
      <c r="AK156" s="82">
        <v>0</v>
      </c>
      <c r="AL156" s="88" t="s">
        <v>1016</v>
      </c>
      <c r="AM156" s="82" t="s">
        <v>1030</v>
      </c>
      <c r="AN156" s="82" t="b">
        <v>0</v>
      </c>
      <c r="AO156" s="88" t="s">
        <v>1009</v>
      </c>
      <c r="AP156" s="82" t="s">
        <v>179</v>
      </c>
      <c r="AQ156" s="82">
        <v>0</v>
      </c>
      <c r="AR156" s="82">
        <v>0</v>
      </c>
      <c r="AS156" s="82"/>
      <c r="AT156" s="82"/>
      <c r="AU156" s="82"/>
      <c r="AV156" s="82"/>
      <c r="AW156" s="82"/>
      <c r="AX156" s="82"/>
      <c r="AY156" s="82"/>
      <c r="AZ156" s="82"/>
      <c r="BA156" s="82" t="b">
        <f>IF(Edges[[#This Row],[Vertex 1]]=Edges[[#This Row],[Vertex 2]],TRUE,FALSE)</f>
        <v>0</v>
      </c>
      <c r="BB156">
        <v>1</v>
      </c>
      <c r="BC156">
        <v>1</v>
      </c>
      <c r="BD156" s="81" t="e">
        <f>REPLACE(INDEX(GroupVertices[Group], MATCH(Edges[[#This Row],[Vertex 1]],GroupVertices[Vertex],0)),1,1,"")</f>
        <v>#N/A</v>
      </c>
      <c r="BE156" s="81" t="e">
        <f>REPLACE(INDEX(GroupVertices[Group], MATCH(Edges[[#This Row],[Vertex 2]],GroupVertices[Vertex],0)),1,1,"")</f>
        <v>#N/A</v>
      </c>
    </row>
    <row r="157" spans="1:57" x14ac:dyDescent="0.25">
      <c r="A157" s="67" t="s">
        <v>353</v>
      </c>
      <c r="B157" s="67" t="s">
        <v>381</v>
      </c>
      <c r="C157" s="68"/>
      <c r="D157" s="69"/>
      <c r="E157" s="70"/>
      <c r="F157" s="71"/>
      <c r="G157" s="68"/>
      <c r="H157" s="72"/>
      <c r="I157" s="73"/>
      <c r="J157" s="73"/>
      <c r="K157" s="35" t="s">
        <v>65</v>
      </c>
      <c r="L157" s="80">
        <v>157</v>
      </c>
      <c r="M157" s="80"/>
      <c r="N157" s="75"/>
      <c r="O157" s="82" t="s">
        <v>393</v>
      </c>
      <c r="P157" s="84">
        <v>42852.471122685187</v>
      </c>
      <c r="Q157" s="82" t="s">
        <v>446</v>
      </c>
      <c r="R157" s="82"/>
      <c r="S157" s="82"/>
      <c r="T157" s="82" t="s">
        <v>480</v>
      </c>
      <c r="U157" s="82"/>
      <c r="V157" s="85" t="s">
        <v>632</v>
      </c>
      <c r="W157" s="84">
        <v>42852.471122685187</v>
      </c>
      <c r="X157" s="85" t="s">
        <v>801</v>
      </c>
      <c r="Y157" s="82"/>
      <c r="Z157" s="82"/>
      <c r="AA157" s="88" t="s">
        <v>972</v>
      </c>
      <c r="AB157" s="82"/>
      <c r="AC157" s="82" t="b">
        <v>0</v>
      </c>
      <c r="AD157" s="82">
        <v>0</v>
      </c>
      <c r="AE157" s="88" t="s">
        <v>1016</v>
      </c>
      <c r="AF157" s="82" t="b">
        <v>0</v>
      </c>
      <c r="AG157" s="82" t="s">
        <v>1023</v>
      </c>
      <c r="AH157" s="82"/>
      <c r="AI157" s="88" t="s">
        <v>1016</v>
      </c>
      <c r="AJ157" s="82" t="b">
        <v>0</v>
      </c>
      <c r="AK157" s="82">
        <v>10</v>
      </c>
      <c r="AL157" s="88" t="s">
        <v>1009</v>
      </c>
      <c r="AM157" s="82" t="s">
        <v>1030</v>
      </c>
      <c r="AN157" s="82" t="b">
        <v>0</v>
      </c>
      <c r="AO157" s="88" t="s">
        <v>1009</v>
      </c>
      <c r="AP157" s="82" t="s">
        <v>179</v>
      </c>
      <c r="AQ157" s="82">
        <v>0</v>
      </c>
      <c r="AR157" s="82">
        <v>0</v>
      </c>
      <c r="AS157" s="82"/>
      <c r="AT157" s="82"/>
      <c r="AU157" s="82"/>
      <c r="AV157" s="82"/>
      <c r="AW157" s="82"/>
      <c r="AX157" s="82"/>
      <c r="AY157" s="82"/>
      <c r="AZ157" s="82"/>
      <c r="BA157" s="82" t="b">
        <f>IF(Edges[[#This Row],[Vertex 1]]=Edges[[#This Row],[Vertex 2]],TRUE,FALSE)</f>
        <v>0</v>
      </c>
      <c r="BB157">
        <v>1</v>
      </c>
      <c r="BC157">
        <v>1</v>
      </c>
      <c r="BD157" s="81" t="e">
        <f>REPLACE(INDEX(GroupVertices[Group], MATCH(Edges[[#This Row],[Vertex 1]],GroupVertices[Vertex],0)),1,1,"")</f>
        <v>#N/A</v>
      </c>
      <c r="BE157" s="81" t="e">
        <f>REPLACE(INDEX(GroupVertices[Group], MATCH(Edges[[#This Row],[Vertex 2]],GroupVertices[Vertex],0)),1,1,"")</f>
        <v>#N/A</v>
      </c>
    </row>
    <row r="158" spans="1:57" hidden="1" x14ac:dyDescent="0.25">
      <c r="A158" s="67" t="s">
        <v>354</v>
      </c>
      <c r="B158" s="67" t="s">
        <v>354</v>
      </c>
      <c r="C158" s="68"/>
      <c r="D158" s="69"/>
      <c r="E158" s="70"/>
      <c r="F158" s="71"/>
      <c r="G158" s="68"/>
      <c r="H158" s="72"/>
      <c r="I158" s="73"/>
      <c r="J158" s="73"/>
      <c r="K158" s="35" t="s">
        <v>65</v>
      </c>
      <c r="L158" s="80">
        <v>158</v>
      </c>
      <c r="M158" s="80"/>
      <c r="N158" s="75"/>
      <c r="O158" s="82" t="s">
        <v>179</v>
      </c>
      <c r="P158" s="84">
        <v>42848.114212962966</v>
      </c>
      <c r="Q158" s="82" t="s">
        <v>448</v>
      </c>
      <c r="R158" s="82"/>
      <c r="S158" s="82"/>
      <c r="T158" s="82"/>
      <c r="U158" s="85" t="s">
        <v>500</v>
      </c>
      <c r="V158" s="85" t="s">
        <v>500</v>
      </c>
      <c r="W158" s="84">
        <v>42848.114212962966</v>
      </c>
      <c r="X158" s="85" t="s">
        <v>802</v>
      </c>
      <c r="Y158" s="82"/>
      <c r="Z158" s="82"/>
      <c r="AA158" s="88" t="s">
        <v>973</v>
      </c>
      <c r="AB158" s="82"/>
      <c r="AC158" s="82" t="b">
        <v>0</v>
      </c>
      <c r="AD158" s="82">
        <v>0</v>
      </c>
      <c r="AE158" s="88" t="s">
        <v>1016</v>
      </c>
      <c r="AF158" s="82" t="b">
        <v>0</v>
      </c>
      <c r="AG158" s="82" t="s">
        <v>1024</v>
      </c>
      <c r="AH158" s="82"/>
      <c r="AI158" s="88" t="s">
        <v>1016</v>
      </c>
      <c r="AJ158" s="82" t="b">
        <v>0</v>
      </c>
      <c r="AK158" s="82">
        <v>0</v>
      </c>
      <c r="AL158" s="88" t="s">
        <v>1016</v>
      </c>
      <c r="AM158" s="82" t="s">
        <v>1033</v>
      </c>
      <c r="AN158" s="82" t="b">
        <v>0</v>
      </c>
      <c r="AO158" s="88" t="s">
        <v>973</v>
      </c>
      <c r="AP158" s="82" t="s">
        <v>179</v>
      </c>
      <c r="AQ158" s="82">
        <v>0</v>
      </c>
      <c r="AR158" s="82">
        <v>0</v>
      </c>
      <c r="AS158" s="82"/>
      <c r="AT158" s="82"/>
      <c r="AU158" s="82"/>
      <c r="AV158" s="82"/>
      <c r="AW158" s="82"/>
      <c r="AX158" s="82"/>
      <c r="AY158" s="82"/>
      <c r="AZ158" s="82"/>
      <c r="BA158" s="82" t="b">
        <f>IF(Edges[[#This Row],[Vertex 1]]=Edges[[#This Row],[Vertex 2]],TRUE,FALSE)</f>
        <v>1</v>
      </c>
      <c r="BB158">
        <v>3</v>
      </c>
      <c r="BC158">
        <v>1</v>
      </c>
      <c r="BD158" s="82" t="e">
        <f>REPLACE(INDEX(GroupVertices[Group], MATCH(Edges[[#This Row],[Vertex 1]],GroupVertices[Vertex],0)),1,1,"")</f>
        <v>#N/A</v>
      </c>
      <c r="BE158" s="105" t="e">
        <f>REPLACE(INDEX(GroupVertices[Group], MATCH(Edges[[#This Row],[Vertex 2]],GroupVertices[Vertex],0)),1,1,"")</f>
        <v>#N/A</v>
      </c>
    </row>
    <row r="159" spans="1:57" x14ac:dyDescent="0.25">
      <c r="A159" s="67" t="s">
        <v>355</v>
      </c>
      <c r="B159" s="67" t="s">
        <v>381</v>
      </c>
      <c r="C159" s="68"/>
      <c r="D159" s="69"/>
      <c r="E159" s="70"/>
      <c r="F159" s="71"/>
      <c r="G159" s="68"/>
      <c r="H159" s="72"/>
      <c r="I159" s="73"/>
      <c r="J159" s="73"/>
      <c r="K159" s="35" t="s">
        <v>65</v>
      </c>
      <c r="L159" s="80">
        <v>159</v>
      </c>
      <c r="M159" s="80"/>
      <c r="N159" s="75"/>
      <c r="O159" s="82" t="s">
        <v>393</v>
      </c>
      <c r="P159" s="84">
        <v>42850.625717592593</v>
      </c>
      <c r="Q159" s="82" t="s">
        <v>442</v>
      </c>
      <c r="R159" s="82"/>
      <c r="S159" s="82"/>
      <c r="T159" s="82" t="s">
        <v>480</v>
      </c>
      <c r="U159" s="82"/>
      <c r="V159" s="85" t="s">
        <v>633</v>
      </c>
      <c r="W159" s="84">
        <v>42850.625717592593</v>
      </c>
      <c r="X159" s="85" t="s">
        <v>803</v>
      </c>
      <c r="Y159" s="82"/>
      <c r="Z159" s="82"/>
      <c r="AA159" s="88" t="s">
        <v>974</v>
      </c>
      <c r="AB159" s="82"/>
      <c r="AC159" s="82" t="b">
        <v>0</v>
      </c>
      <c r="AD159" s="82">
        <v>0</v>
      </c>
      <c r="AE159" s="88" t="s">
        <v>1016</v>
      </c>
      <c r="AF159" s="82" t="b">
        <v>0</v>
      </c>
      <c r="AG159" s="82" t="s">
        <v>1029</v>
      </c>
      <c r="AH159" s="82"/>
      <c r="AI159" s="88" t="s">
        <v>1016</v>
      </c>
      <c r="AJ159" s="82" t="b">
        <v>0</v>
      </c>
      <c r="AK159" s="82">
        <v>13</v>
      </c>
      <c r="AL159" s="88" t="s">
        <v>1008</v>
      </c>
      <c r="AM159" s="82" t="s">
        <v>1032</v>
      </c>
      <c r="AN159" s="82" t="b">
        <v>0</v>
      </c>
      <c r="AO159" s="88" t="s">
        <v>1008</v>
      </c>
      <c r="AP159" s="82" t="s">
        <v>179</v>
      </c>
      <c r="AQ159" s="82">
        <v>0</v>
      </c>
      <c r="AR159" s="82">
        <v>0</v>
      </c>
      <c r="AS159" s="82"/>
      <c r="AT159" s="82"/>
      <c r="AU159" s="82"/>
      <c r="AV159" s="82"/>
      <c r="AW159" s="82"/>
      <c r="AX159" s="82"/>
      <c r="AY159" s="82"/>
      <c r="AZ159" s="82"/>
      <c r="BA159" s="82" t="b">
        <f>IF(Edges[[#This Row],[Vertex 1]]=Edges[[#This Row],[Vertex 2]],TRUE,FALSE)</f>
        <v>0</v>
      </c>
      <c r="BB159">
        <v>2</v>
      </c>
      <c r="BC159">
        <v>1</v>
      </c>
      <c r="BD159" s="81" t="e">
        <f>REPLACE(INDEX(GroupVertices[Group], MATCH(Edges[[#This Row],[Vertex 1]],GroupVertices[Vertex],0)),1,1,"")</f>
        <v>#N/A</v>
      </c>
      <c r="BE159" s="81" t="e">
        <f>REPLACE(INDEX(GroupVertices[Group], MATCH(Edges[[#This Row],[Vertex 2]],GroupVertices[Vertex],0)),1,1,"")</f>
        <v>#N/A</v>
      </c>
    </row>
    <row r="160" spans="1:57" x14ac:dyDescent="0.25">
      <c r="A160" s="67" t="s">
        <v>356</v>
      </c>
      <c r="B160" s="67" t="s">
        <v>381</v>
      </c>
      <c r="C160" s="68"/>
      <c r="D160" s="69"/>
      <c r="E160" s="70"/>
      <c r="F160" s="71"/>
      <c r="G160" s="68"/>
      <c r="H160" s="72"/>
      <c r="I160" s="73"/>
      <c r="J160" s="73"/>
      <c r="K160" s="35" t="s">
        <v>65</v>
      </c>
      <c r="L160" s="80">
        <v>160</v>
      </c>
      <c r="M160" s="80"/>
      <c r="N160" s="75"/>
      <c r="O160" s="82" t="s">
        <v>393</v>
      </c>
      <c r="P160" s="84">
        <v>42852.575300925928</v>
      </c>
      <c r="Q160" s="82" t="s">
        <v>446</v>
      </c>
      <c r="R160" s="82"/>
      <c r="S160" s="82"/>
      <c r="T160" s="82" t="s">
        <v>480</v>
      </c>
      <c r="U160" s="82"/>
      <c r="V160" s="85" t="s">
        <v>634</v>
      </c>
      <c r="W160" s="84">
        <v>42852.575300925928</v>
      </c>
      <c r="X160" s="85" t="s">
        <v>804</v>
      </c>
      <c r="Y160" s="82"/>
      <c r="Z160" s="82"/>
      <c r="AA160" s="88" t="s">
        <v>975</v>
      </c>
      <c r="AB160" s="82"/>
      <c r="AC160" s="82" t="b">
        <v>0</v>
      </c>
      <c r="AD160" s="82">
        <v>0</v>
      </c>
      <c r="AE160" s="88" t="s">
        <v>1016</v>
      </c>
      <c r="AF160" s="82" t="b">
        <v>0</v>
      </c>
      <c r="AG160" s="82" t="s">
        <v>1023</v>
      </c>
      <c r="AH160" s="82"/>
      <c r="AI160" s="88" t="s">
        <v>1016</v>
      </c>
      <c r="AJ160" s="82" t="b">
        <v>0</v>
      </c>
      <c r="AK160" s="82">
        <v>10</v>
      </c>
      <c r="AL160" s="88" t="s">
        <v>1009</v>
      </c>
      <c r="AM160" s="82" t="s">
        <v>1033</v>
      </c>
      <c r="AN160" s="82" t="b">
        <v>0</v>
      </c>
      <c r="AO160" s="88" t="s">
        <v>1009</v>
      </c>
      <c r="AP160" s="82" t="s">
        <v>179</v>
      </c>
      <c r="AQ160" s="82">
        <v>0</v>
      </c>
      <c r="AR160" s="82">
        <v>0</v>
      </c>
      <c r="AS160" s="82"/>
      <c r="AT160" s="82"/>
      <c r="AU160" s="82"/>
      <c r="AV160" s="82"/>
      <c r="AW160" s="82"/>
      <c r="AX160" s="82"/>
      <c r="AY160" s="82"/>
      <c r="AZ160" s="82"/>
      <c r="BA160" s="82" t="b">
        <f>IF(Edges[[#This Row],[Vertex 1]]=Edges[[#This Row],[Vertex 2]],TRUE,FALSE)</f>
        <v>0</v>
      </c>
      <c r="BB160">
        <v>4</v>
      </c>
      <c r="BC160">
        <v>1</v>
      </c>
      <c r="BD160" s="81" t="e">
        <f>REPLACE(INDEX(GroupVertices[Group], MATCH(Edges[[#This Row],[Vertex 1]],GroupVertices[Vertex],0)),1,1,"")</f>
        <v>#N/A</v>
      </c>
      <c r="BE160" s="81" t="e">
        <f>REPLACE(INDEX(GroupVertices[Group], MATCH(Edges[[#This Row],[Vertex 2]],GroupVertices[Vertex],0)),1,1,"")</f>
        <v>#N/A</v>
      </c>
    </row>
    <row r="161" spans="1:57" x14ac:dyDescent="0.25">
      <c r="A161" s="67" t="s">
        <v>357</v>
      </c>
      <c r="B161" s="67" t="s">
        <v>387</v>
      </c>
      <c r="C161" s="68"/>
      <c r="D161" s="69"/>
      <c r="E161" s="70"/>
      <c r="F161" s="71"/>
      <c r="G161" s="68"/>
      <c r="H161" s="72"/>
      <c r="I161" s="73"/>
      <c r="J161" s="73"/>
      <c r="K161" s="35" t="s">
        <v>65</v>
      </c>
      <c r="L161" s="80">
        <v>161</v>
      </c>
      <c r="M161" s="80"/>
      <c r="N161" s="75"/>
      <c r="O161" s="82" t="s">
        <v>393</v>
      </c>
      <c r="P161" s="84">
        <v>42852.590289351851</v>
      </c>
      <c r="Q161" s="82" t="s">
        <v>449</v>
      </c>
      <c r="R161" s="82"/>
      <c r="S161" s="82"/>
      <c r="T161" s="82"/>
      <c r="U161" s="82"/>
      <c r="V161" s="85" t="s">
        <v>635</v>
      </c>
      <c r="W161" s="84">
        <v>42852.590289351851</v>
      </c>
      <c r="X161" s="85" t="s">
        <v>805</v>
      </c>
      <c r="Y161" s="82"/>
      <c r="Z161" s="82"/>
      <c r="AA161" s="88" t="s">
        <v>976</v>
      </c>
      <c r="AB161" s="82"/>
      <c r="AC161" s="82" t="b">
        <v>0</v>
      </c>
      <c r="AD161" s="82">
        <v>0</v>
      </c>
      <c r="AE161" s="88" t="s">
        <v>1017</v>
      </c>
      <c r="AF161" s="82" t="b">
        <v>0</v>
      </c>
      <c r="AG161" s="82" t="s">
        <v>1023</v>
      </c>
      <c r="AH161" s="82"/>
      <c r="AI161" s="88" t="s">
        <v>1016</v>
      </c>
      <c r="AJ161" s="82" t="b">
        <v>0</v>
      </c>
      <c r="AK161" s="82">
        <v>0</v>
      </c>
      <c r="AL161" s="88" t="s">
        <v>1016</v>
      </c>
      <c r="AM161" s="82" t="s">
        <v>1030</v>
      </c>
      <c r="AN161" s="82" t="b">
        <v>0</v>
      </c>
      <c r="AO161" s="88" t="s">
        <v>976</v>
      </c>
      <c r="AP161" s="82" t="s">
        <v>179</v>
      </c>
      <c r="AQ161" s="82">
        <v>0</v>
      </c>
      <c r="AR161" s="82">
        <v>0</v>
      </c>
      <c r="AS161" s="82"/>
      <c r="AT161" s="82"/>
      <c r="AU161" s="82"/>
      <c r="AV161" s="82"/>
      <c r="AW161" s="82"/>
      <c r="AX161" s="82"/>
      <c r="AY161" s="82"/>
      <c r="AZ161" s="82"/>
      <c r="BA161" s="82" t="b">
        <f>IF(Edges[[#This Row],[Vertex 1]]=Edges[[#This Row],[Vertex 2]],TRUE,FALSE)</f>
        <v>0</v>
      </c>
      <c r="BB161">
        <v>2</v>
      </c>
      <c r="BC161">
        <v>1</v>
      </c>
      <c r="BD161" s="81" t="e">
        <f>REPLACE(INDEX(GroupVertices[Group], MATCH(Edges[[#This Row],[Vertex 1]],GroupVertices[Vertex],0)),1,1,"")</f>
        <v>#N/A</v>
      </c>
      <c r="BE161" s="81" t="e">
        <f>REPLACE(INDEX(GroupVertices[Group], MATCH(Edges[[#This Row],[Vertex 2]],GroupVertices[Vertex],0)),1,1,"")</f>
        <v>#N/A</v>
      </c>
    </row>
    <row r="162" spans="1:57" x14ac:dyDescent="0.25">
      <c r="A162" s="67" t="s">
        <v>357</v>
      </c>
      <c r="B162" s="67" t="s">
        <v>381</v>
      </c>
      <c r="C162" s="68"/>
      <c r="D162" s="69"/>
      <c r="E162" s="70"/>
      <c r="F162" s="71"/>
      <c r="G162" s="68"/>
      <c r="H162" s="72"/>
      <c r="I162" s="73"/>
      <c r="J162" s="73"/>
      <c r="K162" s="35" t="s">
        <v>65</v>
      </c>
      <c r="L162" s="80">
        <v>162</v>
      </c>
      <c r="M162" s="80"/>
      <c r="N162" s="75"/>
      <c r="O162" s="82" t="s">
        <v>394</v>
      </c>
      <c r="P162" s="84">
        <v>42852.590289351851</v>
      </c>
      <c r="Q162" s="82" t="s">
        <v>449</v>
      </c>
      <c r="R162" s="82"/>
      <c r="S162" s="82"/>
      <c r="T162" s="82"/>
      <c r="U162" s="82"/>
      <c r="V162" s="85" t="s">
        <v>635</v>
      </c>
      <c r="W162" s="84">
        <v>42852.590289351851</v>
      </c>
      <c r="X162" s="85" t="s">
        <v>805</v>
      </c>
      <c r="Y162" s="82"/>
      <c r="Z162" s="82"/>
      <c r="AA162" s="88" t="s">
        <v>976</v>
      </c>
      <c r="AB162" s="82"/>
      <c r="AC162" s="82" t="b">
        <v>0</v>
      </c>
      <c r="AD162" s="82">
        <v>0</v>
      </c>
      <c r="AE162" s="88" t="s">
        <v>1017</v>
      </c>
      <c r="AF162" s="82" t="b">
        <v>0</v>
      </c>
      <c r="AG162" s="82" t="s">
        <v>1023</v>
      </c>
      <c r="AH162" s="82"/>
      <c r="AI162" s="88" t="s">
        <v>1016</v>
      </c>
      <c r="AJ162" s="82" t="b">
        <v>0</v>
      </c>
      <c r="AK162" s="82">
        <v>0</v>
      </c>
      <c r="AL162" s="88" t="s">
        <v>1016</v>
      </c>
      <c r="AM162" s="82" t="s">
        <v>1030</v>
      </c>
      <c r="AN162" s="82" t="b">
        <v>0</v>
      </c>
      <c r="AO162" s="88" t="s">
        <v>976</v>
      </c>
      <c r="AP162" s="82" t="s">
        <v>179</v>
      </c>
      <c r="AQ162" s="82">
        <v>0</v>
      </c>
      <c r="AR162" s="82">
        <v>0</v>
      </c>
      <c r="AS162" s="82"/>
      <c r="AT162" s="82"/>
      <c r="AU162" s="82"/>
      <c r="AV162" s="82"/>
      <c r="AW162" s="82"/>
      <c r="AX162" s="82"/>
      <c r="AY162" s="82"/>
      <c r="AZ162" s="82"/>
      <c r="BA162" s="82" t="b">
        <f>IF(Edges[[#This Row],[Vertex 1]]=Edges[[#This Row],[Vertex 2]],TRUE,FALSE)</f>
        <v>0</v>
      </c>
      <c r="BB162">
        <v>2</v>
      </c>
      <c r="BC162">
        <v>1</v>
      </c>
      <c r="BD162" s="81" t="e">
        <f>REPLACE(INDEX(GroupVertices[Group], MATCH(Edges[[#This Row],[Vertex 1]],GroupVertices[Vertex],0)),1,1,"")</f>
        <v>#N/A</v>
      </c>
      <c r="BE162" s="81" t="e">
        <f>REPLACE(INDEX(GroupVertices[Group], MATCH(Edges[[#This Row],[Vertex 2]],GroupVertices[Vertex],0)),1,1,"")</f>
        <v>#N/A</v>
      </c>
    </row>
    <row r="163" spans="1:57" hidden="1" x14ac:dyDescent="0.25">
      <c r="A163" s="67" t="s">
        <v>358</v>
      </c>
      <c r="B163" s="67" t="s">
        <v>358</v>
      </c>
      <c r="C163" s="68"/>
      <c r="D163" s="69"/>
      <c r="E163" s="70"/>
      <c r="F163" s="71"/>
      <c r="G163" s="68"/>
      <c r="H163" s="72"/>
      <c r="I163" s="73"/>
      <c r="J163" s="73"/>
      <c r="K163" s="35" t="s">
        <v>65</v>
      </c>
      <c r="L163" s="80">
        <v>163</v>
      </c>
      <c r="M163" s="80"/>
      <c r="N163" s="75"/>
      <c r="O163" s="82" t="s">
        <v>179</v>
      </c>
      <c r="P163" s="84">
        <v>42852.632152777776</v>
      </c>
      <c r="Q163" s="82" t="s">
        <v>450</v>
      </c>
      <c r="R163" s="82"/>
      <c r="S163" s="82"/>
      <c r="T163" s="82" t="s">
        <v>494</v>
      </c>
      <c r="U163" s="82"/>
      <c r="V163" s="85" t="s">
        <v>636</v>
      </c>
      <c r="W163" s="84">
        <v>42852.632152777776</v>
      </c>
      <c r="X163" s="85" t="s">
        <v>806</v>
      </c>
      <c r="Y163" s="82"/>
      <c r="Z163" s="82"/>
      <c r="AA163" s="88" t="s">
        <v>977</v>
      </c>
      <c r="AB163" s="82"/>
      <c r="AC163" s="82" t="b">
        <v>0</v>
      </c>
      <c r="AD163" s="82">
        <v>1</v>
      </c>
      <c r="AE163" s="88" t="s">
        <v>1016</v>
      </c>
      <c r="AF163" s="82" t="b">
        <v>0</v>
      </c>
      <c r="AG163" s="82" t="s">
        <v>1023</v>
      </c>
      <c r="AH163" s="82"/>
      <c r="AI163" s="88" t="s">
        <v>1016</v>
      </c>
      <c r="AJ163" s="82" t="b">
        <v>0</v>
      </c>
      <c r="AK163" s="82">
        <v>0</v>
      </c>
      <c r="AL163" s="88" t="s">
        <v>1016</v>
      </c>
      <c r="AM163" s="82" t="s">
        <v>1030</v>
      </c>
      <c r="AN163" s="82" t="b">
        <v>0</v>
      </c>
      <c r="AO163" s="88" t="s">
        <v>977</v>
      </c>
      <c r="AP163" s="82" t="s">
        <v>179</v>
      </c>
      <c r="AQ163" s="82">
        <v>0</v>
      </c>
      <c r="AR163" s="82">
        <v>0</v>
      </c>
      <c r="AS163" s="82"/>
      <c r="AT163" s="82"/>
      <c r="AU163" s="82"/>
      <c r="AV163" s="82"/>
      <c r="AW163" s="82"/>
      <c r="AX163" s="82"/>
      <c r="AY163" s="82"/>
      <c r="AZ163" s="82"/>
      <c r="BA163" s="82" t="b">
        <f>IF(Edges[[#This Row],[Vertex 1]]=Edges[[#This Row],[Vertex 2]],TRUE,FALSE)</f>
        <v>1</v>
      </c>
      <c r="BB163">
        <v>1</v>
      </c>
      <c r="BC163">
        <v>1</v>
      </c>
      <c r="BD163" s="82" t="e">
        <f>REPLACE(INDEX(GroupVertices[Group], MATCH(Edges[[#This Row],[Vertex 1]],GroupVertices[Vertex],0)),1,1,"")</f>
        <v>#N/A</v>
      </c>
      <c r="BE163" s="105" t="e">
        <f>REPLACE(INDEX(GroupVertices[Group], MATCH(Edges[[#This Row],[Vertex 2]],GroupVertices[Vertex],0)),1,1,"")</f>
        <v>#N/A</v>
      </c>
    </row>
    <row r="164" spans="1:57" x14ac:dyDescent="0.25">
      <c r="A164" s="67" t="s">
        <v>359</v>
      </c>
      <c r="B164" s="67" t="s">
        <v>381</v>
      </c>
      <c r="C164" s="68"/>
      <c r="D164" s="69"/>
      <c r="E164" s="70"/>
      <c r="F164" s="71"/>
      <c r="G164" s="68"/>
      <c r="H164" s="72"/>
      <c r="I164" s="73"/>
      <c r="J164" s="73"/>
      <c r="K164" s="35" t="s">
        <v>65</v>
      </c>
      <c r="L164" s="80">
        <v>164</v>
      </c>
      <c r="M164" s="80"/>
      <c r="N164" s="75"/>
      <c r="O164" s="82" t="s">
        <v>393</v>
      </c>
      <c r="P164" s="84">
        <v>42852.645439814813</v>
      </c>
      <c r="Q164" s="82" t="s">
        <v>446</v>
      </c>
      <c r="R164" s="82"/>
      <c r="S164" s="82"/>
      <c r="T164" s="82" t="s">
        <v>480</v>
      </c>
      <c r="U164" s="82"/>
      <c r="V164" s="85" t="s">
        <v>637</v>
      </c>
      <c r="W164" s="84">
        <v>42852.645439814813</v>
      </c>
      <c r="X164" s="85" t="s">
        <v>807</v>
      </c>
      <c r="Y164" s="82"/>
      <c r="Z164" s="82"/>
      <c r="AA164" s="88" t="s">
        <v>978</v>
      </c>
      <c r="AB164" s="82"/>
      <c r="AC164" s="82" t="b">
        <v>0</v>
      </c>
      <c r="AD164" s="82">
        <v>0</v>
      </c>
      <c r="AE164" s="88" t="s">
        <v>1016</v>
      </c>
      <c r="AF164" s="82" t="b">
        <v>0</v>
      </c>
      <c r="AG164" s="82" t="s">
        <v>1023</v>
      </c>
      <c r="AH164" s="82"/>
      <c r="AI164" s="88" t="s">
        <v>1016</v>
      </c>
      <c r="AJ164" s="82" t="b">
        <v>0</v>
      </c>
      <c r="AK164" s="82">
        <v>10</v>
      </c>
      <c r="AL164" s="88" t="s">
        <v>1009</v>
      </c>
      <c r="AM164" s="82" t="s">
        <v>1030</v>
      </c>
      <c r="AN164" s="82" t="b">
        <v>0</v>
      </c>
      <c r="AO164" s="88" t="s">
        <v>1009</v>
      </c>
      <c r="AP164" s="82" t="s">
        <v>179</v>
      </c>
      <c r="AQ164" s="82">
        <v>0</v>
      </c>
      <c r="AR164" s="82">
        <v>0</v>
      </c>
      <c r="AS164" s="82"/>
      <c r="AT164" s="82"/>
      <c r="AU164" s="82"/>
      <c r="AV164" s="82"/>
      <c r="AW164" s="82"/>
      <c r="AX164" s="82"/>
      <c r="AY164" s="82"/>
      <c r="AZ164" s="82"/>
      <c r="BA164" s="82" t="b">
        <f>IF(Edges[[#This Row],[Vertex 1]]=Edges[[#This Row],[Vertex 2]],TRUE,FALSE)</f>
        <v>0</v>
      </c>
      <c r="BB164">
        <v>1</v>
      </c>
      <c r="BC164">
        <v>1</v>
      </c>
      <c r="BD164" s="81" t="e">
        <f>REPLACE(INDEX(GroupVertices[Group], MATCH(Edges[[#This Row],[Vertex 1]],GroupVertices[Vertex],0)),1,1,"")</f>
        <v>#N/A</v>
      </c>
      <c r="BE164" s="81" t="e">
        <f>REPLACE(INDEX(GroupVertices[Group], MATCH(Edges[[#This Row],[Vertex 2]],GroupVertices[Vertex],0)),1,1,"")</f>
        <v>#N/A</v>
      </c>
    </row>
    <row r="165" spans="1:57" x14ac:dyDescent="0.25">
      <c r="A165" s="67" t="s">
        <v>360</v>
      </c>
      <c r="B165" s="67" t="s">
        <v>381</v>
      </c>
      <c r="C165" s="68"/>
      <c r="D165" s="69"/>
      <c r="E165" s="70"/>
      <c r="F165" s="71"/>
      <c r="G165" s="68"/>
      <c r="H165" s="72"/>
      <c r="I165" s="73"/>
      <c r="J165" s="73"/>
      <c r="K165" s="35" t="s">
        <v>65</v>
      </c>
      <c r="L165" s="80">
        <v>165</v>
      </c>
      <c r="M165" s="80"/>
      <c r="N165" s="75"/>
      <c r="O165" s="82" t="s">
        <v>393</v>
      </c>
      <c r="P165" s="84">
        <v>42852.682685185187</v>
      </c>
      <c r="Q165" s="82" t="s">
        <v>398</v>
      </c>
      <c r="R165" s="82"/>
      <c r="S165" s="82"/>
      <c r="T165" s="82" t="s">
        <v>480</v>
      </c>
      <c r="U165" s="82"/>
      <c r="V165" s="85" t="s">
        <v>638</v>
      </c>
      <c r="W165" s="84">
        <v>42852.682685185187</v>
      </c>
      <c r="X165" s="85" t="s">
        <v>808</v>
      </c>
      <c r="Y165" s="82"/>
      <c r="Z165" s="82"/>
      <c r="AA165" s="88" t="s">
        <v>979</v>
      </c>
      <c r="AB165" s="82"/>
      <c r="AC165" s="82" t="b">
        <v>0</v>
      </c>
      <c r="AD165" s="82">
        <v>0</v>
      </c>
      <c r="AE165" s="88" t="s">
        <v>1016</v>
      </c>
      <c r="AF165" s="82" t="b">
        <v>0</v>
      </c>
      <c r="AG165" s="82" t="s">
        <v>1023</v>
      </c>
      <c r="AH165" s="82"/>
      <c r="AI165" s="88" t="s">
        <v>1016</v>
      </c>
      <c r="AJ165" s="82" t="b">
        <v>0</v>
      </c>
      <c r="AK165" s="82">
        <v>5</v>
      </c>
      <c r="AL165" s="88" t="s">
        <v>1005</v>
      </c>
      <c r="AM165" s="82" t="s">
        <v>1032</v>
      </c>
      <c r="AN165" s="82" t="b">
        <v>0</v>
      </c>
      <c r="AO165" s="88" t="s">
        <v>1005</v>
      </c>
      <c r="AP165" s="82" t="s">
        <v>179</v>
      </c>
      <c r="AQ165" s="82">
        <v>0</v>
      </c>
      <c r="AR165" s="82">
        <v>0</v>
      </c>
      <c r="AS165" s="82"/>
      <c r="AT165" s="82"/>
      <c r="AU165" s="82"/>
      <c r="AV165" s="82"/>
      <c r="AW165" s="82"/>
      <c r="AX165" s="82"/>
      <c r="AY165" s="82"/>
      <c r="AZ165" s="82"/>
      <c r="BA165" s="82" t="b">
        <f>IF(Edges[[#This Row],[Vertex 1]]=Edges[[#This Row],[Vertex 2]],TRUE,FALSE)</f>
        <v>0</v>
      </c>
      <c r="BB165">
        <v>3</v>
      </c>
      <c r="BC165">
        <v>1</v>
      </c>
      <c r="BD165" s="81" t="e">
        <f>REPLACE(INDEX(GroupVertices[Group], MATCH(Edges[[#This Row],[Vertex 1]],GroupVertices[Vertex],0)),1,1,"")</f>
        <v>#N/A</v>
      </c>
      <c r="BE165" s="81" t="e">
        <f>REPLACE(INDEX(GroupVertices[Group], MATCH(Edges[[#This Row],[Vertex 2]],GroupVertices[Vertex],0)),1,1,"")</f>
        <v>#N/A</v>
      </c>
    </row>
    <row r="166" spans="1:57" x14ac:dyDescent="0.25">
      <c r="A166" s="67" t="s">
        <v>361</v>
      </c>
      <c r="B166" s="67" t="s">
        <v>390</v>
      </c>
      <c r="C166" s="68"/>
      <c r="D166" s="69"/>
      <c r="E166" s="70"/>
      <c r="F166" s="71"/>
      <c r="G166" s="68"/>
      <c r="H166" s="72"/>
      <c r="I166" s="73"/>
      <c r="J166" s="73"/>
      <c r="K166" s="35" t="s">
        <v>65</v>
      </c>
      <c r="L166" s="80">
        <v>166</v>
      </c>
      <c r="M166" s="80"/>
      <c r="N166" s="75"/>
      <c r="O166" s="82" t="s">
        <v>394</v>
      </c>
      <c r="P166" s="84">
        <v>42852.698842592596</v>
      </c>
      <c r="Q166" s="82" t="s">
        <v>451</v>
      </c>
      <c r="R166" s="82"/>
      <c r="S166" s="82"/>
      <c r="T166" s="82"/>
      <c r="U166" s="82"/>
      <c r="V166" s="85" t="s">
        <v>639</v>
      </c>
      <c r="W166" s="84">
        <v>42852.698842592596</v>
      </c>
      <c r="X166" s="85" t="s">
        <v>809</v>
      </c>
      <c r="Y166" s="82"/>
      <c r="Z166" s="82"/>
      <c r="AA166" s="88" t="s">
        <v>980</v>
      </c>
      <c r="AB166" s="88" t="s">
        <v>1014</v>
      </c>
      <c r="AC166" s="82" t="b">
        <v>0</v>
      </c>
      <c r="AD166" s="82">
        <v>0</v>
      </c>
      <c r="AE166" s="88" t="s">
        <v>1019</v>
      </c>
      <c r="AF166" s="82" t="b">
        <v>0</v>
      </c>
      <c r="AG166" s="82" t="s">
        <v>1023</v>
      </c>
      <c r="AH166" s="82"/>
      <c r="AI166" s="88" t="s">
        <v>1016</v>
      </c>
      <c r="AJ166" s="82" t="b">
        <v>0</v>
      </c>
      <c r="AK166" s="82">
        <v>0</v>
      </c>
      <c r="AL166" s="88" t="s">
        <v>1016</v>
      </c>
      <c r="AM166" s="82" t="s">
        <v>1032</v>
      </c>
      <c r="AN166" s="82" t="b">
        <v>0</v>
      </c>
      <c r="AO166" s="88" t="s">
        <v>1014</v>
      </c>
      <c r="AP166" s="82" t="s">
        <v>179</v>
      </c>
      <c r="AQ166" s="82">
        <v>0</v>
      </c>
      <c r="AR166" s="82">
        <v>0</v>
      </c>
      <c r="AS166" s="82"/>
      <c r="AT166" s="82"/>
      <c r="AU166" s="82"/>
      <c r="AV166" s="82"/>
      <c r="AW166" s="82"/>
      <c r="AX166" s="82"/>
      <c r="AY166" s="82"/>
      <c r="AZ166" s="82"/>
      <c r="BA166" s="82" t="b">
        <f>IF(Edges[[#This Row],[Vertex 1]]=Edges[[#This Row],[Vertex 2]],TRUE,FALSE)</f>
        <v>0</v>
      </c>
      <c r="BB166">
        <v>1</v>
      </c>
      <c r="BC166">
        <v>1</v>
      </c>
      <c r="BD166" s="81" t="e">
        <f>REPLACE(INDEX(GroupVertices[Group], MATCH(Edges[[#This Row],[Vertex 1]],GroupVertices[Vertex],0)),1,1,"")</f>
        <v>#N/A</v>
      </c>
      <c r="BE166" s="81" t="e">
        <f>REPLACE(INDEX(GroupVertices[Group], MATCH(Edges[[#This Row],[Vertex 2]],GroupVertices[Vertex],0)),1,1,"")</f>
        <v>#N/A</v>
      </c>
    </row>
    <row r="167" spans="1:57" x14ac:dyDescent="0.25">
      <c r="A167" s="67" t="s">
        <v>362</v>
      </c>
      <c r="B167" s="67" t="s">
        <v>381</v>
      </c>
      <c r="C167" s="68"/>
      <c r="D167" s="69"/>
      <c r="E167" s="70"/>
      <c r="F167" s="71"/>
      <c r="G167" s="68"/>
      <c r="H167" s="72"/>
      <c r="I167" s="73"/>
      <c r="J167" s="73"/>
      <c r="K167" s="35" t="s">
        <v>65</v>
      </c>
      <c r="L167" s="80">
        <v>167</v>
      </c>
      <c r="M167" s="80"/>
      <c r="N167" s="75"/>
      <c r="O167" s="82" t="s">
        <v>393</v>
      </c>
      <c r="P167" s="84">
        <v>42852.736273148148</v>
      </c>
      <c r="Q167" s="82" t="s">
        <v>446</v>
      </c>
      <c r="R167" s="82"/>
      <c r="S167" s="82"/>
      <c r="T167" s="82" t="s">
        <v>480</v>
      </c>
      <c r="U167" s="82"/>
      <c r="V167" s="85" t="s">
        <v>640</v>
      </c>
      <c r="W167" s="84">
        <v>42852.736273148148</v>
      </c>
      <c r="X167" s="85" t="s">
        <v>810</v>
      </c>
      <c r="Y167" s="82"/>
      <c r="Z167" s="82"/>
      <c r="AA167" s="88" t="s">
        <v>981</v>
      </c>
      <c r="AB167" s="82"/>
      <c r="AC167" s="82" t="b">
        <v>0</v>
      </c>
      <c r="AD167" s="82">
        <v>0</v>
      </c>
      <c r="AE167" s="88" t="s">
        <v>1016</v>
      </c>
      <c r="AF167" s="82" t="b">
        <v>0</v>
      </c>
      <c r="AG167" s="82" t="s">
        <v>1023</v>
      </c>
      <c r="AH167" s="82"/>
      <c r="AI167" s="88" t="s">
        <v>1016</v>
      </c>
      <c r="AJ167" s="82" t="b">
        <v>0</v>
      </c>
      <c r="AK167" s="82">
        <v>10</v>
      </c>
      <c r="AL167" s="88" t="s">
        <v>1009</v>
      </c>
      <c r="AM167" s="82" t="s">
        <v>1033</v>
      </c>
      <c r="AN167" s="82" t="b">
        <v>0</v>
      </c>
      <c r="AO167" s="88" t="s">
        <v>1009</v>
      </c>
      <c r="AP167" s="82" t="s">
        <v>179</v>
      </c>
      <c r="AQ167" s="82">
        <v>0</v>
      </c>
      <c r="AR167" s="82">
        <v>0</v>
      </c>
      <c r="AS167" s="82"/>
      <c r="AT167" s="82"/>
      <c r="AU167" s="82"/>
      <c r="AV167" s="82"/>
      <c r="AW167" s="82"/>
      <c r="AX167" s="82"/>
      <c r="AY167" s="82"/>
      <c r="AZ167" s="82"/>
      <c r="BA167" s="82" t="b">
        <f>IF(Edges[[#This Row],[Vertex 1]]=Edges[[#This Row],[Vertex 2]],TRUE,FALSE)</f>
        <v>0</v>
      </c>
      <c r="BB167">
        <v>1</v>
      </c>
      <c r="BC167">
        <v>1</v>
      </c>
      <c r="BD167" s="81" t="e">
        <f>REPLACE(INDEX(GroupVertices[Group], MATCH(Edges[[#This Row],[Vertex 1]],GroupVertices[Vertex],0)),1,1,"")</f>
        <v>#N/A</v>
      </c>
      <c r="BE167" s="81" t="e">
        <f>REPLACE(INDEX(GroupVertices[Group], MATCH(Edges[[#This Row],[Vertex 2]],GroupVertices[Vertex],0)),1,1,"")</f>
        <v>#N/A</v>
      </c>
    </row>
    <row r="168" spans="1:57" x14ac:dyDescent="0.25">
      <c r="A168" s="67" t="s">
        <v>363</v>
      </c>
      <c r="B168" s="67" t="s">
        <v>381</v>
      </c>
      <c r="C168" s="68"/>
      <c r="D168" s="69"/>
      <c r="E168" s="70"/>
      <c r="F168" s="71"/>
      <c r="G168" s="68"/>
      <c r="H168" s="72"/>
      <c r="I168" s="73"/>
      <c r="J168" s="73"/>
      <c r="K168" s="35" t="s">
        <v>65</v>
      </c>
      <c r="L168" s="80">
        <v>168</v>
      </c>
      <c r="M168" s="80"/>
      <c r="N168" s="75"/>
      <c r="O168" s="82" t="s">
        <v>393</v>
      </c>
      <c r="P168" s="84">
        <v>42850.715891203705</v>
      </c>
      <c r="Q168" s="82" t="s">
        <v>442</v>
      </c>
      <c r="R168" s="82"/>
      <c r="S168" s="82"/>
      <c r="T168" s="82" t="s">
        <v>480</v>
      </c>
      <c r="U168" s="82"/>
      <c r="V168" s="85" t="s">
        <v>641</v>
      </c>
      <c r="W168" s="84">
        <v>42850.715891203705</v>
      </c>
      <c r="X168" s="85" t="s">
        <v>811</v>
      </c>
      <c r="Y168" s="82"/>
      <c r="Z168" s="82"/>
      <c r="AA168" s="88" t="s">
        <v>982</v>
      </c>
      <c r="AB168" s="82"/>
      <c r="AC168" s="82" t="b">
        <v>0</v>
      </c>
      <c r="AD168" s="82">
        <v>0</v>
      </c>
      <c r="AE168" s="88" t="s">
        <v>1016</v>
      </c>
      <c r="AF168" s="82" t="b">
        <v>0</v>
      </c>
      <c r="AG168" s="82" t="s">
        <v>1029</v>
      </c>
      <c r="AH168" s="82"/>
      <c r="AI168" s="88" t="s">
        <v>1016</v>
      </c>
      <c r="AJ168" s="82" t="b">
        <v>0</v>
      </c>
      <c r="AK168" s="82">
        <v>13</v>
      </c>
      <c r="AL168" s="88" t="s">
        <v>1008</v>
      </c>
      <c r="AM168" s="82" t="s">
        <v>1032</v>
      </c>
      <c r="AN168" s="82" t="b">
        <v>0</v>
      </c>
      <c r="AO168" s="88" t="s">
        <v>1008</v>
      </c>
      <c r="AP168" s="82" t="s">
        <v>179</v>
      </c>
      <c r="AQ168" s="82">
        <v>0</v>
      </c>
      <c r="AR168" s="82">
        <v>0</v>
      </c>
      <c r="AS168" s="82"/>
      <c r="AT168" s="82"/>
      <c r="AU168" s="82"/>
      <c r="AV168" s="82"/>
      <c r="AW168" s="82"/>
      <c r="AX168" s="82"/>
      <c r="AY168" s="82"/>
      <c r="AZ168" s="82"/>
      <c r="BA168" s="82" t="b">
        <f>IF(Edges[[#This Row],[Vertex 1]]=Edges[[#This Row],[Vertex 2]],TRUE,FALSE)</f>
        <v>0</v>
      </c>
      <c r="BB168">
        <v>3</v>
      </c>
      <c r="BC168">
        <v>1</v>
      </c>
      <c r="BD168" s="81" t="e">
        <f>REPLACE(INDEX(GroupVertices[Group], MATCH(Edges[[#This Row],[Vertex 1]],GroupVertices[Vertex],0)),1,1,"")</f>
        <v>#N/A</v>
      </c>
      <c r="BE168" s="81" t="e">
        <f>REPLACE(INDEX(GroupVertices[Group], MATCH(Edges[[#This Row],[Vertex 2]],GroupVertices[Vertex],0)),1,1,"")</f>
        <v>#N/A</v>
      </c>
    </row>
    <row r="169" spans="1:57" x14ac:dyDescent="0.25">
      <c r="A169" s="67" t="s">
        <v>364</v>
      </c>
      <c r="B169" s="67" t="s">
        <v>391</v>
      </c>
      <c r="C169" s="68"/>
      <c r="D169" s="69"/>
      <c r="E169" s="70"/>
      <c r="F169" s="71"/>
      <c r="G169" s="68"/>
      <c r="H169" s="72"/>
      <c r="I169" s="73"/>
      <c r="J169" s="73"/>
      <c r="K169" s="35" t="s">
        <v>65</v>
      </c>
      <c r="L169" s="80">
        <v>169</v>
      </c>
      <c r="M169" s="80"/>
      <c r="N169" s="75"/>
      <c r="O169" s="82" t="s">
        <v>394</v>
      </c>
      <c r="P169" s="84">
        <v>42853.532476851855</v>
      </c>
      <c r="Q169" s="82" t="s">
        <v>452</v>
      </c>
      <c r="R169" s="82"/>
      <c r="S169" s="82"/>
      <c r="T169" s="82"/>
      <c r="U169" s="82"/>
      <c r="V169" s="85" t="s">
        <v>642</v>
      </c>
      <c r="W169" s="84">
        <v>42853.532476851855</v>
      </c>
      <c r="X169" s="85" t="s">
        <v>812</v>
      </c>
      <c r="Y169" s="82"/>
      <c r="Z169" s="82"/>
      <c r="AA169" s="88" t="s">
        <v>983</v>
      </c>
      <c r="AB169" s="82"/>
      <c r="AC169" s="82" t="b">
        <v>0</v>
      </c>
      <c r="AD169" s="82">
        <v>0</v>
      </c>
      <c r="AE169" s="88" t="s">
        <v>1020</v>
      </c>
      <c r="AF169" s="82" t="b">
        <v>0</v>
      </c>
      <c r="AG169" s="82" t="s">
        <v>1029</v>
      </c>
      <c r="AH169" s="82"/>
      <c r="AI169" s="88" t="s">
        <v>1016</v>
      </c>
      <c r="AJ169" s="82" t="b">
        <v>0</v>
      </c>
      <c r="AK169" s="82">
        <v>0</v>
      </c>
      <c r="AL169" s="88" t="s">
        <v>1016</v>
      </c>
      <c r="AM169" s="82" t="s">
        <v>1033</v>
      </c>
      <c r="AN169" s="82" t="b">
        <v>0</v>
      </c>
      <c r="AO169" s="88" t="s">
        <v>983</v>
      </c>
      <c r="AP169" s="82" t="s">
        <v>179</v>
      </c>
      <c r="AQ169" s="82">
        <v>0</v>
      </c>
      <c r="AR169" s="82">
        <v>0</v>
      </c>
      <c r="AS169" s="82"/>
      <c r="AT169" s="82"/>
      <c r="AU169" s="82"/>
      <c r="AV169" s="82"/>
      <c r="AW169" s="82"/>
      <c r="AX169" s="82"/>
      <c r="AY169" s="82"/>
      <c r="AZ169" s="82"/>
      <c r="BA169" s="82" t="b">
        <f>IF(Edges[[#This Row],[Vertex 1]]=Edges[[#This Row],[Vertex 2]],TRUE,FALSE)</f>
        <v>0</v>
      </c>
      <c r="BB169">
        <v>1</v>
      </c>
      <c r="BC169">
        <v>1</v>
      </c>
      <c r="BD169" s="81" t="e">
        <f>REPLACE(INDEX(GroupVertices[Group], MATCH(Edges[[#This Row],[Vertex 1]],GroupVertices[Vertex],0)),1,1,"")</f>
        <v>#N/A</v>
      </c>
      <c r="BE169" s="81" t="e">
        <f>REPLACE(INDEX(GroupVertices[Group], MATCH(Edges[[#This Row],[Vertex 2]],GroupVertices[Vertex],0)),1,1,"")</f>
        <v>#N/A</v>
      </c>
    </row>
    <row r="170" spans="1:57" x14ac:dyDescent="0.25">
      <c r="A170" s="67" t="s">
        <v>365</v>
      </c>
      <c r="B170" s="67" t="s">
        <v>381</v>
      </c>
      <c r="C170" s="68"/>
      <c r="D170" s="69"/>
      <c r="E170" s="70"/>
      <c r="F170" s="71"/>
      <c r="G170" s="68"/>
      <c r="H170" s="72"/>
      <c r="I170" s="73"/>
      <c r="J170" s="73"/>
      <c r="K170" s="35" t="s">
        <v>65</v>
      </c>
      <c r="L170" s="80">
        <v>170</v>
      </c>
      <c r="M170" s="80"/>
      <c r="N170" s="75"/>
      <c r="O170" s="82" t="s">
        <v>393</v>
      </c>
      <c r="P170" s="84">
        <v>42850.625439814816</v>
      </c>
      <c r="Q170" s="82" t="s">
        <v>442</v>
      </c>
      <c r="R170" s="82"/>
      <c r="S170" s="82"/>
      <c r="T170" s="82" t="s">
        <v>480</v>
      </c>
      <c r="U170" s="82"/>
      <c r="V170" s="85" t="s">
        <v>643</v>
      </c>
      <c r="W170" s="84">
        <v>42850.625439814816</v>
      </c>
      <c r="X170" s="85" t="s">
        <v>813</v>
      </c>
      <c r="Y170" s="82"/>
      <c r="Z170" s="82"/>
      <c r="AA170" s="88" t="s">
        <v>984</v>
      </c>
      <c r="AB170" s="82"/>
      <c r="AC170" s="82" t="b">
        <v>0</v>
      </c>
      <c r="AD170" s="82">
        <v>0</v>
      </c>
      <c r="AE170" s="88" t="s">
        <v>1016</v>
      </c>
      <c r="AF170" s="82" t="b">
        <v>0</v>
      </c>
      <c r="AG170" s="82" t="s">
        <v>1029</v>
      </c>
      <c r="AH170" s="82"/>
      <c r="AI170" s="88" t="s">
        <v>1016</v>
      </c>
      <c r="AJ170" s="82" t="b">
        <v>0</v>
      </c>
      <c r="AK170" s="82">
        <v>13</v>
      </c>
      <c r="AL170" s="88" t="s">
        <v>1008</v>
      </c>
      <c r="AM170" s="82" t="s">
        <v>1030</v>
      </c>
      <c r="AN170" s="82" t="b">
        <v>0</v>
      </c>
      <c r="AO170" s="88" t="s">
        <v>1008</v>
      </c>
      <c r="AP170" s="82" t="s">
        <v>179</v>
      </c>
      <c r="AQ170" s="82">
        <v>0</v>
      </c>
      <c r="AR170" s="82">
        <v>0</v>
      </c>
      <c r="AS170" s="82"/>
      <c r="AT170" s="82"/>
      <c r="AU170" s="82"/>
      <c r="AV170" s="82"/>
      <c r="AW170" s="82"/>
      <c r="AX170" s="82"/>
      <c r="AY170" s="82"/>
      <c r="AZ170" s="82"/>
      <c r="BA170" s="82" t="b">
        <f>IF(Edges[[#This Row],[Vertex 1]]=Edges[[#This Row],[Vertex 2]],TRUE,FALSE)</f>
        <v>0</v>
      </c>
      <c r="BB170">
        <v>2</v>
      </c>
      <c r="BC170">
        <v>1</v>
      </c>
      <c r="BD170" s="81" t="e">
        <f>REPLACE(INDEX(GroupVertices[Group], MATCH(Edges[[#This Row],[Vertex 1]],GroupVertices[Vertex],0)),1,1,"")</f>
        <v>#N/A</v>
      </c>
      <c r="BE170" s="81" t="e">
        <f>REPLACE(INDEX(GroupVertices[Group], MATCH(Edges[[#This Row],[Vertex 2]],GroupVertices[Vertex],0)),1,1,"")</f>
        <v>#N/A</v>
      </c>
    </row>
    <row r="171" spans="1:57" x14ac:dyDescent="0.25">
      <c r="A171" s="67" t="s">
        <v>366</v>
      </c>
      <c r="B171" s="67" t="s">
        <v>381</v>
      </c>
      <c r="C171" s="68"/>
      <c r="D171" s="69"/>
      <c r="E171" s="70"/>
      <c r="F171" s="71"/>
      <c r="G171" s="68"/>
      <c r="H171" s="72"/>
      <c r="I171" s="73"/>
      <c r="J171" s="73"/>
      <c r="K171" s="35" t="s">
        <v>65</v>
      </c>
      <c r="L171" s="80">
        <v>171</v>
      </c>
      <c r="M171" s="80"/>
      <c r="N171" s="75"/>
      <c r="O171" s="82" t="s">
        <v>393</v>
      </c>
      <c r="P171" s="84">
        <v>42846.52244212963</v>
      </c>
      <c r="Q171" s="82" t="s">
        <v>398</v>
      </c>
      <c r="R171" s="82"/>
      <c r="S171" s="82"/>
      <c r="T171" s="82" t="s">
        <v>480</v>
      </c>
      <c r="U171" s="82"/>
      <c r="V171" s="85" t="s">
        <v>644</v>
      </c>
      <c r="W171" s="84">
        <v>42846.52244212963</v>
      </c>
      <c r="X171" s="85" t="s">
        <v>814</v>
      </c>
      <c r="Y171" s="82"/>
      <c r="Z171" s="82"/>
      <c r="AA171" s="88" t="s">
        <v>985</v>
      </c>
      <c r="AB171" s="82"/>
      <c r="AC171" s="82" t="b">
        <v>0</v>
      </c>
      <c r="AD171" s="82">
        <v>0</v>
      </c>
      <c r="AE171" s="88" t="s">
        <v>1016</v>
      </c>
      <c r="AF171" s="82" t="b">
        <v>0</v>
      </c>
      <c r="AG171" s="82" t="s">
        <v>1023</v>
      </c>
      <c r="AH171" s="82"/>
      <c r="AI171" s="88" t="s">
        <v>1016</v>
      </c>
      <c r="AJ171" s="82" t="b">
        <v>0</v>
      </c>
      <c r="AK171" s="82">
        <v>10</v>
      </c>
      <c r="AL171" s="88" t="s">
        <v>1004</v>
      </c>
      <c r="AM171" s="82" t="s">
        <v>1033</v>
      </c>
      <c r="AN171" s="82" t="b">
        <v>0</v>
      </c>
      <c r="AO171" s="88" t="s">
        <v>1004</v>
      </c>
      <c r="AP171" s="82" t="s">
        <v>179</v>
      </c>
      <c r="AQ171" s="82">
        <v>0</v>
      </c>
      <c r="AR171" s="82">
        <v>0</v>
      </c>
      <c r="AS171" s="82"/>
      <c r="AT171" s="82"/>
      <c r="AU171" s="82"/>
      <c r="AV171" s="82"/>
      <c r="AW171" s="82"/>
      <c r="AX171" s="82"/>
      <c r="AY171" s="82"/>
      <c r="AZ171" s="82"/>
      <c r="BA171" s="82" t="b">
        <f>IF(Edges[[#This Row],[Vertex 1]]=Edges[[#This Row],[Vertex 2]],TRUE,FALSE)</f>
        <v>0</v>
      </c>
      <c r="BB171">
        <v>8</v>
      </c>
      <c r="BC171">
        <v>1</v>
      </c>
      <c r="BD171" s="81" t="e">
        <f>REPLACE(INDEX(GroupVertices[Group], MATCH(Edges[[#This Row],[Vertex 1]],GroupVertices[Vertex],0)),1,1,"")</f>
        <v>#N/A</v>
      </c>
      <c r="BE171" s="81" t="e">
        <f>REPLACE(INDEX(GroupVertices[Group], MATCH(Edges[[#This Row],[Vertex 2]],GroupVertices[Vertex],0)),1,1,"")</f>
        <v>#N/A</v>
      </c>
    </row>
    <row r="172" spans="1:57" x14ac:dyDescent="0.25">
      <c r="A172" s="67" t="s">
        <v>367</v>
      </c>
      <c r="B172" s="67" t="s">
        <v>381</v>
      </c>
      <c r="C172" s="68"/>
      <c r="D172" s="69"/>
      <c r="E172" s="70"/>
      <c r="F172" s="71"/>
      <c r="G172" s="68"/>
      <c r="H172" s="72"/>
      <c r="I172" s="73"/>
      <c r="J172" s="73"/>
      <c r="K172" s="35" t="s">
        <v>65</v>
      </c>
      <c r="L172" s="80">
        <v>172</v>
      </c>
      <c r="M172" s="80"/>
      <c r="N172" s="75"/>
      <c r="O172" s="82" t="s">
        <v>393</v>
      </c>
      <c r="P172" s="84">
        <v>42846.581226851849</v>
      </c>
      <c r="Q172" s="82" t="s">
        <v>398</v>
      </c>
      <c r="R172" s="82"/>
      <c r="S172" s="82"/>
      <c r="T172" s="82" t="s">
        <v>480</v>
      </c>
      <c r="U172" s="82"/>
      <c r="V172" s="85" t="s">
        <v>645</v>
      </c>
      <c r="W172" s="84">
        <v>42846.581226851849</v>
      </c>
      <c r="X172" s="85" t="s">
        <v>815</v>
      </c>
      <c r="Y172" s="82"/>
      <c r="Z172" s="82"/>
      <c r="AA172" s="88" t="s">
        <v>986</v>
      </c>
      <c r="AB172" s="82"/>
      <c r="AC172" s="82" t="b">
        <v>0</v>
      </c>
      <c r="AD172" s="82">
        <v>0</v>
      </c>
      <c r="AE172" s="88" t="s">
        <v>1016</v>
      </c>
      <c r="AF172" s="82" t="b">
        <v>0</v>
      </c>
      <c r="AG172" s="82" t="s">
        <v>1023</v>
      </c>
      <c r="AH172" s="82"/>
      <c r="AI172" s="88" t="s">
        <v>1016</v>
      </c>
      <c r="AJ172" s="82" t="b">
        <v>0</v>
      </c>
      <c r="AK172" s="82">
        <v>10</v>
      </c>
      <c r="AL172" s="88" t="s">
        <v>1004</v>
      </c>
      <c r="AM172" s="82" t="s">
        <v>1030</v>
      </c>
      <c r="AN172" s="82" t="b">
        <v>0</v>
      </c>
      <c r="AO172" s="88" t="s">
        <v>1004</v>
      </c>
      <c r="AP172" s="82" t="s">
        <v>179</v>
      </c>
      <c r="AQ172" s="82">
        <v>0</v>
      </c>
      <c r="AR172" s="82">
        <v>0</v>
      </c>
      <c r="AS172" s="82"/>
      <c r="AT172" s="82"/>
      <c r="AU172" s="82"/>
      <c r="AV172" s="82"/>
      <c r="AW172" s="82"/>
      <c r="AX172" s="82"/>
      <c r="AY172" s="82"/>
      <c r="AZ172" s="82"/>
      <c r="BA172" s="82" t="b">
        <f>IF(Edges[[#This Row],[Vertex 1]]=Edges[[#This Row],[Vertex 2]],TRUE,FALSE)</f>
        <v>0</v>
      </c>
      <c r="BB172">
        <v>4</v>
      </c>
      <c r="BC172">
        <v>1</v>
      </c>
      <c r="BD172" s="81" t="e">
        <f>REPLACE(INDEX(GroupVertices[Group], MATCH(Edges[[#This Row],[Vertex 1]],GroupVertices[Vertex],0)),1,1,"")</f>
        <v>#N/A</v>
      </c>
      <c r="BE172" s="81" t="e">
        <f>REPLACE(INDEX(GroupVertices[Group], MATCH(Edges[[#This Row],[Vertex 2]],GroupVertices[Vertex],0)),1,1,"")</f>
        <v>#N/A</v>
      </c>
    </row>
    <row r="173" spans="1:57" x14ac:dyDescent="0.25">
      <c r="A173" s="67" t="s">
        <v>368</v>
      </c>
      <c r="B173" s="67" t="s">
        <v>381</v>
      </c>
      <c r="C173" s="68"/>
      <c r="D173" s="69"/>
      <c r="E173" s="70"/>
      <c r="F173" s="71"/>
      <c r="G173" s="68"/>
      <c r="H173" s="72"/>
      <c r="I173" s="73"/>
      <c r="J173" s="73"/>
      <c r="K173" s="35" t="s">
        <v>65</v>
      </c>
      <c r="L173" s="80">
        <v>173</v>
      </c>
      <c r="M173" s="80"/>
      <c r="N173" s="75"/>
      <c r="O173" s="82" t="s">
        <v>393</v>
      </c>
      <c r="P173" s="84">
        <v>42849.577835648146</v>
      </c>
      <c r="Q173" s="82" t="s">
        <v>402</v>
      </c>
      <c r="R173" s="82"/>
      <c r="S173" s="82"/>
      <c r="T173" s="82" t="s">
        <v>480</v>
      </c>
      <c r="U173" s="82"/>
      <c r="V173" s="85" t="s">
        <v>646</v>
      </c>
      <c r="W173" s="84">
        <v>42849.577835648146</v>
      </c>
      <c r="X173" s="85" t="s">
        <v>816</v>
      </c>
      <c r="Y173" s="82"/>
      <c r="Z173" s="82"/>
      <c r="AA173" s="88" t="s">
        <v>987</v>
      </c>
      <c r="AB173" s="82"/>
      <c r="AC173" s="82" t="b">
        <v>0</v>
      </c>
      <c r="AD173" s="82">
        <v>0</v>
      </c>
      <c r="AE173" s="88" t="s">
        <v>1016</v>
      </c>
      <c r="AF173" s="82" t="b">
        <v>0</v>
      </c>
      <c r="AG173" s="82" t="s">
        <v>1023</v>
      </c>
      <c r="AH173" s="82"/>
      <c r="AI173" s="88" t="s">
        <v>1016</v>
      </c>
      <c r="AJ173" s="82" t="b">
        <v>0</v>
      </c>
      <c r="AK173" s="82">
        <v>14</v>
      </c>
      <c r="AL173" s="88" t="s">
        <v>1006</v>
      </c>
      <c r="AM173" s="82" t="s">
        <v>1030</v>
      </c>
      <c r="AN173" s="82" t="b">
        <v>0</v>
      </c>
      <c r="AO173" s="88" t="s">
        <v>1006</v>
      </c>
      <c r="AP173" s="82" t="s">
        <v>179</v>
      </c>
      <c r="AQ173" s="82">
        <v>0</v>
      </c>
      <c r="AR173" s="82">
        <v>0</v>
      </c>
      <c r="AS173" s="82"/>
      <c r="AT173" s="82"/>
      <c r="AU173" s="82"/>
      <c r="AV173" s="82"/>
      <c r="AW173" s="82"/>
      <c r="AX173" s="82"/>
      <c r="AY173" s="82"/>
      <c r="AZ173" s="82"/>
      <c r="BA173" s="82" t="b">
        <f>IF(Edges[[#This Row],[Vertex 1]]=Edges[[#This Row],[Vertex 2]],TRUE,FALSE)</f>
        <v>0</v>
      </c>
      <c r="BB173">
        <v>6</v>
      </c>
      <c r="BC173">
        <v>1</v>
      </c>
      <c r="BD173" s="81" t="e">
        <f>REPLACE(INDEX(GroupVertices[Group], MATCH(Edges[[#This Row],[Vertex 1]],GroupVertices[Vertex],0)),1,1,"")</f>
        <v>#N/A</v>
      </c>
      <c r="BE173" s="81" t="e">
        <f>REPLACE(INDEX(GroupVertices[Group], MATCH(Edges[[#This Row],[Vertex 2]],GroupVertices[Vertex],0)),1,1,"")</f>
        <v>#N/A</v>
      </c>
    </row>
    <row r="174" spans="1:57" x14ac:dyDescent="0.25">
      <c r="A174" s="67" t="s">
        <v>369</v>
      </c>
      <c r="B174" s="67" t="s">
        <v>381</v>
      </c>
      <c r="C174" s="68"/>
      <c r="D174" s="69"/>
      <c r="E174" s="70"/>
      <c r="F174" s="71"/>
      <c r="G174" s="68"/>
      <c r="H174" s="72"/>
      <c r="I174" s="73"/>
      <c r="J174" s="73"/>
      <c r="K174" s="35" t="s">
        <v>65</v>
      </c>
      <c r="L174" s="80">
        <v>174</v>
      </c>
      <c r="M174" s="80"/>
      <c r="N174" s="75"/>
      <c r="O174" s="82" t="s">
        <v>394</v>
      </c>
      <c r="P174" s="84">
        <v>42853.771666666667</v>
      </c>
      <c r="Q174" s="82" t="s">
        <v>454</v>
      </c>
      <c r="R174" s="85" t="s">
        <v>470</v>
      </c>
      <c r="S174" s="82" t="s">
        <v>478</v>
      </c>
      <c r="T174" s="82"/>
      <c r="U174" s="82"/>
      <c r="V174" s="85" t="s">
        <v>647</v>
      </c>
      <c r="W174" s="84">
        <v>42853.771666666667</v>
      </c>
      <c r="X174" s="85" t="s">
        <v>817</v>
      </c>
      <c r="Y174" s="82"/>
      <c r="Z174" s="82"/>
      <c r="AA174" s="88" t="s">
        <v>988</v>
      </c>
      <c r="AB174" s="88" t="s">
        <v>1015</v>
      </c>
      <c r="AC174" s="82" t="b">
        <v>0</v>
      </c>
      <c r="AD174" s="82">
        <v>0</v>
      </c>
      <c r="AE174" s="88" t="s">
        <v>1017</v>
      </c>
      <c r="AF174" s="82" t="b">
        <v>0</v>
      </c>
      <c r="AG174" s="82" t="s">
        <v>1023</v>
      </c>
      <c r="AH174" s="82"/>
      <c r="AI174" s="88" t="s">
        <v>1016</v>
      </c>
      <c r="AJ174" s="82" t="b">
        <v>0</v>
      </c>
      <c r="AK174" s="82">
        <v>0</v>
      </c>
      <c r="AL174" s="88" t="s">
        <v>1016</v>
      </c>
      <c r="AM174" s="82" t="s">
        <v>1030</v>
      </c>
      <c r="AN174" s="82" t="b">
        <v>1</v>
      </c>
      <c r="AO174" s="88" t="s">
        <v>1015</v>
      </c>
      <c r="AP174" s="82" t="s">
        <v>179</v>
      </c>
      <c r="AQ174" s="82">
        <v>0</v>
      </c>
      <c r="AR174" s="82">
        <v>0</v>
      </c>
      <c r="AS174" s="82"/>
      <c r="AT174" s="82"/>
      <c r="AU174" s="82"/>
      <c r="AV174" s="82"/>
      <c r="AW174" s="82"/>
      <c r="AX174" s="82"/>
      <c r="AY174" s="82"/>
      <c r="AZ174" s="82"/>
      <c r="BA174" s="82" t="b">
        <f>IF(Edges[[#This Row],[Vertex 1]]=Edges[[#This Row],[Vertex 2]],TRUE,FALSE)</f>
        <v>0</v>
      </c>
      <c r="BB174">
        <v>1</v>
      </c>
      <c r="BC174">
        <v>1</v>
      </c>
      <c r="BD174" s="81" t="e">
        <f>REPLACE(INDEX(GroupVertices[Group], MATCH(Edges[[#This Row],[Vertex 1]],GroupVertices[Vertex],0)),1,1,"")</f>
        <v>#N/A</v>
      </c>
      <c r="BE174" s="81" t="e">
        <f>REPLACE(INDEX(GroupVertices[Group], MATCH(Edges[[#This Row],[Vertex 2]],GroupVertices[Vertex],0)),1,1,"")</f>
        <v>#N/A</v>
      </c>
    </row>
    <row r="175" spans="1:57" x14ac:dyDescent="0.25">
      <c r="A175" s="67" t="s">
        <v>370</v>
      </c>
      <c r="B175" s="67" t="s">
        <v>381</v>
      </c>
      <c r="C175" s="68"/>
      <c r="D175" s="69"/>
      <c r="E175" s="70"/>
      <c r="F175" s="71"/>
      <c r="G175" s="68"/>
      <c r="H175" s="72"/>
      <c r="I175" s="73"/>
      <c r="J175" s="73"/>
      <c r="K175" s="35" t="s">
        <v>65</v>
      </c>
      <c r="L175" s="80">
        <v>175</v>
      </c>
      <c r="M175" s="80"/>
      <c r="N175" s="75"/>
      <c r="O175" s="82" t="s">
        <v>393</v>
      </c>
      <c r="P175" s="84">
        <v>42847.185601851852</v>
      </c>
      <c r="Q175" s="82" t="s">
        <v>455</v>
      </c>
      <c r="R175" s="82"/>
      <c r="S175" s="82"/>
      <c r="T175" s="82" t="s">
        <v>495</v>
      </c>
      <c r="U175" s="82"/>
      <c r="V175" s="85" t="s">
        <v>648</v>
      </c>
      <c r="W175" s="84">
        <v>42847.185601851852</v>
      </c>
      <c r="X175" s="85" t="s">
        <v>818</v>
      </c>
      <c r="Y175" s="82"/>
      <c r="Z175" s="82"/>
      <c r="AA175" s="88" t="s">
        <v>989</v>
      </c>
      <c r="AB175" s="82"/>
      <c r="AC175" s="82" t="b">
        <v>0</v>
      </c>
      <c r="AD175" s="82">
        <v>0</v>
      </c>
      <c r="AE175" s="88" t="s">
        <v>1016</v>
      </c>
      <c r="AF175" s="82" t="b">
        <v>0</v>
      </c>
      <c r="AG175" s="82" t="s">
        <v>1023</v>
      </c>
      <c r="AH175" s="82"/>
      <c r="AI175" s="88" t="s">
        <v>1016</v>
      </c>
      <c r="AJ175" s="82" t="b">
        <v>0</v>
      </c>
      <c r="AK175" s="82">
        <v>0</v>
      </c>
      <c r="AL175" s="88" t="s">
        <v>1016</v>
      </c>
      <c r="AM175" s="82" t="s">
        <v>1030</v>
      </c>
      <c r="AN175" s="82" t="b">
        <v>0</v>
      </c>
      <c r="AO175" s="88" t="s">
        <v>989</v>
      </c>
      <c r="AP175" s="82" t="s">
        <v>179</v>
      </c>
      <c r="AQ175" s="82">
        <v>0</v>
      </c>
      <c r="AR175" s="82">
        <v>0</v>
      </c>
      <c r="AS175" s="82" t="s">
        <v>1044</v>
      </c>
      <c r="AT175" s="82" t="s">
        <v>1045</v>
      </c>
      <c r="AU175" s="82" t="s">
        <v>1046</v>
      </c>
      <c r="AV175" s="82" t="s">
        <v>1049</v>
      </c>
      <c r="AW175" s="82" t="s">
        <v>1052</v>
      </c>
      <c r="AX175" s="82" t="s">
        <v>1055</v>
      </c>
      <c r="AY175" s="82" t="s">
        <v>1057</v>
      </c>
      <c r="AZ175" s="85" t="s">
        <v>1060</v>
      </c>
      <c r="BA175" s="82" t="b">
        <f>IF(Edges[[#This Row],[Vertex 1]]=Edges[[#This Row],[Vertex 2]],TRUE,FALSE)</f>
        <v>0</v>
      </c>
      <c r="BB175">
        <v>3</v>
      </c>
      <c r="BC175">
        <v>1</v>
      </c>
      <c r="BD175" s="81" t="e">
        <f>REPLACE(INDEX(GroupVertices[Group], MATCH(Edges[[#This Row],[Vertex 1]],GroupVertices[Vertex],0)),1,1,"")</f>
        <v>#N/A</v>
      </c>
      <c r="BE175" s="81" t="e">
        <f>REPLACE(INDEX(GroupVertices[Group], MATCH(Edges[[#This Row],[Vertex 2]],GroupVertices[Vertex],0)),1,1,"")</f>
        <v>#N/A</v>
      </c>
    </row>
    <row r="176" spans="1:57" x14ac:dyDescent="0.25">
      <c r="A176" s="67" t="s">
        <v>371</v>
      </c>
      <c r="B176" s="67" t="s">
        <v>392</v>
      </c>
      <c r="C176" s="68"/>
      <c r="D176" s="69"/>
      <c r="E176" s="70"/>
      <c r="F176" s="71"/>
      <c r="G176" s="68"/>
      <c r="H176" s="72"/>
      <c r="I176" s="73"/>
      <c r="J176" s="73"/>
      <c r="K176" s="35" t="s">
        <v>65</v>
      </c>
      <c r="L176" s="80">
        <v>176</v>
      </c>
      <c r="M176" s="80"/>
      <c r="N176" s="75"/>
      <c r="O176" s="82" t="s">
        <v>394</v>
      </c>
      <c r="P176" s="84">
        <v>42853.832615740743</v>
      </c>
      <c r="Q176" s="82" t="s">
        <v>456</v>
      </c>
      <c r="R176" s="82"/>
      <c r="S176" s="82"/>
      <c r="T176" s="82"/>
      <c r="U176" s="82"/>
      <c r="V176" s="85" t="s">
        <v>649</v>
      </c>
      <c r="W176" s="84">
        <v>42853.832615740743</v>
      </c>
      <c r="X176" s="85" t="s">
        <v>819</v>
      </c>
      <c r="Y176" s="82"/>
      <c r="Z176" s="82"/>
      <c r="AA176" s="88" t="s">
        <v>990</v>
      </c>
      <c r="AB176" s="82"/>
      <c r="AC176" s="82" t="b">
        <v>0</v>
      </c>
      <c r="AD176" s="82">
        <v>0</v>
      </c>
      <c r="AE176" s="88" t="s">
        <v>1021</v>
      </c>
      <c r="AF176" s="82" t="b">
        <v>0</v>
      </c>
      <c r="AG176" s="82" t="s">
        <v>1023</v>
      </c>
      <c r="AH176" s="82"/>
      <c r="AI176" s="88" t="s">
        <v>1016</v>
      </c>
      <c r="AJ176" s="82" t="b">
        <v>0</v>
      </c>
      <c r="AK176" s="82">
        <v>0</v>
      </c>
      <c r="AL176" s="88" t="s">
        <v>1016</v>
      </c>
      <c r="AM176" s="82" t="s">
        <v>1033</v>
      </c>
      <c r="AN176" s="82" t="b">
        <v>0</v>
      </c>
      <c r="AO176" s="88" t="s">
        <v>990</v>
      </c>
      <c r="AP176" s="82" t="s">
        <v>179</v>
      </c>
      <c r="AQ176" s="82">
        <v>0</v>
      </c>
      <c r="AR176" s="82">
        <v>0</v>
      </c>
      <c r="AS176" s="82"/>
      <c r="AT176" s="82"/>
      <c r="AU176" s="82"/>
      <c r="AV176" s="82"/>
      <c r="AW176" s="82"/>
      <c r="AX176" s="82"/>
      <c r="AY176" s="82"/>
      <c r="AZ176" s="82"/>
      <c r="BA176" s="82" t="b">
        <f>IF(Edges[[#This Row],[Vertex 1]]=Edges[[#This Row],[Vertex 2]],TRUE,FALSE)</f>
        <v>0</v>
      </c>
      <c r="BB176">
        <v>1</v>
      </c>
      <c r="BC176">
        <v>1</v>
      </c>
      <c r="BD176" s="81" t="e">
        <f>REPLACE(INDEX(GroupVertices[Group], MATCH(Edges[[#This Row],[Vertex 1]],GroupVertices[Vertex],0)),1,1,"")</f>
        <v>#N/A</v>
      </c>
      <c r="BE176" s="81" t="e">
        <f>REPLACE(INDEX(GroupVertices[Group], MATCH(Edges[[#This Row],[Vertex 2]],GroupVertices[Vertex],0)),1,1,"")</f>
        <v>#N/A</v>
      </c>
    </row>
    <row r="177" spans="1:57" hidden="1" x14ac:dyDescent="0.25">
      <c r="A177" s="67" t="s">
        <v>372</v>
      </c>
      <c r="B177" s="67" t="s">
        <v>372</v>
      </c>
      <c r="C177" s="68"/>
      <c r="D177" s="69"/>
      <c r="E177" s="70"/>
      <c r="F177" s="71"/>
      <c r="G177" s="68"/>
      <c r="H177" s="72"/>
      <c r="I177" s="73"/>
      <c r="J177" s="73"/>
      <c r="K177" s="35" t="s">
        <v>65</v>
      </c>
      <c r="L177" s="80">
        <v>177</v>
      </c>
      <c r="M177" s="80"/>
      <c r="N177" s="75"/>
      <c r="O177" s="82" t="s">
        <v>179</v>
      </c>
      <c r="P177" s="84">
        <v>42854.426724537036</v>
      </c>
      <c r="Q177" s="82" t="s">
        <v>457</v>
      </c>
      <c r="R177" s="82"/>
      <c r="S177" s="82"/>
      <c r="T177" s="82" t="s">
        <v>496</v>
      </c>
      <c r="U177" s="82"/>
      <c r="V177" s="85" t="s">
        <v>650</v>
      </c>
      <c r="W177" s="84">
        <v>42854.426724537036</v>
      </c>
      <c r="X177" s="85" t="s">
        <v>820</v>
      </c>
      <c r="Y177" s="82"/>
      <c r="Z177" s="82"/>
      <c r="AA177" s="88" t="s">
        <v>991</v>
      </c>
      <c r="AB177" s="82"/>
      <c r="AC177" s="82" t="b">
        <v>0</v>
      </c>
      <c r="AD177" s="82">
        <v>0</v>
      </c>
      <c r="AE177" s="88" t="s">
        <v>1016</v>
      </c>
      <c r="AF177" s="82" t="b">
        <v>0</v>
      </c>
      <c r="AG177" s="82" t="s">
        <v>1023</v>
      </c>
      <c r="AH177" s="82"/>
      <c r="AI177" s="88" t="s">
        <v>1016</v>
      </c>
      <c r="AJ177" s="82" t="b">
        <v>0</v>
      </c>
      <c r="AK177" s="82">
        <v>0</v>
      </c>
      <c r="AL177" s="88" t="s">
        <v>1016</v>
      </c>
      <c r="AM177" s="82" t="s">
        <v>1030</v>
      </c>
      <c r="AN177" s="82" t="b">
        <v>0</v>
      </c>
      <c r="AO177" s="88" t="s">
        <v>991</v>
      </c>
      <c r="AP177" s="82" t="s">
        <v>179</v>
      </c>
      <c r="AQ177" s="82">
        <v>0</v>
      </c>
      <c r="AR177" s="82">
        <v>0</v>
      </c>
      <c r="AS177" s="82"/>
      <c r="AT177" s="82"/>
      <c r="AU177" s="82"/>
      <c r="AV177" s="82"/>
      <c r="AW177" s="82"/>
      <c r="AX177" s="82"/>
      <c r="AY177" s="82"/>
      <c r="AZ177" s="82"/>
      <c r="BA177" s="82" t="b">
        <f>IF(Edges[[#This Row],[Vertex 1]]=Edges[[#This Row],[Vertex 2]],TRUE,FALSE)</f>
        <v>1</v>
      </c>
      <c r="BB177">
        <v>1</v>
      </c>
      <c r="BC177">
        <v>1</v>
      </c>
      <c r="BD177" s="82" t="e">
        <f>REPLACE(INDEX(GroupVertices[Group], MATCH(Edges[[#This Row],[Vertex 1]],GroupVertices[Vertex],0)),1,1,"")</f>
        <v>#N/A</v>
      </c>
      <c r="BE177" s="105" t="e">
        <f>REPLACE(INDEX(GroupVertices[Group], MATCH(Edges[[#This Row],[Vertex 2]],GroupVertices[Vertex],0)),1,1,"")</f>
        <v>#N/A</v>
      </c>
    </row>
    <row r="178" spans="1:57" hidden="1" x14ac:dyDescent="0.25">
      <c r="A178" s="67" t="s">
        <v>373</v>
      </c>
      <c r="B178" s="67" t="s">
        <v>373</v>
      </c>
      <c r="C178" s="68"/>
      <c r="D178" s="69"/>
      <c r="E178" s="70"/>
      <c r="F178" s="71"/>
      <c r="G178" s="68"/>
      <c r="H178" s="72"/>
      <c r="I178" s="73"/>
      <c r="J178" s="73"/>
      <c r="K178" s="35" t="s">
        <v>65</v>
      </c>
      <c r="L178" s="80">
        <v>178</v>
      </c>
      <c r="M178" s="80"/>
      <c r="N178" s="75"/>
      <c r="O178" s="82" t="s">
        <v>179</v>
      </c>
      <c r="P178" s="84">
        <v>42854.427951388891</v>
      </c>
      <c r="Q178" s="82" t="s">
        <v>458</v>
      </c>
      <c r="R178" s="82"/>
      <c r="S178" s="82"/>
      <c r="T178" s="82"/>
      <c r="U178" s="82"/>
      <c r="V178" s="85" t="s">
        <v>651</v>
      </c>
      <c r="W178" s="84">
        <v>42854.427951388891</v>
      </c>
      <c r="X178" s="85" t="s">
        <v>821</v>
      </c>
      <c r="Y178" s="82"/>
      <c r="Z178" s="82"/>
      <c r="AA178" s="88" t="s">
        <v>992</v>
      </c>
      <c r="AB178" s="82"/>
      <c r="AC178" s="82" t="b">
        <v>0</v>
      </c>
      <c r="AD178" s="82">
        <v>0</v>
      </c>
      <c r="AE178" s="88" t="s">
        <v>1016</v>
      </c>
      <c r="AF178" s="82" t="b">
        <v>0</v>
      </c>
      <c r="AG178" s="82" t="s">
        <v>1023</v>
      </c>
      <c r="AH178" s="82"/>
      <c r="AI178" s="88" t="s">
        <v>1016</v>
      </c>
      <c r="AJ178" s="82" t="b">
        <v>0</v>
      </c>
      <c r="AK178" s="82">
        <v>0</v>
      </c>
      <c r="AL178" s="88" t="s">
        <v>1016</v>
      </c>
      <c r="AM178" s="82" t="s">
        <v>1033</v>
      </c>
      <c r="AN178" s="82" t="b">
        <v>0</v>
      </c>
      <c r="AO178" s="88" t="s">
        <v>992</v>
      </c>
      <c r="AP178" s="82" t="s">
        <v>179</v>
      </c>
      <c r="AQ178" s="82">
        <v>0</v>
      </c>
      <c r="AR178" s="82">
        <v>0</v>
      </c>
      <c r="AS178" s="82"/>
      <c r="AT178" s="82"/>
      <c r="AU178" s="82"/>
      <c r="AV178" s="82"/>
      <c r="AW178" s="82"/>
      <c r="AX178" s="82"/>
      <c r="AY178" s="82"/>
      <c r="AZ178" s="82"/>
      <c r="BA178" s="82" t="b">
        <f>IF(Edges[[#This Row],[Vertex 1]]=Edges[[#This Row],[Vertex 2]],TRUE,FALSE)</f>
        <v>1</v>
      </c>
      <c r="BB178">
        <v>1</v>
      </c>
      <c r="BC178">
        <v>1</v>
      </c>
      <c r="BD178" s="82" t="e">
        <f>REPLACE(INDEX(GroupVertices[Group], MATCH(Edges[[#This Row],[Vertex 1]],GroupVertices[Vertex],0)),1,1,"")</f>
        <v>#N/A</v>
      </c>
      <c r="BE178" s="105" t="e">
        <f>REPLACE(INDEX(GroupVertices[Group], MATCH(Edges[[#This Row],[Vertex 2]],GroupVertices[Vertex],0)),1,1,"")</f>
        <v>#N/A</v>
      </c>
    </row>
    <row r="179" spans="1:57" hidden="1" x14ac:dyDescent="0.25">
      <c r="A179" s="67" t="s">
        <v>374</v>
      </c>
      <c r="B179" s="67" t="s">
        <v>374</v>
      </c>
      <c r="C179" s="68"/>
      <c r="D179" s="69"/>
      <c r="E179" s="70"/>
      <c r="F179" s="71"/>
      <c r="G179" s="68"/>
      <c r="H179" s="72"/>
      <c r="I179" s="73"/>
      <c r="J179" s="73"/>
      <c r="K179" s="35" t="s">
        <v>65</v>
      </c>
      <c r="L179" s="80">
        <v>179</v>
      </c>
      <c r="M179" s="80"/>
      <c r="N179" s="75"/>
      <c r="O179" s="82" t="s">
        <v>179</v>
      </c>
      <c r="P179" s="84">
        <v>42854.440671296295</v>
      </c>
      <c r="Q179" s="82" t="s">
        <v>459</v>
      </c>
      <c r="R179" s="82"/>
      <c r="S179" s="82"/>
      <c r="T179" s="82" t="s">
        <v>490</v>
      </c>
      <c r="U179" s="82"/>
      <c r="V179" s="85" t="s">
        <v>652</v>
      </c>
      <c r="W179" s="84">
        <v>42854.440671296295</v>
      </c>
      <c r="X179" s="85" t="s">
        <v>822</v>
      </c>
      <c r="Y179" s="82"/>
      <c r="Z179" s="82"/>
      <c r="AA179" s="88" t="s">
        <v>993</v>
      </c>
      <c r="AB179" s="82"/>
      <c r="AC179" s="82" t="b">
        <v>0</v>
      </c>
      <c r="AD179" s="82">
        <v>0</v>
      </c>
      <c r="AE179" s="88" t="s">
        <v>1016</v>
      </c>
      <c r="AF179" s="82" t="b">
        <v>0</v>
      </c>
      <c r="AG179" s="82" t="s">
        <v>1023</v>
      </c>
      <c r="AH179" s="82"/>
      <c r="AI179" s="88" t="s">
        <v>1016</v>
      </c>
      <c r="AJ179" s="82" t="b">
        <v>0</v>
      </c>
      <c r="AK179" s="82">
        <v>0</v>
      </c>
      <c r="AL179" s="88" t="s">
        <v>1016</v>
      </c>
      <c r="AM179" s="82" t="s">
        <v>1030</v>
      </c>
      <c r="AN179" s="82" t="b">
        <v>0</v>
      </c>
      <c r="AO179" s="88" t="s">
        <v>993</v>
      </c>
      <c r="AP179" s="82" t="s">
        <v>179</v>
      </c>
      <c r="AQ179" s="82">
        <v>0</v>
      </c>
      <c r="AR179" s="82">
        <v>0</v>
      </c>
      <c r="AS179" s="82"/>
      <c r="AT179" s="82"/>
      <c r="AU179" s="82"/>
      <c r="AV179" s="82"/>
      <c r="AW179" s="82"/>
      <c r="AX179" s="82"/>
      <c r="AY179" s="82"/>
      <c r="AZ179" s="82"/>
      <c r="BA179" s="82" t="b">
        <f>IF(Edges[[#This Row],[Vertex 1]]=Edges[[#This Row],[Vertex 2]],TRUE,FALSE)</f>
        <v>1</v>
      </c>
      <c r="BB179">
        <v>2</v>
      </c>
      <c r="BC179">
        <v>1</v>
      </c>
      <c r="BD179" s="82" t="e">
        <f>REPLACE(INDEX(GroupVertices[Group], MATCH(Edges[[#This Row],[Vertex 1]],GroupVertices[Vertex],0)),1,1,"")</f>
        <v>#N/A</v>
      </c>
      <c r="BE179" s="105" t="e">
        <f>REPLACE(INDEX(GroupVertices[Group], MATCH(Edges[[#This Row],[Vertex 2]],GroupVertices[Vertex],0)),1,1,"")</f>
        <v>#N/A</v>
      </c>
    </row>
    <row r="180" spans="1:57" x14ac:dyDescent="0.25">
      <c r="A180" s="67" t="s">
        <v>375</v>
      </c>
      <c r="B180" s="67" t="s">
        <v>381</v>
      </c>
      <c r="C180" s="68"/>
      <c r="D180" s="69"/>
      <c r="E180" s="70"/>
      <c r="F180" s="71"/>
      <c r="G180" s="68"/>
      <c r="H180" s="72"/>
      <c r="I180" s="73"/>
      <c r="J180" s="73"/>
      <c r="K180" s="35" t="s">
        <v>65</v>
      </c>
      <c r="L180" s="80">
        <v>180</v>
      </c>
      <c r="M180" s="80"/>
      <c r="N180" s="75"/>
      <c r="O180" s="82" t="s">
        <v>393</v>
      </c>
      <c r="P180" s="84">
        <v>42854.690821759257</v>
      </c>
      <c r="Q180" s="82" t="s">
        <v>453</v>
      </c>
      <c r="R180" s="82"/>
      <c r="S180" s="82"/>
      <c r="T180" s="82" t="s">
        <v>480</v>
      </c>
      <c r="U180" s="82"/>
      <c r="V180" s="85" t="s">
        <v>653</v>
      </c>
      <c r="W180" s="84">
        <v>42854.690821759257</v>
      </c>
      <c r="X180" s="85" t="s">
        <v>823</v>
      </c>
      <c r="Y180" s="82"/>
      <c r="Z180" s="82"/>
      <c r="AA180" s="88" t="s">
        <v>994</v>
      </c>
      <c r="AB180" s="82"/>
      <c r="AC180" s="82" t="b">
        <v>0</v>
      </c>
      <c r="AD180" s="82">
        <v>0</v>
      </c>
      <c r="AE180" s="88" t="s">
        <v>1016</v>
      </c>
      <c r="AF180" s="82" t="b">
        <v>0</v>
      </c>
      <c r="AG180" s="82" t="s">
        <v>1023</v>
      </c>
      <c r="AH180" s="82"/>
      <c r="AI180" s="88" t="s">
        <v>1016</v>
      </c>
      <c r="AJ180" s="82" t="b">
        <v>0</v>
      </c>
      <c r="AK180" s="82">
        <v>7</v>
      </c>
      <c r="AL180" s="88" t="s">
        <v>1010</v>
      </c>
      <c r="AM180" s="82" t="s">
        <v>1030</v>
      </c>
      <c r="AN180" s="82" t="b">
        <v>0</v>
      </c>
      <c r="AO180" s="88" t="s">
        <v>1010</v>
      </c>
      <c r="AP180" s="82" t="s">
        <v>179</v>
      </c>
      <c r="AQ180" s="82">
        <v>0</v>
      </c>
      <c r="AR180" s="82">
        <v>0</v>
      </c>
      <c r="AS180" s="82"/>
      <c r="AT180" s="82"/>
      <c r="AU180" s="82"/>
      <c r="AV180" s="82"/>
      <c r="AW180" s="82"/>
      <c r="AX180" s="82"/>
      <c r="AY180" s="82"/>
      <c r="AZ180" s="82"/>
      <c r="BA180" s="82" t="b">
        <f>IF(Edges[[#This Row],[Vertex 1]]=Edges[[#This Row],[Vertex 2]],TRUE,FALSE)</f>
        <v>0</v>
      </c>
      <c r="BB180">
        <v>1</v>
      </c>
      <c r="BC180">
        <v>1</v>
      </c>
      <c r="BD180" s="81" t="e">
        <f>REPLACE(INDEX(GroupVertices[Group], MATCH(Edges[[#This Row],[Vertex 1]],GroupVertices[Vertex],0)),1,1,"")</f>
        <v>#N/A</v>
      </c>
      <c r="BE180" s="81" t="e">
        <f>REPLACE(INDEX(GroupVertices[Group], MATCH(Edges[[#This Row],[Vertex 2]],GroupVertices[Vertex],0)),1,1,"")</f>
        <v>#N/A</v>
      </c>
    </row>
    <row r="181" spans="1:57" hidden="1" x14ac:dyDescent="0.25">
      <c r="A181" s="67" t="s">
        <v>376</v>
      </c>
      <c r="B181" s="67" t="s">
        <v>376</v>
      </c>
      <c r="C181" s="68"/>
      <c r="D181" s="69"/>
      <c r="E181" s="70"/>
      <c r="F181" s="71"/>
      <c r="G181" s="68"/>
      <c r="H181" s="72"/>
      <c r="I181" s="73"/>
      <c r="J181" s="73"/>
      <c r="K181" s="35" t="s">
        <v>65</v>
      </c>
      <c r="L181" s="80">
        <v>181</v>
      </c>
      <c r="M181" s="80"/>
      <c r="N181" s="75"/>
      <c r="O181" s="82" t="s">
        <v>179</v>
      </c>
      <c r="P181" s="84">
        <v>42855.263680555552</v>
      </c>
      <c r="Q181" s="82" t="s">
        <v>460</v>
      </c>
      <c r="R181" s="85" t="s">
        <v>471</v>
      </c>
      <c r="S181" s="82" t="s">
        <v>478</v>
      </c>
      <c r="T181" s="82" t="s">
        <v>480</v>
      </c>
      <c r="U181" s="82"/>
      <c r="V181" s="85" t="s">
        <v>654</v>
      </c>
      <c r="W181" s="84">
        <v>42855.263680555552</v>
      </c>
      <c r="X181" s="85" t="s">
        <v>824</v>
      </c>
      <c r="Y181" s="82"/>
      <c r="Z181" s="82"/>
      <c r="AA181" s="88" t="s">
        <v>995</v>
      </c>
      <c r="AB181" s="82"/>
      <c r="AC181" s="82" t="b">
        <v>0</v>
      </c>
      <c r="AD181" s="82">
        <v>0</v>
      </c>
      <c r="AE181" s="88" t="s">
        <v>1016</v>
      </c>
      <c r="AF181" s="82" t="b">
        <v>0</v>
      </c>
      <c r="AG181" s="82" t="s">
        <v>1023</v>
      </c>
      <c r="AH181" s="82"/>
      <c r="AI181" s="88" t="s">
        <v>1016</v>
      </c>
      <c r="AJ181" s="82" t="b">
        <v>0</v>
      </c>
      <c r="AK181" s="82">
        <v>0</v>
      </c>
      <c r="AL181" s="88" t="s">
        <v>1016</v>
      </c>
      <c r="AM181" s="82" t="s">
        <v>1030</v>
      </c>
      <c r="AN181" s="82" t="b">
        <v>1</v>
      </c>
      <c r="AO181" s="88" t="s">
        <v>995</v>
      </c>
      <c r="AP181" s="82" t="s">
        <v>179</v>
      </c>
      <c r="AQ181" s="82">
        <v>0</v>
      </c>
      <c r="AR181" s="82">
        <v>0</v>
      </c>
      <c r="AS181" s="82"/>
      <c r="AT181" s="82"/>
      <c r="AU181" s="82"/>
      <c r="AV181" s="82"/>
      <c r="AW181" s="82"/>
      <c r="AX181" s="82"/>
      <c r="AY181" s="82"/>
      <c r="AZ181" s="82"/>
      <c r="BA181" s="82" t="b">
        <f>IF(Edges[[#This Row],[Vertex 1]]=Edges[[#This Row],[Vertex 2]],TRUE,FALSE)</f>
        <v>1</v>
      </c>
      <c r="BB181">
        <v>1</v>
      </c>
      <c r="BC181">
        <v>1</v>
      </c>
      <c r="BD181" s="82" t="e">
        <f>REPLACE(INDEX(GroupVertices[Group], MATCH(Edges[[#This Row],[Vertex 1]],GroupVertices[Vertex],0)),1,1,"")</f>
        <v>#N/A</v>
      </c>
      <c r="BE181" s="105" t="e">
        <f>REPLACE(INDEX(GroupVertices[Group], MATCH(Edges[[#This Row],[Vertex 2]],GroupVertices[Vertex],0)),1,1,"")</f>
        <v>#N/A</v>
      </c>
    </row>
    <row r="182" spans="1:57" x14ac:dyDescent="0.25">
      <c r="A182" s="67" t="s">
        <v>377</v>
      </c>
      <c r="B182" s="67" t="s">
        <v>381</v>
      </c>
      <c r="C182" s="68"/>
      <c r="D182" s="69"/>
      <c r="E182" s="70"/>
      <c r="F182" s="71"/>
      <c r="G182" s="68"/>
      <c r="H182" s="72"/>
      <c r="I182" s="73"/>
      <c r="J182" s="73"/>
      <c r="K182" s="35" t="s">
        <v>65</v>
      </c>
      <c r="L182" s="80">
        <v>182</v>
      </c>
      <c r="M182" s="80"/>
      <c r="N182" s="75"/>
      <c r="O182" s="82" t="s">
        <v>393</v>
      </c>
      <c r="P182" s="84">
        <v>42855.358101851853</v>
      </c>
      <c r="Q182" s="82" t="s">
        <v>453</v>
      </c>
      <c r="R182" s="82"/>
      <c r="S182" s="82"/>
      <c r="T182" s="82" t="s">
        <v>480</v>
      </c>
      <c r="U182" s="82"/>
      <c r="V182" s="85" t="s">
        <v>655</v>
      </c>
      <c r="W182" s="84">
        <v>42855.358101851853</v>
      </c>
      <c r="X182" s="85" t="s">
        <v>825</v>
      </c>
      <c r="Y182" s="82"/>
      <c r="Z182" s="82"/>
      <c r="AA182" s="88" t="s">
        <v>996</v>
      </c>
      <c r="AB182" s="82"/>
      <c r="AC182" s="82" t="b">
        <v>0</v>
      </c>
      <c r="AD182" s="82">
        <v>0</v>
      </c>
      <c r="AE182" s="88" t="s">
        <v>1016</v>
      </c>
      <c r="AF182" s="82" t="b">
        <v>0</v>
      </c>
      <c r="AG182" s="82" t="s">
        <v>1023</v>
      </c>
      <c r="AH182" s="82"/>
      <c r="AI182" s="88" t="s">
        <v>1016</v>
      </c>
      <c r="AJ182" s="82" t="b">
        <v>0</v>
      </c>
      <c r="AK182" s="82">
        <v>7</v>
      </c>
      <c r="AL182" s="88" t="s">
        <v>1010</v>
      </c>
      <c r="AM182" s="82" t="s">
        <v>1030</v>
      </c>
      <c r="AN182" s="82" t="b">
        <v>0</v>
      </c>
      <c r="AO182" s="88" t="s">
        <v>1010</v>
      </c>
      <c r="AP182" s="82" t="s">
        <v>179</v>
      </c>
      <c r="AQ182" s="82">
        <v>0</v>
      </c>
      <c r="AR182" s="82">
        <v>0</v>
      </c>
      <c r="AS182" s="82"/>
      <c r="AT182" s="82"/>
      <c r="AU182" s="82"/>
      <c r="AV182" s="82"/>
      <c r="AW182" s="82"/>
      <c r="AX182" s="82"/>
      <c r="AY182" s="82"/>
      <c r="AZ182" s="82"/>
      <c r="BA182" s="82" t="b">
        <f>IF(Edges[[#This Row],[Vertex 1]]=Edges[[#This Row],[Vertex 2]],TRUE,FALSE)</f>
        <v>0</v>
      </c>
      <c r="BB182">
        <v>1</v>
      </c>
      <c r="BC182">
        <v>1</v>
      </c>
      <c r="BD182" s="81" t="e">
        <f>REPLACE(INDEX(GroupVertices[Group], MATCH(Edges[[#This Row],[Vertex 1]],GroupVertices[Vertex],0)),1,1,"")</f>
        <v>#N/A</v>
      </c>
      <c r="BE182" s="81" t="e">
        <f>REPLACE(INDEX(GroupVertices[Group], MATCH(Edges[[#This Row],[Vertex 2]],GroupVertices[Vertex],0)),1,1,"")</f>
        <v>#N/A</v>
      </c>
    </row>
    <row r="183" spans="1:57" hidden="1" x14ac:dyDescent="0.25">
      <c r="A183" s="67" t="s">
        <v>378</v>
      </c>
      <c r="B183" s="67" t="s">
        <v>378</v>
      </c>
      <c r="C183" s="68"/>
      <c r="D183" s="69"/>
      <c r="E183" s="70"/>
      <c r="F183" s="71"/>
      <c r="G183" s="68"/>
      <c r="H183" s="72"/>
      <c r="I183" s="73"/>
      <c r="J183" s="73"/>
      <c r="K183" s="35" t="s">
        <v>65</v>
      </c>
      <c r="L183" s="80">
        <v>183</v>
      </c>
      <c r="M183" s="80"/>
      <c r="N183" s="75"/>
      <c r="O183" s="82" t="s">
        <v>179</v>
      </c>
      <c r="P183" s="84">
        <v>42855.53224537037</v>
      </c>
      <c r="Q183" s="82" t="s">
        <v>461</v>
      </c>
      <c r="R183" s="82"/>
      <c r="S183" s="82"/>
      <c r="T183" s="82" t="s">
        <v>497</v>
      </c>
      <c r="U183" s="82"/>
      <c r="V183" s="85" t="s">
        <v>656</v>
      </c>
      <c r="W183" s="84">
        <v>42855.53224537037</v>
      </c>
      <c r="X183" s="85" t="s">
        <v>826</v>
      </c>
      <c r="Y183" s="82"/>
      <c r="Z183" s="82"/>
      <c r="AA183" s="88" t="s">
        <v>997</v>
      </c>
      <c r="AB183" s="82"/>
      <c r="AC183" s="82" t="b">
        <v>0</v>
      </c>
      <c r="AD183" s="82">
        <v>0</v>
      </c>
      <c r="AE183" s="88" t="s">
        <v>1016</v>
      </c>
      <c r="AF183" s="82" t="b">
        <v>0</v>
      </c>
      <c r="AG183" s="82" t="s">
        <v>1023</v>
      </c>
      <c r="AH183" s="82"/>
      <c r="AI183" s="88" t="s">
        <v>1016</v>
      </c>
      <c r="AJ183" s="82" t="b">
        <v>0</v>
      </c>
      <c r="AK183" s="82">
        <v>0</v>
      </c>
      <c r="AL183" s="88" t="s">
        <v>1016</v>
      </c>
      <c r="AM183" s="82" t="s">
        <v>1030</v>
      </c>
      <c r="AN183" s="82" t="b">
        <v>0</v>
      </c>
      <c r="AO183" s="88" t="s">
        <v>997</v>
      </c>
      <c r="AP183" s="82" t="s">
        <v>179</v>
      </c>
      <c r="AQ183" s="82">
        <v>0</v>
      </c>
      <c r="AR183" s="82">
        <v>0</v>
      </c>
      <c r="AS183" s="82"/>
      <c r="AT183" s="82"/>
      <c r="AU183" s="82"/>
      <c r="AV183" s="82"/>
      <c r="AW183" s="82"/>
      <c r="AX183" s="82"/>
      <c r="AY183" s="82"/>
      <c r="AZ183" s="82"/>
      <c r="BA183" s="82" t="b">
        <f>IF(Edges[[#This Row],[Vertex 1]]=Edges[[#This Row],[Vertex 2]],TRUE,FALSE)</f>
        <v>1</v>
      </c>
      <c r="BB183">
        <v>1</v>
      </c>
      <c r="BC183">
        <v>1</v>
      </c>
      <c r="BD183" s="82" t="e">
        <f>REPLACE(INDEX(GroupVertices[Group], MATCH(Edges[[#This Row],[Vertex 1]],GroupVertices[Vertex],0)),1,1,"")</f>
        <v>#N/A</v>
      </c>
      <c r="BE183" s="105" t="e">
        <f>REPLACE(INDEX(GroupVertices[Group], MATCH(Edges[[#This Row],[Vertex 2]],GroupVertices[Vertex],0)),1,1,"")</f>
        <v>#N/A</v>
      </c>
    </row>
    <row r="184" spans="1:57" hidden="1" x14ac:dyDescent="0.25">
      <c r="A184" s="67" t="s">
        <v>379</v>
      </c>
      <c r="B184" s="67" t="s">
        <v>379</v>
      </c>
      <c r="C184" s="68"/>
      <c r="D184" s="69"/>
      <c r="E184" s="70"/>
      <c r="F184" s="71"/>
      <c r="G184" s="68"/>
      <c r="H184" s="72"/>
      <c r="I184" s="73"/>
      <c r="J184" s="73"/>
      <c r="K184" s="35" t="s">
        <v>65</v>
      </c>
      <c r="L184" s="80">
        <v>184</v>
      </c>
      <c r="M184" s="80"/>
      <c r="N184" s="75"/>
      <c r="O184" s="82" t="s">
        <v>179</v>
      </c>
      <c r="P184" s="84">
        <v>42846.622546296298</v>
      </c>
      <c r="Q184" s="82" t="s">
        <v>462</v>
      </c>
      <c r="R184" s="82"/>
      <c r="S184" s="82"/>
      <c r="T184" s="82" t="s">
        <v>387</v>
      </c>
      <c r="U184" s="82"/>
      <c r="V184" s="85" t="s">
        <v>657</v>
      </c>
      <c r="W184" s="84">
        <v>42846.622546296298</v>
      </c>
      <c r="X184" s="85" t="s">
        <v>827</v>
      </c>
      <c r="Y184" s="82"/>
      <c r="Z184" s="82"/>
      <c r="AA184" s="88" t="s">
        <v>998</v>
      </c>
      <c r="AB184" s="82"/>
      <c r="AC184" s="82" t="b">
        <v>0</v>
      </c>
      <c r="AD184" s="82">
        <v>7</v>
      </c>
      <c r="AE184" s="88" t="s">
        <v>1016</v>
      </c>
      <c r="AF184" s="82" t="b">
        <v>0</v>
      </c>
      <c r="AG184" s="82" t="s">
        <v>1023</v>
      </c>
      <c r="AH184" s="82"/>
      <c r="AI184" s="88" t="s">
        <v>1016</v>
      </c>
      <c r="AJ184" s="82" t="b">
        <v>0</v>
      </c>
      <c r="AK184" s="82">
        <v>0</v>
      </c>
      <c r="AL184" s="88" t="s">
        <v>1016</v>
      </c>
      <c r="AM184" s="82" t="s">
        <v>1034</v>
      </c>
      <c r="AN184" s="82" t="b">
        <v>0</v>
      </c>
      <c r="AO184" s="88" t="s">
        <v>998</v>
      </c>
      <c r="AP184" s="82" t="s">
        <v>179</v>
      </c>
      <c r="AQ184" s="82">
        <v>0</v>
      </c>
      <c r="AR184" s="82">
        <v>0</v>
      </c>
      <c r="AS184" s="82"/>
      <c r="AT184" s="82"/>
      <c r="AU184" s="82"/>
      <c r="AV184" s="82"/>
      <c r="AW184" s="82"/>
      <c r="AX184" s="82"/>
      <c r="AY184" s="82"/>
      <c r="AZ184" s="82"/>
      <c r="BA184" s="82" t="b">
        <f>IF(Edges[[#This Row],[Vertex 1]]=Edges[[#This Row],[Vertex 2]],TRUE,FALSE)</f>
        <v>1</v>
      </c>
      <c r="BB184">
        <v>19</v>
      </c>
      <c r="BC184">
        <v>1</v>
      </c>
      <c r="BD184" s="82" t="e">
        <f>REPLACE(INDEX(GroupVertices[Group], MATCH(Edges[[#This Row],[Vertex 1]],GroupVertices[Vertex],0)),1,1,"")</f>
        <v>#N/A</v>
      </c>
      <c r="BE184" s="105" t="e">
        <f>REPLACE(INDEX(GroupVertices[Group], MATCH(Edges[[#This Row],[Vertex 2]],GroupVertices[Vertex],0)),1,1,"")</f>
        <v>#N/A</v>
      </c>
    </row>
    <row r="185" spans="1:57" x14ac:dyDescent="0.25">
      <c r="A185" s="67" t="s">
        <v>380</v>
      </c>
      <c r="B185" s="67" t="s">
        <v>379</v>
      </c>
      <c r="C185" s="68"/>
      <c r="D185" s="69"/>
      <c r="E185" s="70"/>
      <c r="F185" s="71"/>
      <c r="G185" s="68"/>
      <c r="H185" s="72"/>
      <c r="I185" s="73"/>
      <c r="J185" s="73"/>
      <c r="K185" s="35" t="s">
        <v>65</v>
      </c>
      <c r="L185" s="80">
        <v>185</v>
      </c>
      <c r="M185" s="80"/>
      <c r="N185" s="75"/>
      <c r="O185" s="82" t="s">
        <v>394</v>
      </c>
      <c r="P185" s="84">
        <v>42855.626782407409</v>
      </c>
      <c r="Q185" s="82" t="s">
        <v>463</v>
      </c>
      <c r="R185" s="82"/>
      <c r="S185" s="82"/>
      <c r="T185" s="82"/>
      <c r="U185" s="82"/>
      <c r="V185" s="85" t="s">
        <v>658</v>
      </c>
      <c r="W185" s="84">
        <v>42855.626782407409</v>
      </c>
      <c r="X185" s="85" t="s">
        <v>828</v>
      </c>
      <c r="Y185" s="82"/>
      <c r="Z185" s="82"/>
      <c r="AA185" s="88" t="s">
        <v>1000</v>
      </c>
      <c r="AB185" s="88" t="s">
        <v>999</v>
      </c>
      <c r="AC185" s="82" t="b">
        <v>0</v>
      </c>
      <c r="AD185" s="82">
        <v>0</v>
      </c>
      <c r="AE185" s="88" t="s">
        <v>1022</v>
      </c>
      <c r="AF185" s="82" t="b">
        <v>0</v>
      </c>
      <c r="AG185" s="82" t="s">
        <v>1023</v>
      </c>
      <c r="AH185" s="82"/>
      <c r="AI185" s="88" t="s">
        <v>1016</v>
      </c>
      <c r="AJ185" s="82" t="b">
        <v>0</v>
      </c>
      <c r="AK185" s="82">
        <v>0</v>
      </c>
      <c r="AL185" s="88" t="s">
        <v>1016</v>
      </c>
      <c r="AM185" s="82" t="s">
        <v>1033</v>
      </c>
      <c r="AN185" s="82" t="b">
        <v>0</v>
      </c>
      <c r="AO185" s="88" t="s">
        <v>999</v>
      </c>
      <c r="AP185" s="82" t="s">
        <v>179</v>
      </c>
      <c r="AQ185" s="82">
        <v>0</v>
      </c>
      <c r="AR185" s="82">
        <v>0</v>
      </c>
      <c r="AS185" s="82"/>
      <c r="AT185" s="82"/>
      <c r="AU185" s="82"/>
      <c r="AV185" s="82"/>
      <c r="AW185" s="82"/>
      <c r="AX185" s="82"/>
      <c r="AY185" s="82"/>
      <c r="AZ185" s="82"/>
      <c r="BA185" s="82" t="b">
        <f>IF(Edges[[#This Row],[Vertex 1]]=Edges[[#This Row],[Vertex 2]],TRUE,FALSE)</f>
        <v>0</v>
      </c>
      <c r="BB185">
        <v>1</v>
      </c>
      <c r="BC185">
        <v>1</v>
      </c>
      <c r="BD185" s="81" t="e">
        <f>REPLACE(INDEX(GroupVertices[Group], MATCH(Edges[[#This Row],[Vertex 1]],GroupVertices[Vertex],0)),1,1,"")</f>
        <v>#N/A</v>
      </c>
      <c r="BE185" s="81" t="e">
        <f>REPLACE(INDEX(GroupVertices[Group], MATCH(Edges[[#This Row],[Vertex 2]],GroupVertices[Vertex],0)),1,1,"")</f>
        <v>#N/A</v>
      </c>
    </row>
    <row r="186" spans="1:57" x14ac:dyDescent="0.25">
      <c r="A186" s="67" t="s">
        <v>381</v>
      </c>
      <c r="B186" s="67" t="s">
        <v>387</v>
      </c>
      <c r="C186" s="68"/>
      <c r="D186" s="69"/>
      <c r="E186" s="70"/>
      <c r="F186" s="71"/>
      <c r="G186" s="68"/>
      <c r="H186" s="72"/>
      <c r="I186" s="73"/>
      <c r="J186" s="73"/>
      <c r="K186" s="35" t="s">
        <v>65</v>
      </c>
      <c r="L186" s="80">
        <v>186</v>
      </c>
      <c r="M186" s="80"/>
      <c r="N186" s="75"/>
      <c r="O186" s="82" t="s">
        <v>393</v>
      </c>
      <c r="P186" s="84">
        <v>42832.216064814813</v>
      </c>
      <c r="Q186" s="82" t="s">
        <v>464</v>
      </c>
      <c r="R186" s="85" t="s">
        <v>472</v>
      </c>
      <c r="S186" s="82" t="s">
        <v>478</v>
      </c>
      <c r="T186" s="82"/>
      <c r="U186" s="82"/>
      <c r="V186" s="85" t="s">
        <v>659</v>
      </c>
      <c r="W186" s="84">
        <v>42832.216064814813</v>
      </c>
      <c r="X186" s="85" t="s">
        <v>829</v>
      </c>
      <c r="Y186" s="82"/>
      <c r="Z186" s="82"/>
      <c r="AA186" s="88" t="s">
        <v>1001</v>
      </c>
      <c r="AB186" s="82"/>
      <c r="AC186" s="82" t="b">
        <v>0</v>
      </c>
      <c r="AD186" s="82">
        <v>1451</v>
      </c>
      <c r="AE186" s="88" t="s">
        <v>1016</v>
      </c>
      <c r="AF186" s="82" t="b">
        <v>0</v>
      </c>
      <c r="AG186" s="82" t="s">
        <v>1023</v>
      </c>
      <c r="AH186" s="82"/>
      <c r="AI186" s="88" t="s">
        <v>1016</v>
      </c>
      <c r="AJ186" s="82" t="b">
        <v>0</v>
      </c>
      <c r="AK186" s="82">
        <v>187</v>
      </c>
      <c r="AL186" s="88" t="s">
        <v>1016</v>
      </c>
      <c r="AM186" s="82" t="s">
        <v>1033</v>
      </c>
      <c r="AN186" s="82" t="b">
        <v>1</v>
      </c>
      <c r="AO186" s="88" t="s">
        <v>1001</v>
      </c>
      <c r="AP186" s="82" t="s">
        <v>1041</v>
      </c>
      <c r="AQ186" s="82">
        <v>0</v>
      </c>
      <c r="AR186" s="82">
        <v>0</v>
      </c>
      <c r="AS186" s="82"/>
      <c r="AT186" s="82"/>
      <c r="AU186" s="82"/>
      <c r="AV186" s="82"/>
      <c r="AW186" s="82"/>
      <c r="AX186" s="82"/>
      <c r="AY186" s="82"/>
      <c r="AZ186" s="82"/>
      <c r="BA186" s="82" t="b">
        <f>IF(Edges[[#This Row],[Vertex 1]]=Edges[[#This Row],[Vertex 2]],TRUE,FALSE)</f>
        <v>0</v>
      </c>
      <c r="BB186">
        <v>5</v>
      </c>
      <c r="BC186">
        <v>1</v>
      </c>
      <c r="BD186" s="81" t="e">
        <f>REPLACE(INDEX(GroupVertices[Group], MATCH(Edges[[#This Row],[Vertex 1]],GroupVertices[Vertex],0)),1,1,"")</f>
        <v>#N/A</v>
      </c>
      <c r="BE186" s="81" t="e">
        <f>REPLACE(INDEX(GroupVertices[Group], MATCH(Edges[[#This Row],[Vertex 2]],GroupVertices[Vertex],0)),1,1,"")</f>
        <v>#N/A</v>
      </c>
    </row>
    <row r="187" spans="1:57" x14ac:dyDescent="0.25">
      <c r="A187" s="67" t="s">
        <v>382</v>
      </c>
      <c r="B187" s="67" t="s">
        <v>387</v>
      </c>
      <c r="C187" s="68"/>
      <c r="D187" s="69"/>
      <c r="E187" s="70"/>
      <c r="F187" s="71"/>
      <c r="G187" s="68"/>
      <c r="H187" s="72"/>
      <c r="I187" s="73"/>
      <c r="J187" s="73"/>
      <c r="K187" s="35" t="s">
        <v>65</v>
      </c>
      <c r="L187" s="80">
        <v>187</v>
      </c>
      <c r="M187" s="80"/>
      <c r="N187" s="75"/>
      <c r="O187" s="82" t="s">
        <v>393</v>
      </c>
      <c r="P187" s="84">
        <v>42855.72960648148</v>
      </c>
      <c r="Q187" s="82" t="s">
        <v>400</v>
      </c>
      <c r="R187" s="82"/>
      <c r="S187" s="82"/>
      <c r="T187" s="82"/>
      <c r="U187" s="82"/>
      <c r="V187" s="85" t="s">
        <v>660</v>
      </c>
      <c r="W187" s="84">
        <v>42855.72960648148</v>
      </c>
      <c r="X187" s="85" t="s">
        <v>830</v>
      </c>
      <c r="Y187" s="82"/>
      <c r="Z187" s="82"/>
      <c r="AA187" s="88" t="s">
        <v>1002</v>
      </c>
      <c r="AB187" s="82"/>
      <c r="AC187" s="82" t="b">
        <v>0</v>
      </c>
      <c r="AD187" s="82">
        <v>0</v>
      </c>
      <c r="AE187" s="88" t="s">
        <v>1016</v>
      </c>
      <c r="AF187" s="82" t="b">
        <v>0</v>
      </c>
      <c r="AG187" s="82" t="s">
        <v>1023</v>
      </c>
      <c r="AH187" s="82"/>
      <c r="AI187" s="88" t="s">
        <v>1016</v>
      </c>
      <c r="AJ187" s="82" t="b">
        <v>0</v>
      </c>
      <c r="AK187" s="82">
        <v>187</v>
      </c>
      <c r="AL187" s="88" t="s">
        <v>1001</v>
      </c>
      <c r="AM187" s="82" t="s">
        <v>1030</v>
      </c>
      <c r="AN187" s="82" t="b">
        <v>0</v>
      </c>
      <c r="AO187" s="88" t="s">
        <v>1001</v>
      </c>
      <c r="AP187" s="82" t="s">
        <v>179</v>
      </c>
      <c r="AQ187" s="82">
        <v>0</v>
      </c>
      <c r="AR187" s="82">
        <v>0</v>
      </c>
      <c r="AS187" s="82"/>
      <c r="AT187" s="82"/>
      <c r="AU187" s="82"/>
      <c r="AV187" s="82"/>
      <c r="AW187" s="82"/>
      <c r="AX187" s="82"/>
      <c r="AY187" s="82"/>
      <c r="AZ187" s="82"/>
      <c r="BA187" s="82" t="b">
        <f>IF(Edges[[#This Row],[Vertex 1]]=Edges[[#This Row],[Vertex 2]],TRUE,FALSE)</f>
        <v>0</v>
      </c>
      <c r="BB187">
        <v>2</v>
      </c>
      <c r="BC187">
        <v>1</v>
      </c>
      <c r="BD187" s="81" t="e">
        <f>REPLACE(INDEX(GroupVertices[Group], MATCH(Edges[[#This Row],[Vertex 1]],GroupVertices[Vertex],0)),1,1,"")</f>
        <v>#N/A</v>
      </c>
      <c r="BE187" s="81" t="e">
        <f>REPLACE(INDEX(GroupVertices[Group], MATCH(Edges[[#This Row],[Vertex 2]],GroupVertices[Vertex],0)),1,1,"")</f>
        <v>#N/A</v>
      </c>
    </row>
    <row r="188" spans="1:57" hidden="1" x14ac:dyDescent="0.25">
      <c r="A188" s="67" t="s">
        <v>381</v>
      </c>
      <c r="B188" s="67" t="s">
        <v>381</v>
      </c>
      <c r="C188" s="68"/>
      <c r="D188" s="69"/>
      <c r="E188" s="70"/>
      <c r="F188" s="71"/>
      <c r="G188" s="68"/>
      <c r="H188" s="72"/>
      <c r="I188" s="73"/>
      <c r="J188" s="73"/>
      <c r="K188" s="35" t="s">
        <v>65</v>
      </c>
      <c r="L188" s="80">
        <v>188</v>
      </c>
      <c r="M188" s="80"/>
      <c r="N188" s="75"/>
      <c r="O188" s="82" t="s">
        <v>179</v>
      </c>
      <c r="P188" s="84">
        <v>42843.534699074073</v>
      </c>
      <c r="Q188" s="82" t="s">
        <v>465</v>
      </c>
      <c r="R188" s="85" t="s">
        <v>473</v>
      </c>
      <c r="S188" s="82" t="s">
        <v>478</v>
      </c>
      <c r="T188" s="82" t="s">
        <v>480</v>
      </c>
      <c r="U188" s="82"/>
      <c r="V188" s="85" t="s">
        <v>659</v>
      </c>
      <c r="W188" s="84">
        <v>42843.534699074073</v>
      </c>
      <c r="X188" s="85" t="s">
        <v>831</v>
      </c>
      <c r="Y188" s="82"/>
      <c r="Z188" s="82"/>
      <c r="AA188" s="88" t="s">
        <v>1003</v>
      </c>
      <c r="AB188" s="82"/>
      <c r="AC188" s="82" t="b">
        <v>0</v>
      </c>
      <c r="AD188" s="82">
        <v>45</v>
      </c>
      <c r="AE188" s="88" t="s">
        <v>1016</v>
      </c>
      <c r="AF188" s="82" t="b">
        <v>0</v>
      </c>
      <c r="AG188" s="82" t="s">
        <v>1023</v>
      </c>
      <c r="AH188" s="82"/>
      <c r="AI188" s="88" t="s">
        <v>1016</v>
      </c>
      <c r="AJ188" s="82" t="b">
        <v>0</v>
      </c>
      <c r="AK188" s="82">
        <v>15</v>
      </c>
      <c r="AL188" s="88" t="s">
        <v>1016</v>
      </c>
      <c r="AM188" s="82" t="s">
        <v>1033</v>
      </c>
      <c r="AN188" s="82" t="b">
        <v>1</v>
      </c>
      <c r="AO188" s="88" t="s">
        <v>1003</v>
      </c>
      <c r="AP188" s="82" t="s">
        <v>1041</v>
      </c>
      <c r="AQ188" s="82">
        <v>0</v>
      </c>
      <c r="AR188" s="82">
        <v>0</v>
      </c>
      <c r="AS188" s="82"/>
      <c r="AT188" s="82"/>
      <c r="AU188" s="82"/>
      <c r="AV188" s="82"/>
      <c r="AW188" s="82"/>
      <c r="AX188" s="82"/>
      <c r="AY188" s="82"/>
      <c r="AZ188" s="82"/>
      <c r="BA188" s="82" t="b">
        <f>IF(Edges[[#This Row],[Vertex 1]]=Edges[[#This Row],[Vertex 2]],TRUE,FALSE)</f>
        <v>1</v>
      </c>
      <c r="BB188">
        <v>9</v>
      </c>
      <c r="BC188">
        <v>1</v>
      </c>
      <c r="BD188" s="82" t="e">
        <f>REPLACE(INDEX(GroupVertices[Group], MATCH(Edges[[#This Row],[Vertex 1]],GroupVertices[Vertex],0)),1,1,"")</f>
        <v>#N/A</v>
      </c>
      <c r="BE188" s="105" t="e">
        <f>REPLACE(INDEX(GroupVertices[Group], MATCH(Edges[[#This Row],[Vertex 2]],GroupVertices[Vertex],0)),1,1,"")</f>
        <v>#N/A</v>
      </c>
    </row>
    <row r="189" spans="1:57" x14ac:dyDescent="0.25">
      <c r="A189" s="67" t="s">
        <v>382</v>
      </c>
      <c r="B189" s="67" t="s">
        <v>381</v>
      </c>
      <c r="C189" s="68"/>
      <c r="D189" s="69"/>
      <c r="E189" s="70"/>
      <c r="F189" s="71"/>
      <c r="G189" s="68"/>
      <c r="H189" s="72"/>
      <c r="I189" s="73"/>
      <c r="J189" s="73"/>
      <c r="K189" s="35" t="s">
        <v>65</v>
      </c>
      <c r="L189" s="80">
        <v>189</v>
      </c>
      <c r="M189" s="80"/>
      <c r="N189" s="75"/>
      <c r="O189" s="82" t="s">
        <v>393</v>
      </c>
      <c r="P189" s="84">
        <v>42855.72960648148</v>
      </c>
      <c r="Q189" s="82" t="s">
        <v>400</v>
      </c>
      <c r="R189" s="82"/>
      <c r="S189" s="82"/>
      <c r="T189" s="82"/>
      <c r="U189" s="82"/>
      <c r="V189" s="85" t="s">
        <v>660</v>
      </c>
      <c r="W189" s="84">
        <v>42855.72960648148</v>
      </c>
      <c r="X189" s="85" t="s">
        <v>830</v>
      </c>
      <c r="Y189" s="82"/>
      <c r="Z189" s="82"/>
      <c r="AA189" s="88" t="s">
        <v>1002</v>
      </c>
      <c r="AB189" s="82"/>
      <c r="AC189" s="82" t="b">
        <v>0</v>
      </c>
      <c r="AD189" s="82">
        <v>0</v>
      </c>
      <c r="AE189" s="88" t="s">
        <v>1016</v>
      </c>
      <c r="AF189" s="82" t="b">
        <v>0</v>
      </c>
      <c r="AG189" s="82" t="s">
        <v>1023</v>
      </c>
      <c r="AH189" s="82"/>
      <c r="AI189" s="88" t="s">
        <v>1016</v>
      </c>
      <c r="AJ189" s="82" t="b">
        <v>0</v>
      </c>
      <c r="AK189" s="82">
        <v>187</v>
      </c>
      <c r="AL189" s="88" t="s">
        <v>1001</v>
      </c>
      <c r="AM189" s="82" t="s">
        <v>1030</v>
      </c>
      <c r="AN189" s="82" t="b">
        <v>0</v>
      </c>
      <c r="AO189" s="88" t="s">
        <v>1001</v>
      </c>
      <c r="AP189" s="82" t="s">
        <v>179</v>
      </c>
      <c r="AQ189" s="82">
        <v>0</v>
      </c>
      <c r="AR189" s="82">
        <v>0</v>
      </c>
      <c r="AS189" s="82"/>
      <c r="AT189" s="82"/>
      <c r="AU189" s="82"/>
      <c r="AV189" s="82"/>
      <c r="AW189" s="82"/>
      <c r="AX189" s="82"/>
      <c r="AY189" s="82"/>
      <c r="AZ189" s="82"/>
      <c r="BA189" s="82" t="b">
        <f>IF(Edges[[#This Row],[Vertex 1]]=Edges[[#This Row],[Vertex 2]],TRUE,FALSE)</f>
        <v>0</v>
      </c>
      <c r="BB189">
        <v>2</v>
      </c>
      <c r="BC189">
        <v>1</v>
      </c>
      <c r="BD189" s="81" t="e">
        <f>REPLACE(INDEX(GroupVertices[Group], MATCH(Edges[[#This Row],[Vertex 1]],GroupVertices[Vertex],0)),1,1,"")</f>
        <v>#N/A</v>
      </c>
      <c r="BE189" s="81" t="e">
        <f>REPLACE(INDEX(GroupVertices[Group], MATCH(Edges[[#This Row],[Vertex 2]],GroupVertices[Vertex],0)),1,1,"")</f>
        <v>#N/A</v>
      </c>
    </row>
    <row r="190" spans="1:57" hidden="1" x14ac:dyDescent="0.25">
      <c r="A190" s="67" t="s">
        <v>383</v>
      </c>
      <c r="B190" s="67" t="s">
        <v>383</v>
      </c>
      <c r="C190" s="68"/>
      <c r="D190" s="69"/>
      <c r="E190" s="70"/>
      <c r="F190" s="71"/>
      <c r="G190" s="68"/>
      <c r="H190" s="72"/>
      <c r="I190" s="73"/>
      <c r="J190" s="73"/>
      <c r="K190" s="35" t="s">
        <v>65</v>
      </c>
      <c r="L190" s="80">
        <v>190</v>
      </c>
      <c r="M190" s="80"/>
      <c r="N190" s="75"/>
      <c r="O190" s="82" t="s">
        <v>179</v>
      </c>
      <c r="P190" s="84">
        <v>42855.86042824074</v>
      </c>
      <c r="Q190" s="82" t="s">
        <v>466</v>
      </c>
      <c r="R190" s="85" t="s">
        <v>474</v>
      </c>
      <c r="S190" s="82" t="s">
        <v>479</v>
      </c>
      <c r="T190" s="82" t="s">
        <v>498</v>
      </c>
      <c r="U190" s="82"/>
      <c r="V190" s="85" t="s">
        <v>661</v>
      </c>
      <c r="W190" s="84">
        <v>42855.86042824074</v>
      </c>
      <c r="X190" s="85" t="s">
        <v>832</v>
      </c>
      <c r="Y190" s="82"/>
      <c r="Z190" s="82"/>
      <c r="AA190" s="88" t="s">
        <v>1011</v>
      </c>
      <c r="AB190" s="82"/>
      <c r="AC190" s="82" t="b">
        <v>0</v>
      </c>
      <c r="AD190" s="82">
        <v>0</v>
      </c>
      <c r="AE190" s="88" t="s">
        <v>1016</v>
      </c>
      <c r="AF190" s="82" t="b">
        <v>0</v>
      </c>
      <c r="AG190" s="82" t="s">
        <v>1023</v>
      </c>
      <c r="AH190" s="82"/>
      <c r="AI190" s="88" t="s">
        <v>1016</v>
      </c>
      <c r="AJ190" s="82" t="b">
        <v>0</v>
      </c>
      <c r="AK190" s="82">
        <v>0</v>
      </c>
      <c r="AL190" s="88" t="s">
        <v>1016</v>
      </c>
      <c r="AM190" s="82" t="s">
        <v>1032</v>
      </c>
      <c r="AN190" s="82" t="b">
        <v>0</v>
      </c>
      <c r="AO190" s="88" t="s">
        <v>1011</v>
      </c>
      <c r="AP190" s="82" t="s">
        <v>179</v>
      </c>
      <c r="AQ190" s="82">
        <v>0</v>
      </c>
      <c r="AR190" s="82">
        <v>0</v>
      </c>
      <c r="AS190" s="82"/>
      <c r="AT190" s="82"/>
      <c r="AU190" s="82"/>
      <c r="AV190" s="82"/>
      <c r="AW190" s="82"/>
      <c r="AX190" s="82"/>
      <c r="AY190" s="82"/>
      <c r="AZ190" s="82"/>
      <c r="BA190" s="82" t="b">
        <f>IF(Edges[[#This Row],[Vertex 1]]=Edges[[#This Row],[Vertex 2]],TRUE,FALSE)</f>
        <v>1</v>
      </c>
      <c r="BB190">
        <v>1</v>
      </c>
      <c r="BC190">
        <v>1</v>
      </c>
      <c r="BD190" s="82" t="e">
        <f>REPLACE(INDEX(GroupVertices[Group], MATCH(Edges[[#This Row],[Vertex 1]],GroupVertices[Vertex],0)),1,1,"")</f>
        <v>#N/A</v>
      </c>
      <c r="BE190" s="105" t="e">
        <f>REPLACE(INDEX(GroupVertices[Group], MATCH(Edges[[#This Row],[Vertex 2]],GroupVertices[Vertex],0)),1,1,"")</f>
        <v>#N/A</v>
      </c>
    </row>
    <row r="191" spans="1:57" x14ac:dyDescent="0.25">
      <c r="A191" s="67" t="s">
        <v>2131</v>
      </c>
      <c r="B191" s="67" t="s">
        <v>381</v>
      </c>
      <c r="C191" s="68"/>
      <c r="D191" s="69"/>
      <c r="E191" s="70"/>
      <c r="F191" s="71"/>
      <c r="G191" s="68"/>
      <c r="H191" s="72"/>
      <c r="I191" s="73"/>
      <c r="J191" s="73"/>
      <c r="K191" s="35" t="s">
        <v>65</v>
      </c>
      <c r="L191" s="80">
        <v>191</v>
      </c>
      <c r="M191" s="80"/>
      <c r="N191" s="75"/>
      <c r="O191" s="82" t="s">
        <v>393</v>
      </c>
      <c r="P191" s="84">
        <v>42846.179918981485</v>
      </c>
      <c r="Q191" s="82" t="s">
        <v>2575</v>
      </c>
      <c r="R191" s="82"/>
      <c r="S191" s="82"/>
      <c r="T191" s="82"/>
      <c r="U191" s="82"/>
      <c r="V191" s="85" t="s">
        <v>2711</v>
      </c>
      <c r="W191" s="84">
        <v>42846.179918981485</v>
      </c>
      <c r="X191" s="85" t="s">
        <v>3084</v>
      </c>
      <c r="Y191" s="82"/>
      <c r="Z191" s="82"/>
      <c r="AA191" s="88" t="s">
        <v>3521</v>
      </c>
      <c r="AB191" s="82"/>
      <c r="AC191" s="82" t="b">
        <v>0</v>
      </c>
      <c r="AD191" s="82">
        <v>0</v>
      </c>
      <c r="AE191" s="88" t="s">
        <v>1016</v>
      </c>
      <c r="AF191" s="82" t="b">
        <v>0</v>
      </c>
      <c r="AG191" s="82" t="s">
        <v>1023</v>
      </c>
      <c r="AH191" s="82"/>
      <c r="AI191" s="88" t="s">
        <v>1016</v>
      </c>
      <c r="AJ191" s="82" t="b">
        <v>0</v>
      </c>
      <c r="AK191" s="82">
        <v>0</v>
      </c>
      <c r="AL191" s="88" t="s">
        <v>1016</v>
      </c>
      <c r="AM191" s="82" t="s">
        <v>1030</v>
      </c>
      <c r="AN191" s="82" t="b">
        <v>0</v>
      </c>
      <c r="AO191" s="88" t="s">
        <v>3521</v>
      </c>
      <c r="AP191" s="82" t="s">
        <v>179</v>
      </c>
      <c r="AQ191" s="82">
        <v>0</v>
      </c>
      <c r="AR191" s="82">
        <v>0</v>
      </c>
      <c r="AS191" s="82"/>
      <c r="AT191" s="82"/>
      <c r="AU191" s="82"/>
      <c r="AV191" s="82"/>
      <c r="AW191" s="82"/>
      <c r="AX191" s="82"/>
      <c r="AY191" s="82"/>
      <c r="AZ191" s="82"/>
      <c r="BA191" s="105" t="b">
        <f>IF(Edges[[#This Row],[Vertex 1]]=Edges[[#This Row],[Vertex 2]],TRUE,FALSE)</f>
        <v>0</v>
      </c>
      <c r="BB191">
        <v>1</v>
      </c>
      <c r="BC191">
        <v>1</v>
      </c>
      <c r="BD191" s="81" t="e">
        <f>REPLACE(INDEX(GroupVertices[Group], MATCH(Edges[[#This Row],[Vertex 1]],GroupVertices[Vertex],0)),1,1,"")</f>
        <v>#N/A</v>
      </c>
      <c r="BE191" s="81" t="e">
        <f>REPLACE(INDEX(GroupVertices[Group], MATCH(Edges[[#This Row],[Vertex 2]],GroupVertices[Vertex],0)),1,1,"")</f>
        <v>#N/A</v>
      </c>
    </row>
    <row r="192" spans="1:57" x14ac:dyDescent="0.25">
      <c r="A192" s="67" t="s">
        <v>2132</v>
      </c>
      <c r="B192" s="67" t="s">
        <v>2560</v>
      </c>
      <c r="C192" s="68"/>
      <c r="D192" s="69"/>
      <c r="E192" s="70"/>
      <c r="F192" s="71"/>
      <c r="G192" s="68"/>
      <c r="H192" s="72"/>
      <c r="I192" s="73"/>
      <c r="J192" s="73"/>
      <c r="K192" s="35" t="s">
        <v>65</v>
      </c>
      <c r="L192" s="80">
        <v>192</v>
      </c>
      <c r="M192" s="80"/>
      <c r="N192" s="75"/>
      <c r="O192" s="82" t="s">
        <v>393</v>
      </c>
      <c r="P192" s="84">
        <v>42846.414768518516</v>
      </c>
      <c r="Q192" s="82" t="s">
        <v>2576</v>
      </c>
      <c r="R192" s="82"/>
      <c r="S192" s="82"/>
      <c r="T192" s="82" t="s">
        <v>2673</v>
      </c>
      <c r="U192" s="82"/>
      <c r="V192" s="85" t="s">
        <v>2712</v>
      </c>
      <c r="W192" s="84">
        <v>42846.414768518516</v>
      </c>
      <c r="X192" s="85" t="s">
        <v>3085</v>
      </c>
      <c r="Y192" s="82"/>
      <c r="Z192" s="82"/>
      <c r="AA192" s="88" t="s">
        <v>3522</v>
      </c>
      <c r="AB192" s="82"/>
      <c r="AC192" s="82" t="b">
        <v>0</v>
      </c>
      <c r="AD192" s="82">
        <v>1</v>
      </c>
      <c r="AE192" s="88" t="s">
        <v>1016</v>
      </c>
      <c r="AF192" s="82" t="b">
        <v>0</v>
      </c>
      <c r="AG192" s="82" t="s">
        <v>1023</v>
      </c>
      <c r="AH192" s="82"/>
      <c r="AI192" s="88" t="s">
        <v>1016</v>
      </c>
      <c r="AJ192" s="82" t="b">
        <v>0</v>
      </c>
      <c r="AK192" s="82">
        <v>0</v>
      </c>
      <c r="AL192" s="88" t="s">
        <v>1016</v>
      </c>
      <c r="AM192" s="82" t="s">
        <v>1033</v>
      </c>
      <c r="AN192" s="82" t="b">
        <v>0</v>
      </c>
      <c r="AO192" s="88" t="s">
        <v>3522</v>
      </c>
      <c r="AP192" s="82" t="s">
        <v>179</v>
      </c>
      <c r="AQ192" s="82">
        <v>0</v>
      </c>
      <c r="AR192" s="82">
        <v>0</v>
      </c>
      <c r="AS192" s="82"/>
      <c r="AT192" s="82"/>
      <c r="AU192" s="82"/>
      <c r="AV192" s="82"/>
      <c r="AW192" s="82"/>
      <c r="AX192" s="82"/>
      <c r="AY192" s="82"/>
      <c r="AZ192" s="82"/>
      <c r="BA192" s="105" t="b">
        <f>IF(Edges[[#This Row],[Vertex 1]]=Edges[[#This Row],[Vertex 2]],TRUE,FALSE)</f>
        <v>0</v>
      </c>
      <c r="BB192">
        <v>1</v>
      </c>
      <c r="BC192">
        <v>1</v>
      </c>
      <c r="BD192" s="81" t="e">
        <f>REPLACE(INDEX(GroupVertices[Group], MATCH(Edges[[#This Row],[Vertex 1]],GroupVertices[Vertex],0)),1,1,"")</f>
        <v>#N/A</v>
      </c>
      <c r="BE192" s="81" t="e">
        <f>REPLACE(INDEX(GroupVertices[Group], MATCH(Edges[[#This Row],[Vertex 2]],GroupVertices[Vertex],0)),1,1,"")</f>
        <v>#N/A</v>
      </c>
    </row>
    <row r="193" spans="1:57" hidden="1" x14ac:dyDescent="0.25">
      <c r="A193" s="67" t="s">
        <v>2133</v>
      </c>
      <c r="B193" s="67" t="s">
        <v>2133</v>
      </c>
      <c r="C193" s="68"/>
      <c r="D193" s="69"/>
      <c r="E193" s="70"/>
      <c r="F193" s="71"/>
      <c r="G193" s="68"/>
      <c r="H193" s="72"/>
      <c r="I193" s="73"/>
      <c r="J193" s="73"/>
      <c r="K193" s="35" t="s">
        <v>65</v>
      </c>
      <c r="L193" s="80">
        <v>193</v>
      </c>
      <c r="M193" s="80"/>
      <c r="N193" s="75"/>
      <c r="O193" s="82" t="s">
        <v>179</v>
      </c>
      <c r="P193" s="84">
        <v>42846.264374999999</v>
      </c>
      <c r="Q193" s="82" t="s">
        <v>2577</v>
      </c>
      <c r="R193" s="82"/>
      <c r="S193" s="82"/>
      <c r="T193" s="82" t="s">
        <v>2674</v>
      </c>
      <c r="U193" s="82"/>
      <c r="V193" s="85" t="s">
        <v>502</v>
      </c>
      <c r="W193" s="84">
        <v>42846.264374999999</v>
      </c>
      <c r="X193" s="85" t="s">
        <v>3086</v>
      </c>
      <c r="Y193" s="82"/>
      <c r="Z193" s="82"/>
      <c r="AA193" s="88" t="s">
        <v>3523</v>
      </c>
      <c r="AB193" s="82"/>
      <c r="AC193" s="82" t="b">
        <v>0</v>
      </c>
      <c r="AD193" s="82">
        <v>0</v>
      </c>
      <c r="AE193" s="88" t="s">
        <v>1016</v>
      </c>
      <c r="AF193" s="82" t="b">
        <v>0</v>
      </c>
      <c r="AG193" s="82" t="s">
        <v>1027</v>
      </c>
      <c r="AH193" s="82"/>
      <c r="AI193" s="88" t="s">
        <v>1016</v>
      </c>
      <c r="AJ193" s="82" t="b">
        <v>0</v>
      </c>
      <c r="AK193" s="82">
        <v>1</v>
      </c>
      <c r="AL193" s="88" t="s">
        <v>1016</v>
      </c>
      <c r="AM193" s="82" t="s">
        <v>1030</v>
      </c>
      <c r="AN193" s="82" t="b">
        <v>0</v>
      </c>
      <c r="AO193" s="88" t="s">
        <v>3523</v>
      </c>
      <c r="AP193" s="82" t="s">
        <v>179</v>
      </c>
      <c r="AQ193" s="82">
        <v>0</v>
      </c>
      <c r="AR193" s="82">
        <v>0</v>
      </c>
      <c r="AS193" s="82"/>
      <c r="AT193" s="82"/>
      <c r="AU193" s="82"/>
      <c r="AV193" s="82"/>
      <c r="AW193" s="82"/>
      <c r="AX193" s="82"/>
      <c r="AY193" s="82"/>
      <c r="AZ193" s="82"/>
      <c r="BA193" s="105" t="b">
        <f>IF(Edges[[#This Row],[Vertex 1]]=Edges[[#This Row],[Vertex 2]],TRUE,FALSE)</f>
        <v>1</v>
      </c>
      <c r="BB193">
        <v>2</v>
      </c>
      <c r="BC193">
        <v>1</v>
      </c>
      <c r="BD193" s="82" t="e">
        <f>REPLACE(INDEX(GroupVertices[Group], MATCH(Edges[[#This Row],[Vertex 1]],GroupVertices[Vertex],0)),1,1,"")</f>
        <v>#N/A</v>
      </c>
      <c r="BE193" s="105" t="e">
        <f>REPLACE(INDEX(GroupVertices[Group], MATCH(Edges[[#This Row],[Vertex 2]],GroupVertices[Vertex],0)),1,1,"")</f>
        <v>#N/A</v>
      </c>
    </row>
    <row r="194" spans="1:57" x14ac:dyDescent="0.25">
      <c r="A194" s="67" t="s">
        <v>2134</v>
      </c>
      <c r="B194" s="67" t="s">
        <v>387</v>
      </c>
      <c r="C194" s="68"/>
      <c r="D194" s="69"/>
      <c r="E194" s="70"/>
      <c r="F194" s="71"/>
      <c r="G194" s="68"/>
      <c r="H194" s="72"/>
      <c r="I194" s="73"/>
      <c r="J194" s="73"/>
      <c r="K194" s="35" t="s">
        <v>65</v>
      </c>
      <c r="L194" s="80">
        <v>194</v>
      </c>
      <c r="M194" s="80"/>
      <c r="N194" s="75"/>
      <c r="O194" s="82" t="s">
        <v>393</v>
      </c>
      <c r="P194" s="84">
        <v>42846.570972222224</v>
      </c>
      <c r="Q194" s="82" t="s">
        <v>2578</v>
      </c>
      <c r="R194" s="82"/>
      <c r="S194" s="82"/>
      <c r="T194" s="82"/>
      <c r="U194" s="82"/>
      <c r="V194" s="85" t="s">
        <v>2713</v>
      </c>
      <c r="W194" s="84">
        <v>42846.570972222224</v>
      </c>
      <c r="X194" s="85" t="s">
        <v>3087</v>
      </c>
      <c r="Y194" s="82"/>
      <c r="Z194" s="82"/>
      <c r="AA194" s="88" t="s">
        <v>3524</v>
      </c>
      <c r="AB194" s="82"/>
      <c r="AC194" s="82" t="b">
        <v>0</v>
      </c>
      <c r="AD194" s="82">
        <v>0</v>
      </c>
      <c r="AE194" s="88" t="s">
        <v>1016</v>
      </c>
      <c r="AF194" s="82" t="b">
        <v>0</v>
      </c>
      <c r="AG194" s="82" t="s">
        <v>1023</v>
      </c>
      <c r="AH194" s="82"/>
      <c r="AI194" s="88" t="s">
        <v>1016</v>
      </c>
      <c r="AJ194" s="82" t="b">
        <v>0</v>
      </c>
      <c r="AK194" s="82">
        <v>953</v>
      </c>
      <c r="AL194" s="88" t="s">
        <v>3963</v>
      </c>
      <c r="AM194" s="82" t="s">
        <v>1030</v>
      </c>
      <c r="AN194" s="82" t="b">
        <v>0</v>
      </c>
      <c r="AO194" s="88" t="s">
        <v>3963</v>
      </c>
      <c r="AP194" s="82" t="s">
        <v>179</v>
      </c>
      <c r="AQ194" s="82">
        <v>0</v>
      </c>
      <c r="AR194" s="82">
        <v>0</v>
      </c>
      <c r="AS194" s="82"/>
      <c r="AT194" s="82"/>
      <c r="AU194" s="82"/>
      <c r="AV194" s="82"/>
      <c r="AW194" s="82"/>
      <c r="AX194" s="82"/>
      <c r="AY194" s="82"/>
      <c r="AZ194" s="82"/>
      <c r="BA194" s="105" t="b">
        <f>IF(Edges[[#This Row],[Vertex 1]]=Edges[[#This Row],[Vertex 2]],TRUE,FALSE)</f>
        <v>0</v>
      </c>
      <c r="BB194">
        <v>1</v>
      </c>
      <c r="BC194">
        <v>1</v>
      </c>
      <c r="BD194" s="81" t="e">
        <f>REPLACE(INDEX(GroupVertices[Group], MATCH(Edges[[#This Row],[Vertex 1]],GroupVertices[Vertex],0)),1,1,"")</f>
        <v>#N/A</v>
      </c>
      <c r="BE194" s="81" t="e">
        <f>REPLACE(INDEX(GroupVertices[Group], MATCH(Edges[[#This Row],[Vertex 2]],GroupVertices[Vertex],0)),1,1,"")</f>
        <v>#N/A</v>
      </c>
    </row>
    <row r="195" spans="1:57" x14ac:dyDescent="0.25">
      <c r="A195" s="67" t="s">
        <v>2134</v>
      </c>
      <c r="B195" s="67" t="s">
        <v>381</v>
      </c>
      <c r="C195" s="68"/>
      <c r="D195" s="69"/>
      <c r="E195" s="70"/>
      <c r="F195" s="71"/>
      <c r="G195" s="68"/>
      <c r="H195" s="72"/>
      <c r="I195" s="73"/>
      <c r="J195" s="73"/>
      <c r="K195" s="35" t="s">
        <v>65</v>
      </c>
      <c r="L195" s="80">
        <v>195</v>
      </c>
      <c r="M195" s="80"/>
      <c r="N195" s="75"/>
      <c r="O195" s="82" t="s">
        <v>393</v>
      </c>
      <c r="P195" s="84">
        <v>42846.570972222224</v>
      </c>
      <c r="Q195" s="82" t="s">
        <v>2578</v>
      </c>
      <c r="R195" s="82"/>
      <c r="S195" s="82"/>
      <c r="T195" s="82"/>
      <c r="U195" s="82"/>
      <c r="V195" s="85" t="s">
        <v>2713</v>
      </c>
      <c r="W195" s="84">
        <v>42846.570972222224</v>
      </c>
      <c r="X195" s="85" t="s">
        <v>3087</v>
      </c>
      <c r="Y195" s="82"/>
      <c r="Z195" s="82"/>
      <c r="AA195" s="88" t="s">
        <v>3524</v>
      </c>
      <c r="AB195" s="82"/>
      <c r="AC195" s="82" t="b">
        <v>0</v>
      </c>
      <c r="AD195" s="82">
        <v>0</v>
      </c>
      <c r="AE195" s="88" t="s">
        <v>1016</v>
      </c>
      <c r="AF195" s="82" t="b">
        <v>0</v>
      </c>
      <c r="AG195" s="82" t="s">
        <v>1023</v>
      </c>
      <c r="AH195" s="82"/>
      <c r="AI195" s="88" t="s">
        <v>1016</v>
      </c>
      <c r="AJ195" s="82" t="b">
        <v>0</v>
      </c>
      <c r="AK195" s="82">
        <v>953</v>
      </c>
      <c r="AL195" s="88" t="s">
        <v>3963</v>
      </c>
      <c r="AM195" s="82" t="s">
        <v>1030</v>
      </c>
      <c r="AN195" s="82" t="b">
        <v>0</v>
      </c>
      <c r="AO195" s="88" t="s">
        <v>3963</v>
      </c>
      <c r="AP195" s="82" t="s">
        <v>179</v>
      </c>
      <c r="AQ195" s="82">
        <v>0</v>
      </c>
      <c r="AR195" s="82">
        <v>0</v>
      </c>
      <c r="AS195" s="82"/>
      <c r="AT195" s="82"/>
      <c r="AU195" s="82"/>
      <c r="AV195" s="82"/>
      <c r="AW195" s="82"/>
      <c r="AX195" s="82"/>
      <c r="AY195" s="82"/>
      <c r="AZ195" s="82"/>
      <c r="BA195" s="105" t="b">
        <f>IF(Edges[[#This Row],[Vertex 1]]=Edges[[#This Row],[Vertex 2]],TRUE,FALSE)</f>
        <v>0</v>
      </c>
      <c r="BB195">
        <v>1</v>
      </c>
      <c r="BC195">
        <v>1</v>
      </c>
      <c r="BD195" s="81" t="e">
        <f>REPLACE(INDEX(GroupVertices[Group], MATCH(Edges[[#This Row],[Vertex 1]],GroupVertices[Vertex],0)),1,1,"")</f>
        <v>#N/A</v>
      </c>
      <c r="BE195" s="81" t="e">
        <f>REPLACE(INDEX(GroupVertices[Group], MATCH(Edges[[#This Row],[Vertex 2]],GroupVertices[Vertex],0)),1,1,"")</f>
        <v>#N/A</v>
      </c>
    </row>
    <row r="196" spans="1:57" hidden="1" x14ac:dyDescent="0.25">
      <c r="A196" s="67" t="s">
        <v>2135</v>
      </c>
      <c r="B196" s="67" t="s">
        <v>2135</v>
      </c>
      <c r="C196" s="68"/>
      <c r="D196" s="69"/>
      <c r="E196" s="70"/>
      <c r="F196" s="71"/>
      <c r="G196" s="68"/>
      <c r="H196" s="72"/>
      <c r="I196" s="73"/>
      <c r="J196" s="73"/>
      <c r="K196" s="35" t="s">
        <v>65</v>
      </c>
      <c r="L196" s="80">
        <v>196</v>
      </c>
      <c r="M196" s="80"/>
      <c r="N196" s="75"/>
      <c r="O196" s="82" t="s">
        <v>179</v>
      </c>
      <c r="P196" s="84">
        <v>42846.656226851854</v>
      </c>
      <c r="Q196" s="82" t="s">
        <v>2579</v>
      </c>
      <c r="R196" s="82"/>
      <c r="S196" s="82"/>
      <c r="T196" s="82" t="s">
        <v>2675</v>
      </c>
      <c r="U196" s="82"/>
      <c r="V196" s="85" t="s">
        <v>2714</v>
      </c>
      <c r="W196" s="84">
        <v>42846.656226851854</v>
      </c>
      <c r="X196" s="85" t="s">
        <v>3088</v>
      </c>
      <c r="Y196" s="82"/>
      <c r="Z196" s="82"/>
      <c r="AA196" s="88" t="s">
        <v>3525</v>
      </c>
      <c r="AB196" s="82"/>
      <c r="AC196" s="82" t="b">
        <v>0</v>
      </c>
      <c r="AD196" s="82">
        <v>1</v>
      </c>
      <c r="AE196" s="88" t="s">
        <v>1016</v>
      </c>
      <c r="AF196" s="82" t="b">
        <v>0</v>
      </c>
      <c r="AG196" s="82" t="s">
        <v>1023</v>
      </c>
      <c r="AH196" s="82"/>
      <c r="AI196" s="88" t="s">
        <v>1016</v>
      </c>
      <c r="AJ196" s="82" t="b">
        <v>0</v>
      </c>
      <c r="AK196" s="82">
        <v>0</v>
      </c>
      <c r="AL196" s="88" t="s">
        <v>1016</v>
      </c>
      <c r="AM196" s="82" t="s">
        <v>1030</v>
      </c>
      <c r="AN196" s="82" t="b">
        <v>0</v>
      </c>
      <c r="AO196" s="88" t="s">
        <v>3525</v>
      </c>
      <c r="AP196" s="82" t="s">
        <v>179</v>
      </c>
      <c r="AQ196" s="82">
        <v>0</v>
      </c>
      <c r="AR196" s="82">
        <v>0</v>
      </c>
      <c r="AS196" s="82"/>
      <c r="AT196" s="82"/>
      <c r="AU196" s="82"/>
      <c r="AV196" s="82"/>
      <c r="AW196" s="82"/>
      <c r="AX196" s="82"/>
      <c r="AY196" s="82"/>
      <c r="AZ196" s="82"/>
      <c r="BA196" s="105" t="b">
        <f>IF(Edges[[#This Row],[Vertex 1]]=Edges[[#This Row],[Vertex 2]],TRUE,FALSE)</f>
        <v>1</v>
      </c>
      <c r="BB196">
        <v>1</v>
      </c>
      <c r="BC196">
        <v>1</v>
      </c>
      <c r="BD196" s="82" t="e">
        <f>REPLACE(INDEX(GroupVertices[Group], MATCH(Edges[[#This Row],[Vertex 1]],GroupVertices[Vertex],0)),1,1,"")</f>
        <v>#N/A</v>
      </c>
      <c r="BE196" s="105" t="e">
        <f>REPLACE(INDEX(GroupVertices[Group], MATCH(Edges[[#This Row],[Vertex 2]],GroupVertices[Vertex],0)),1,1,"")</f>
        <v>#N/A</v>
      </c>
    </row>
    <row r="197" spans="1:57" hidden="1" x14ac:dyDescent="0.25">
      <c r="A197" s="67" t="s">
        <v>2136</v>
      </c>
      <c r="B197" s="67" t="s">
        <v>2136</v>
      </c>
      <c r="C197" s="68"/>
      <c r="D197" s="69"/>
      <c r="E197" s="70"/>
      <c r="F197" s="71"/>
      <c r="G197" s="68"/>
      <c r="H197" s="72"/>
      <c r="I197" s="73"/>
      <c r="J197" s="73"/>
      <c r="K197" s="35" t="s">
        <v>65</v>
      </c>
      <c r="L197" s="80">
        <v>197</v>
      </c>
      <c r="M197" s="80"/>
      <c r="N197" s="75"/>
      <c r="O197" s="82" t="s">
        <v>179</v>
      </c>
      <c r="P197" s="84">
        <v>42846.664456018516</v>
      </c>
      <c r="Q197" s="82" t="s">
        <v>2580</v>
      </c>
      <c r="R197" s="82"/>
      <c r="S197" s="82"/>
      <c r="T197" s="82" t="s">
        <v>2676</v>
      </c>
      <c r="U197" s="82"/>
      <c r="V197" s="85" t="s">
        <v>2715</v>
      </c>
      <c r="W197" s="84">
        <v>42846.664456018516</v>
      </c>
      <c r="X197" s="85" t="s">
        <v>3089</v>
      </c>
      <c r="Y197" s="82"/>
      <c r="Z197" s="82"/>
      <c r="AA197" s="88" t="s">
        <v>3526</v>
      </c>
      <c r="AB197" s="82"/>
      <c r="AC197" s="82" t="b">
        <v>0</v>
      </c>
      <c r="AD197" s="82">
        <v>0</v>
      </c>
      <c r="AE197" s="88" t="s">
        <v>1016</v>
      </c>
      <c r="AF197" s="82" t="b">
        <v>0</v>
      </c>
      <c r="AG197" s="82" t="s">
        <v>1023</v>
      </c>
      <c r="AH197" s="82"/>
      <c r="AI197" s="88" t="s">
        <v>1016</v>
      </c>
      <c r="AJ197" s="82" t="b">
        <v>0</v>
      </c>
      <c r="AK197" s="82">
        <v>0</v>
      </c>
      <c r="AL197" s="88" t="s">
        <v>1016</v>
      </c>
      <c r="AM197" s="82" t="s">
        <v>1033</v>
      </c>
      <c r="AN197" s="82" t="b">
        <v>0</v>
      </c>
      <c r="AO197" s="88" t="s">
        <v>3526</v>
      </c>
      <c r="AP197" s="82" t="s">
        <v>179</v>
      </c>
      <c r="AQ197" s="82">
        <v>0</v>
      </c>
      <c r="AR197" s="82">
        <v>0</v>
      </c>
      <c r="AS197" s="82"/>
      <c r="AT197" s="82"/>
      <c r="AU197" s="82"/>
      <c r="AV197" s="82"/>
      <c r="AW197" s="82"/>
      <c r="AX197" s="82"/>
      <c r="AY197" s="82"/>
      <c r="AZ197" s="82"/>
      <c r="BA197" s="105" t="b">
        <f>IF(Edges[[#This Row],[Vertex 1]]=Edges[[#This Row],[Vertex 2]],TRUE,FALSE)</f>
        <v>1</v>
      </c>
      <c r="BB197">
        <v>1</v>
      </c>
      <c r="BC197">
        <v>1</v>
      </c>
      <c r="BD197" s="82" t="e">
        <f>REPLACE(INDEX(GroupVertices[Group], MATCH(Edges[[#This Row],[Vertex 1]],GroupVertices[Vertex],0)),1,1,"")</f>
        <v>#N/A</v>
      </c>
      <c r="BE197" s="105" t="e">
        <f>REPLACE(INDEX(GroupVertices[Group], MATCH(Edges[[#This Row],[Vertex 2]],GroupVertices[Vertex],0)),1,1,"")</f>
        <v>#N/A</v>
      </c>
    </row>
    <row r="198" spans="1:57" x14ac:dyDescent="0.25">
      <c r="A198" s="67" t="s">
        <v>2137</v>
      </c>
      <c r="B198" s="67" t="s">
        <v>381</v>
      </c>
      <c r="C198" s="68"/>
      <c r="D198" s="69"/>
      <c r="E198" s="70"/>
      <c r="F198" s="71"/>
      <c r="G198" s="68"/>
      <c r="H198" s="72"/>
      <c r="I198" s="73"/>
      <c r="J198" s="73"/>
      <c r="K198" s="35" t="s">
        <v>65</v>
      </c>
      <c r="L198" s="80">
        <v>198</v>
      </c>
      <c r="M198" s="80"/>
      <c r="N198" s="75"/>
      <c r="O198" s="82" t="s">
        <v>394</v>
      </c>
      <c r="P198" s="84">
        <v>42846.686215277776</v>
      </c>
      <c r="Q198" s="82" t="s">
        <v>2581</v>
      </c>
      <c r="R198" s="82"/>
      <c r="S198" s="82"/>
      <c r="T198" s="82" t="s">
        <v>2677</v>
      </c>
      <c r="U198" s="82"/>
      <c r="V198" s="85" t="s">
        <v>2716</v>
      </c>
      <c r="W198" s="84">
        <v>42846.686215277776</v>
      </c>
      <c r="X198" s="85" t="s">
        <v>3090</v>
      </c>
      <c r="Y198" s="82"/>
      <c r="Z198" s="82"/>
      <c r="AA198" s="88" t="s">
        <v>3527</v>
      </c>
      <c r="AB198" s="82"/>
      <c r="AC198" s="82" t="b">
        <v>0</v>
      </c>
      <c r="AD198" s="82">
        <v>1</v>
      </c>
      <c r="AE198" s="88" t="s">
        <v>1017</v>
      </c>
      <c r="AF198" s="82" t="b">
        <v>0</v>
      </c>
      <c r="AG198" s="82" t="s">
        <v>1023</v>
      </c>
      <c r="AH198" s="82"/>
      <c r="AI198" s="88" t="s">
        <v>1016</v>
      </c>
      <c r="AJ198" s="82" t="b">
        <v>0</v>
      </c>
      <c r="AK198" s="82">
        <v>0</v>
      </c>
      <c r="AL198" s="88" t="s">
        <v>1016</v>
      </c>
      <c r="AM198" s="82" t="s">
        <v>1032</v>
      </c>
      <c r="AN198" s="82" t="b">
        <v>0</v>
      </c>
      <c r="AO198" s="88" t="s">
        <v>3527</v>
      </c>
      <c r="AP198" s="82" t="s">
        <v>179</v>
      </c>
      <c r="AQ198" s="82">
        <v>0</v>
      </c>
      <c r="AR198" s="82">
        <v>0</v>
      </c>
      <c r="AS198" s="82" t="s">
        <v>3980</v>
      </c>
      <c r="AT198" s="82" t="s">
        <v>1045</v>
      </c>
      <c r="AU198" s="82" t="s">
        <v>1046</v>
      </c>
      <c r="AV198" s="82" t="s">
        <v>1410</v>
      </c>
      <c r="AW198" s="82" t="s">
        <v>3985</v>
      </c>
      <c r="AX198" s="82" t="s">
        <v>1498</v>
      </c>
      <c r="AY198" s="82" t="s">
        <v>1056</v>
      </c>
      <c r="AZ198" s="85" t="s">
        <v>3992</v>
      </c>
      <c r="BA198" s="105" t="b">
        <f>IF(Edges[[#This Row],[Vertex 1]]=Edges[[#This Row],[Vertex 2]],TRUE,FALSE)</f>
        <v>0</v>
      </c>
      <c r="BB198">
        <v>1</v>
      </c>
      <c r="BC198">
        <v>1</v>
      </c>
      <c r="BD198" s="81" t="e">
        <f>REPLACE(INDEX(GroupVertices[Group], MATCH(Edges[[#This Row],[Vertex 1]],GroupVertices[Vertex],0)),1,1,"")</f>
        <v>#N/A</v>
      </c>
      <c r="BE198" s="81" t="e">
        <f>REPLACE(INDEX(GroupVertices[Group], MATCH(Edges[[#This Row],[Vertex 2]],GroupVertices[Vertex],0)),1,1,"")</f>
        <v>#N/A</v>
      </c>
    </row>
    <row r="199" spans="1:57" x14ac:dyDescent="0.25">
      <c r="A199" s="67" t="s">
        <v>2138</v>
      </c>
      <c r="B199" s="67" t="s">
        <v>387</v>
      </c>
      <c r="C199" s="68"/>
      <c r="D199" s="69"/>
      <c r="E199" s="70"/>
      <c r="F199" s="71"/>
      <c r="G199" s="68"/>
      <c r="H199" s="72"/>
      <c r="I199" s="73"/>
      <c r="J199" s="73"/>
      <c r="K199" s="35" t="s">
        <v>65</v>
      </c>
      <c r="L199" s="80">
        <v>199</v>
      </c>
      <c r="M199" s="80"/>
      <c r="N199" s="75"/>
      <c r="O199" s="82" t="s">
        <v>393</v>
      </c>
      <c r="P199" s="84">
        <v>42834.71199074074</v>
      </c>
      <c r="Q199" s="82" t="s">
        <v>2582</v>
      </c>
      <c r="R199" s="85" t="s">
        <v>2657</v>
      </c>
      <c r="S199" s="82" t="s">
        <v>2668</v>
      </c>
      <c r="T199" s="82"/>
      <c r="U199" s="85" t="s">
        <v>2703</v>
      </c>
      <c r="V199" s="85" t="s">
        <v>2703</v>
      </c>
      <c r="W199" s="84">
        <v>42834.71199074074</v>
      </c>
      <c r="X199" s="85" t="s">
        <v>3091</v>
      </c>
      <c r="Y199" s="82"/>
      <c r="Z199" s="82"/>
      <c r="AA199" s="88" t="s">
        <v>3528</v>
      </c>
      <c r="AB199" s="82"/>
      <c r="AC199" s="82" t="b">
        <v>0</v>
      </c>
      <c r="AD199" s="82">
        <v>2</v>
      </c>
      <c r="AE199" s="88" t="s">
        <v>1016</v>
      </c>
      <c r="AF199" s="82" t="b">
        <v>0</v>
      </c>
      <c r="AG199" s="82" t="s">
        <v>1023</v>
      </c>
      <c r="AH199" s="82"/>
      <c r="AI199" s="88" t="s">
        <v>1016</v>
      </c>
      <c r="AJ199" s="82" t="b">
        <v>0</v>
      </c>
      <c r="AK199" s="82">
        <v>2</v>
      </c>
      <c r="AL199" s="88" t="s">
        <v>1016</v>
      </c>
      <c r="AM199" s="82" t="s">
        <v>1030</v>
      </c>
      <c r="AN199" s="82" t="b">
        <v>0</v>
      </c>
      <c r="AO199" s="88" t="s">
        <v>3528</v>
      </c>
      <c r="AP199" s="82" t="s">
        <v>1041</v>
      </c>
      <c r="AQ199" s="82">
        <v>0</v>
      </c>
      <c r="AR199" s="82">
        <v>0</v>
      </c>
      <c r="AS199" s="82"/>
      <c r="AT199" s="82"/>
      <c r="AU199" s="82"/>
      <c r="AV199" s="82"/>
      <c r="AW199" s="82"/>
      <c r="AX199" s="82"/>
      <c r="AY199" s="82"/>
      <c r="AZ199" s="82"/>
      <c r="BA199" s="105" t="b">
        <f>IF(Edges[[#This Row],[Vertex 1]]=Edges[[#This Row],[Vertex 2]],TRUE,FALSE)</f>
        <v>0</v>
      </c>
      <c r="BB199">
        <v>1</v>
      </c>
      <c r="BC199">
        <v>1</v>
      </c>
      <c r="BD199" s="81" t="e">
        <f>REPLACE(INDEX(GroupVertices[Group], MATCH(Edges[[#This Row],[Vertex 1]],GroupVertices[Vertex],0)),1,1,"")</f>
        <v>#N/A</v>
      </c>
      <c r="BE199" s="81" t="e">
        <f>REPLACE(INDEX(GroupVertices[Group], MATCH(Edges[[#This Row],[Vertex 2]],GroupVertices[Vertex],0)),1,1,"")</f>
        <v>#N/A</v>
      </c>
    </row>
    <row r="200" spans="1:57" x14ac:dyDescent="0.25">
      <c r="A200" s="67" t="s">
        <v>2139</v>
      </c>
      <c r="B200" s="67" t="s">
        <v>2138</v>
      </c>
      <c r="C200" s="68"/>
      <c r="D200" s="69"/>
      <c r="E200" s="70"/>
      <c r="F200" s="71"/>
      <c r="G200" s="68"/>
      <c r="H200" s="72"/>
      <c r="I200" s="73"/>
      <c r="J200" s="73"/>
      <c r="K200" s="35" t="s">
        <v>65</v>
      </c>
      <c r="L200" s="80">
        <v>200</v>
      </c>
      <c r="M200" s="80"/>
      <c r="N200" s="75"/>
      <c r="O200" s="82" t="s">
        <v>393</v>
      </c>
      <c r="P200" s="84">
        <v>42846.703125</v>
      </c>
      <c r="Q200" s="82" t="s">
        <v>2583</v>
      </c>
      <c r="R200" s="85" t="s">
        <v>2657</v>
      </c>
      <c r="S200" s="82" t="s">
        <v>2668</v>
      </c>
      <c r="T200" s="82"/>
      <c r="U200" s="82"/>
      <c r="V200" s="85" t="s">
        <v>2717</v>
      </c>
      <c r="W200" s="84">
        <v>42846.703125</v>
      </c>
      <c r="X200" s="85" t="s">
        <v>3092</v>
      </c>
      <c r="Y200" s="82"/>
      <c r="Z200" s="82"/>
      <c r="AA200" s="88" t="s">
        <v>3529</v>
      </c>
      <c r="AB200" s="82"/>
      <c r="AC200" s="82" t="b">
        <v>0</v>
      </c>
      <c r="AD200" s="82">
        <v>0</v>
      </c>
      <c r="AE200" s="88" t="s">
        <v>1016</v>
      </c>
      <c r="AF200" s="82" t="b">
        <v>0</v>
      </c>
      <c r="AG200" s="82" t="s">
        <v>1023</v>
      </c>
      <c r="AH200" s="82"/>
      <c r="AI200" s="88" t="s">
        <v>1016</v>
      </c>
      <c r="AJ200" s="82" t="b">
        <v>0</v>
      </c>
      <c r="AK200" s="82">
        <v>2</v>
      </c>
      <c r="AL200" s="88" t="s">
        <v>3528</v>
      </c>
      <c r="AM200" s="82" t="s">
        <v>1030</v>
      </c>
      <c r="AN200" s="82" t="b">
        <v>0</v>
      </c>
      <c r="AO200" s="88" t="s">
        <v>3528</v>
      </c>
      <c r="AP200" s="82" t="s">
        <v>179</v>
      </c>
      <c r="AQ200" s="82">
        <v>0</v>
      </c>
      <c r="AR200" s="82">
        <v>0</v>
      </c>
      <c r="AS200" s="82"/>
      <c r="AT200" s="82"/>
      <c r="AU200" s="82"/>
      <c r="AV200" s="82"/>
      <c r="AW200" s="82"/>
      <c r="AX200" s="82"/>
      <c r="AY200" s="82"/>
      <c r="AZ200" s="82"/>
      <c r="BA200" s="105" t="b">
        <f>IF(Edges[[#This Row],[Vertex 1]]=Edges[[#This Row],[Vertex 2]],TRUE,FALSE)</f>
        <v>0</v>
      </c>
      <c r="BB200">
        <v>1</v>
      </c>
      <c r="BC200">
        <v>1</v>
      </c>
      <c r="BD200" s="81" t="e">
        <f>REPLACE(INDEX(GroupVertices[Group], MATCH(Edges[[#This Row],[Vertex 1]],GroupVertices[Vertex],0)),1,1,"")</f>
        <v>#N/A</v>
      </c>
      <c r="BE200" s="81" t="e">
        <f>REPLACE(INDEX(GroupVertices[Group], MATCH(Edges[[#This Row],[Vertex 2]],GroupVertices[Vertex],0)),1,1,"")</f>
        <v>#N/A</v>
      </c>
    </row>
    <row r="201" spans="1:57" x14ac:dyDescent="0.25">
      <c r="A201" s="67" t="s">
        <v>2139</v>
      </c>
      <c r="B201" s="67" t="s">
        <v>387</v>
      </c>
      <c r="C201" s="68"/>
      <c r="D201" s="69"/>
      <c r="E201" s="70"/>
      <c r="F201" s="71"/>
      <c r="G201" s="68"/>
      <c r="H201" s="72"/>
      <c r="I201" s="73"/>
      <c r="J201" s="73"/>
      <c r="K201" s="35" t="s">
        <v>65</v>
      </c>
      <c r="L201" s="80">
        <v>201</v>
      </c>
      <c r="M201" s="80"/>
      <c r="N201" s="75"/>
      <c r="O201" s="82" t="s">
        <v>393</v>
      </c>
      <c r="P201" s="84">
        <v>42846.703125</v>
      </c>
      <c r="Q201" s="82" t="s">
        <v>2583</v>
      </c>
      <c r="R201" s="85" t="s">
        <v>2657</v>
      </c>
      <c r="S201" s="82" t="s">
        <v>2668</v>
      </c>
      <c r="T201" s="82"/>
      <c r="U201" s="82"/>
      <c r="V201" s="85" t="s">
        <v>2717</v>
      </c>
      <c r="W201" s="84">
        <v>42846.703125</v>
      </c>
      <c r="X201" s="85" t="s">
        <v>3092</v>
      </c>
      <c r="Y201" s="82"/>
      <c r="Z201" s="82"/>
      <c r="AA201" s="88" t="s">
        <v>3529</v>
      </c>
      <c r="AB201" s="82"/>
      <c r="AC201" s="82" t="b">
        <v>0</v>
      </c>
      <c r="AD201" s="82">
        <v>0</v>
      </c>
      <c r="AE201" s="88" t="s">
        <v>1016</v>
      </c>
      <c r="AF201" s="82" t="b">
        <v>0</v>
      </c>
      <c r="AG201" s="82" t="s">
        <v>1023</v>
      </c>
      <c r="AH201" s="82"/>
      <c r="AI201" s="88" t="s">
        <v>1016</v>
      </c>
      <c r="AJ201" s="82" t="b">
        <v>0</v>
      </c>
      <c r="AK201" s="82">
        <v>2</v>
      </c>
      <c r="AL201" s="88" t="s">
        <v>3528</v>
      </c>
      <c r="AM201" s="82" t="s">
        <v>1030</v>
      </c>
      <c r="AN201" s="82" t="b">
        <v>0</v>
      </c>
      <c r="AO201" s="88" t="s">
        <v>3528</v>
      </c>
      <c r="AP201" s="82" t="s">
        <v>179</v>
      </c>
      <c r="AQ201" s="82">
        <v>0</v>
      </c>
      <c r="AR201" s="82">
        <v>0</v>
      </c>
      <c r="AS201" s="82"/>
      <c r="AT201" s="82"/>
      <c r="AU201" s="82"/>
      <c r="AV201" s="82"/>
      <c r="AW201" s="82"/>
      <c r="AX201" s="82"/>
      <c r="AY201" s="82"/>
      <c r="AZ201" s="82"/>
      <c r="BA201" s="105" t="b">
        <f>IF(Edges[[#This Row],[Vertex 1]]=Edges[[#This Row],[Vertex 2]],TRUE,FALSE)</f>
        <v>0</v>
      </c>
      <c r="BB201">
        <v>1</v>
      </c>
      <c r="BC201">
        <v>1</v>
      </c>
      <c r="BD201" s="81" t="e">
        <f>REPLACE(INDEX(GroupVertices[Group], MATCH(Edges[[#This Row],[Vertex 1]],GroupVertices[Vertex],0)),1,1,"")</f>
        <v>#N/A</v>
      </c>
      <c r="BE201" s="81" t="e">
        <f>REPLACE(INDEX(GroupVertices[Group], MATCH(Edges[[#This Row],[Vertex 2]],GroupVertices[Vertex],0)),1,1,"")</f>
        <v>#N/A</v>
      </c>
    </row>
    <row r="202" spans="1:57" x14ac:dyDescent="0.25">
      <c r="A202" s="67" t="s">
        <v>2140</v>
      </c>
      <c r="B202" s="67" t="s">
        <v>2561</v>
      </c>
      <c r="C202" s="68"/>
      <c r="D202" s="69"/>
      <c r="E202" s="70"/>
      <c r="F202" s="71"/>
      <c r="G202" s="68"/>
      <c r="H202" s="72"/>
      <c r="I202" s="73"/>
      <c r="J202" s="73"/>
      <c r="K202" s="35" t="s">
        <v>65</v>
      </c>
      <c r="L202" s="80">
        <v>202</v>
      </c>
      <c r="M202" s="80"/>
      <c r="N202" s="75"/>
      <c r="O202" s="82" t="s">
        <v>393</v>
      </c>
      <c r="P202" s="84">
        <v>42846.719965277778</v>
      </c>
      <c r="Q202" s="82" t="s">
        <v>2584</v>
      </c>
      <c r="R202" s="85" t="s">
        <v>2658</v>
      </c>
      <c r="S202" s="82" t="s">
        <v>2669</v>
      </c>
      <c r="T202" s="82"/>
      <c r="U202" s="82"/>
      <c r="V202" s="85" t="s">
        <v>502</v>
      </c>
      <c r="W202" s="84">
        <v>42846.719965277778</v>
      </c>
      <c r="X202" s="85" t="s">
        <v>3093</v>
      </c>
      <c r="Y202" s="82"/>
      <c r="Z202" s="82"/>
      <c r="AA202" s="88" t="s">
        <v>3530</v>
      </c>
      <c r="AB202" s="82"/>
      <c r="AC202" s="82" t="b">
        <v>0</v>
      </c>
      <c r="AD202" s="82">
        <v>0</v>
      </c>
      <c r="AE202" s="88" t="s">
        <v>1016</v>
      </c>
      <c r="AF202" s="82" t="b">
        <v>0</v>
      </c>
      <c r="AG202" s="82" t="s">
        <v>1023</v>
      </c>
      <c r="AH202" s="82"/>
      <c r="AI202" s="88" t="s">
        <v>1016</v>
      </c>
      <c r="AJ202" s="82" t="b">
        <v>0</v>
      </c>
      <c r="AK202" s="82">
        <v>0</v>
      </c>
      <c r="AL202" s="88" t="s">
        <v>1016</v>
      </c>
      <c r="AM202" s="82" t="s">
        <v>1039</v>
      </c>
      <c r="AN202" s="82" t="b">
        <v>0</v>
      </c>
      <c r="AO202" s="88" t="s">
        <v>3530</v>
      </c>
      <c r="AP202" s="82" t="s">
        <v>179</v>
      </c>
      <c r="AQ202" s="82">
        <v>0</v>
      </c>
      <c r="AR202" s="82">
        <v>0</v>
      </c>
      <c r="AS202" s="82"/>
      <c r="AT202" s="82"/>
      <c r="AU202" s="82"/>
      <c r="AV202" s="82"/>
      <c r="AW202" s="82"/>
      <c r="AX202" s="82"/>
      <c r="AY202" s="82"/>
      <c r="AZ202" s="82"/>
      <c r="BA202" s="105" t="b">
        <f>IF(Edges[[#This Row],[Vertex 1]]=Edges[[#This Row],[Vertex 2]],TRUE,FALSE)</f>
        <v>0</v>
      </c>
      <c r="BB202">
        <v>1</v>
      </c>
      <c r="BC202">
        <v>1</v>
      </c>
      <c r="BD202" s="81" t="e">
        <f>REPLACE(INDEX(GroupVertices[Group], MATCH(Edges[[#This Row],[Vertex 1]],GroupVertices[Vertex],0)),1,1,"")</f>
        <v>#N/A</v>
      </c>
      <c r="BE202" s="81" t="e">
        <f>REPLACE(INDEX(GroupVertices[Group], MATCH(Edges[[#This Row],[Vertex 2]],GroupVertices[Vertex],0)),1,1,"")</f>
        <v>#N/A</v>
      </c>
    </row>
    <row r="203" spans="1:57" hidden="1" x14ac:dyDescent="0.25">
      <c r="A203" s="67" t="s">
        <v>2141</v>
      </c>
      <c r="B203" s="67" t="s">
        <v>2141</v>
      </c>
      <c r="C203" s="68"/>
      <c r="D203" s="69"/>
      <c r="E203" s="70"/>
      <c r="F203" s="71"/>
      <c r="G203" s="68"/>
      <c r="H203" s="72"/>
      <c r="I203" s="73"/>
      <c r="J203" s="73"/>
      <c r="K203" s="35" t="s">
        <v>65</v>
      </c>
      <c r="L203" s="80">
        <v>203</v>
      </c>
      <c r="M203" s="80"/>
      <c r="N203" s="75"/>
      <c r="O203" s="82" t="s">
        <v>179</v>
      </c>
      <c r="P203" s="84">
        <v>42846.722511574073</v>
      </c>
      <c r="Q203" s="82" t="s">
        <v>2585</v>
      </c>
      <c r="R203" s="82"/>
      <c r="S203" s="82"/>
      <c r="T203" s="82" t="s">
        <v>387</v>
      </c>
      <c r="U203" s="82"/>
      <c r="V203" s="85" t="s">
        <v>2718</v>
      </c>
      <c r="W203" s="84">
        <v>42846.722511574073</v>
      </c>
      <c r="X203" s="85" t="s">
        <v>3094</v>
      </c>
      <c r="Y203" s="82"/>
      <c r="Z203" s="82"/>
      <c r="AA203" s="88" t="s">
        <v>3531</v>
      </c>
      <c r="AB203" s="82"/>
      <c r="AC203" s="82" t="b">
        <v>0</v>
      </c>
      <c r="AD203" s="82">
        <v>0</v>
      </c>
      <c r="AE203" s="88" t="s">
        <v>1016</v>
      </c>
      <c r="AF203" s="82" t="b">
        <v>0</v>
      </c>
      <c r="AG203" s="82" t="s">
        <v>1023</v>
      </c>
      <c r="AH203" s="82"/>
      <c r="AI203" s="88" t="s">
        <v>1016</v>
      </c>
      <c r="AJ203" s="82" t="b">
        <v>0</v>
      </c>
      <c r="AK203" s="82">
        <v>0</v>
      </c>
      <c r="AL203" s="88" t="s">
        <v>1016</v>
      </c>
      <c r="AM203" s="82" t="s">
        <v>1030</v>
      </c>
      <c r="AN203" s="82" t="b">
        <v>0</v>
      </c>
      <c r="AO203" s="88" t="s">
        <v>3531</v>
      </c>
      <c r="AP203" s="82" t="s">
        <v>179</v>
      </c>
      <c r="AQ203" s="82">
        <v>0</v>
      </c>
      <c r="AR203" s="82">
        <v>0</v>
      </c>
      <c r="AS203" s="82" t="s">
        <v>3981</v>
      </c>
      <c r="AT203" s="82" t="s">
        <v>1045</v>
      </c>
      <c r="AU203" s="82" t="s">
        <v>1046</v>
      </c>
      <c r="AV203" s="82" t="s">
        <v>3984</v>
      </c>
      <c r="AW203" s="82" t="s">
        <v>3986</v>
      </c>
      <c r="AX203" s="82" t="s">
        <v>3989</v>
      </c>
      <c r="AY203" s="82" t="s">
        <v>1056</v>
      </c>
      <c r="AZ203" s="85" t="s">
        <v>3993</v>
      </c>
      <c r="BA203" s="105" t="b">
        <f>IF(Edges[[#This Row],[Vertex 1]]=Edges[[#This Row],[Vertex 2]],TRUE,FALSE)</f>
        <v>1</v>
      </c>
      <c r="BB203">
        <v>1</v>
      </c>
      <c r="BC203">
        <v>1</v>
      </c>
      <c r="BD203" s="82" t="e">
        <f>REPLACE(INDEX(GroupVertices[Group], MATCH(Edges[[#This Row],[Vertex 1]],GroupVertices[Vertex],0)),1,1,"")</f>
        <v>#N/A</v>
      </c>
      <c r="BE203" s="105" t="e">
        <f>REPLACE(INDEX(GroupVertices[Group], MATCH(Edges[[#This Row],[Vertex 2]],GroupVertices[Vertex],0)),1,1,"")</f>
        <v>#N/A</v>
      </c>
    </row>
    <row r="204" spans="1:57" hidden="1" x14ac:dyDescent="0.25">
      <c r="A204" s="67" t="s">
        <v>2142</v>
      </c>
      <c r="B204" s="67" t="s">
        <v>2142</v>
      </c>
      <c r="C204" s="68"/>
      <c r="D204" s="69"/>
      <c r="E204" s="70"/>
      <c r="F204" s="71"/>
      <c r="G204" s="68"/>
      <c r="H204" s="72"/>
      <c r="I204" s="73"/>
      <c r="J204" s="73"/>
      <c r="K204" s="35" t="s">
        <v>65</v>
      </c>
      <c r="L204" s="80">
        <v>204</v>
      </c>
      <c r="M204" s="80"/>
      <c r="N204" s="75"/>
      <c r="O204" s="82" t="s">
        <v>179</v>
      </c>
      <c r="P204" s="84">
        <v>42846.74895833333</v>
      </c>
      <c r="Q204" s="82" t="s">
        <v>2586</v>
      </c>
      <c r="R204" s="82"/>
      <c r="S204" s="82"/>
      <c r="T204" s="82" t="s">
        <v>387</v>
      </c>
      <c r="U204" s="82"/>
      <c r="V204" s="85" t="s">
        <v>2719</v>
      </c>
      <c r="W204" s="84">
        <v>42846.74895833333</v>
      </c>
      <c r="X204" s="85" t="s">
        <v>3095</v>
      </c>
      <c r="Y204" s="82"/>
      <c r="Z204" s="82"/>
      <c r="AA204" s="88" t="s">
        <v>3532</v>
      </c>
      <c r="AB204" s="82"/>
      <c r="AC204" s="82" t="b">
        <v>0</v>
      </c>
      <c r="AD204" s="82">
        <v>0</v>
      </c>
      <c r="AE204" s="88" t="s">
        <v>1016</v>
      </c>
      <c r="AF204" s="82" t="b">
        <v>0</v>
      </c>
      <c r="AG204" s="82" t="s">
        <v>1023</v>
      </c>
      <c r="AH204" s="82"/>
      <c r="AI204" s="88" t="s">
        <v>1016</v>
      </c>
      <c r="AJ204" s="82" t="b">
        <v>0</v>
      </c>
      <c r="AK204" s="82">
        <v>0</v>
      </c>
      <c r="AL204" s="88" t="s">
        <v>1016</v>
      </c>
      <c r="AM204" s="82" t="s">
        <v>1030</v>
      </c>
      <c r="AN204" s="82" t="b">
        <v>0</v>
      </c>
      <c r="AO204" s="88" t="s">
        <v>3532</v>
      </c>
      <c r="AP204" s="82" t="s">
        <v>179</v>
      </c>
      <c r="AQ204" s="82">
        <v>0</v>
      </c>
      <c r="AR204" s="82">
        <v>0</v>
      </c>
      <c r="AS204" s="82"/>
      <c r="AT204" s="82"/>
      <c r="AU204" s="82"/>
      <c r="AV204" s="82"/>
      <c r="AW204" s="82"/>
      <c r="AX204" s="82"/>
      <c r="AY204" s="82"/>
      <c r="AZ204" s="82"/>
      <c r="BA204" s="105" t="b">
        <f>IF(Edges[[#This Row],[Vertex 1]]=Edges[[#This Row],[Vertex 2]],TRUE,FALSE)</f>
        <v>1</v>
      </c>
      <c r="BB204">
        <v>1</v>
      </c>
      <c r="BC204">
        <v>1</v>
      </c>
      <c r="BD204" s="82" t="e">
        <f>REPLACE(INDEX(GroupVertices[Group], MATCH(Edges[[#This Row],[Vertex 1]],GroupVertices[Vertex],0)),1,1,"")</f>
        <v>#N/A</v>
      </c>
      <c r="BE204" s="105" t="e">
        <f>REPLACE(INDEX(GroupVertices[Group], MATCH(Edges[[#This Row],[Vertex 2]],GroupVertices[Vertex],0)),1,1,"")</f>
        <v>#N/A</v>
      </c>
    </row>
    <row r="205" spans="1:57" hidden="1" x14ac:dyDescent="0.25">
      <c r="A205" s="67" t="s">
        <v>2143</v>
      </c>
      <c r="B205" s="67" t="s">
        <v>2143</v>
      </c>
      <c r="C205" s="68"/>
      <c r="D205" s="69"/>
      <c r="E205" s="70"/>
      <c r="F205" s="71"/>
      <c r="G205" s="68"/>
      <c r="H205" s="72"/>
      <c r="I205" s="73"/>
      <c r="J205" s="73"/>
      <c r="K205" s="35" t="s">
        <v>65</v>
      </c>
      <c r="L205" s="80">
        <v>205</v>
      </c>
      <c r="M205" s="80"/>
      <c r="N205" s="75"/>
      <c r="O205" s="82" t="s">
        <v>179</v>
      </c>
      <c r="P205" s="84">
        <v>42847.242442129631</v>
      </c>
      <c r="Q205" s="82" t="s">
        <v>2587</v>
      </c>
      <c r="R205" s="82"/>
      <c r="S205" s="82"/>
      <c r="T205" s="82" t="s">
        <v>2678</v>
      </c>
      <c r="U205" s="85" t="s">
        <v>2704</v>
      </c>
      <c r="V205" s="85" t="s">
        <v>2704</v>
      </c>
      <c r="W205" s="84">
        <v>42847.242442129631</v>
      </c>
      <c r="X205" s="85" t="s">
        <v>3096</v>
      </c>
      <c r="Y205" s="82"/>
      <c r="Z205" s="82"/>
      <c r="AA205" s="88" t="s">
        <v>3533</v>
      </c>
      <c r="AB205" s="82"/>
      <c r="AC205" s="82" t="b">
        <v>0</v>
      </c>
      <c r="AD205" s="82">
        <v>4</v>
      </c>
      <c r="AE205" s="88" t="s">
        <v>1016</v>
      </c>
      <c r="AF205" s="82" t="b">
        <v>0</v>
      </c>
      <c r="AG205" s="82" t="s">
        <v>1023</v>
      </c>
      <c r="AH205" s="82"/>
      <c r="AI205" s="88" t="s">
        <v>1016</v>
      </c>
      <c r="AJ205" s="82" t="b">
        <v>0</v>
      </c>
      <c r="AK205" s="82">
        <v>0</v>
      </c>
      <c r="AL205" s="88" t="s">
        <v>1016</v>
      </c>
      <c r="AM205" s="82" t="s">
        <v>1030</v>
      </c>
      <c r="AN205" s="82" t="b">
        <v>0</v>
      </c>
      <c r="AO205" s="88" t="s">
        <v>3533</v>
      </c>
      <c r="AP205" s="82" t="s">
        <v>179</v>
      </c>
      <c r="AQ205" s="82">
        <v>0</v>
      </c>
      <c r="AR205" s="82">
        <v>0</v>
      </c>
      <c r="AS205" s="82"/>
      <c r="AT205" s="82"/>
      <c r="AU205" s="82"/>
      <c r="AV205" s="82"/>
      <c r="AW205" s="82"/>
      <c r="AX205" s="82"/>
      <c r="AY205" s="82"/>
      <c r="AZ205" s="82"/>
      <c r="BA205" s="105" t="b">
        <f>IF(Edges[[#This Row],[Vertex 1]]=Edges[[#This Row],[Vertex 2]],TRUE,FALSE)</f>
        <v>1</v>
      </c>
      <c r="BB205">
        <v>1</v>
      </c>
      <c r="BC205">
        <v>1</v>
      </c>
      <c r="BD205" s="82" t="e">
        <f>REPLACE(INDEX(GroupVertices[Group], MATCH(Edges[[#This Row],[Vertex 1]],GroupVertices[Vertex],0)),1,1,"")</f>
        <v>#N/A</v>
      </c>
      <c r="BE205" s="105" t="e">
        <f>REPLACE(INDEX(GroupVertices[Group], MATCH(Edges[[#This Row],[Vertex 2]],GroupVertices[Vertex],0)),1,1,"")</f>
        <v>#N/A</v>
      </c>
    </row>
    <row r="206" spans="1:57" hidden="1" x14ac:dyDescent="0.25">
      <c r="A206" s="67" t="s">
        <v>2144</v>
      </c>
      <c r="B206" s="67" t="s">
        <v>2144</v>
      </c>
      <c r="C206" s="68"/>
      <c r="D206" s="69"/>
      <c r="E206" s="70"/>
      <c r="F206" s="71"/>
      <c r="G206" s="68"/>
      <c r="H206" s="72"/>
      <c r="I206" s="73"/>
      <c r="J206" s="73"/>
      <c r="K206" s="35" t="s">
        <v>65</v>
      </c>
      <c r="L206" s="80">
        <v>206</v>
      </c>
      <c r="M206" s="80"/>
      <c r="N206" s="75"/>
      <c r="O206" s="82" t="s">
        <v>179</v>
      </c>
      <c r="P206" s="84">
        <v>42847.441331018519</v>
      </c>
      <c r="Q206" s="82" t="s">
        <v>2588</v>
      </c>
      <c r="R206" s="82"/>
      <c r="S206" s="82"/>
      <c r="T206" s="82" t="s">
        <v>2679</v>
      </c>
      <c r="U206" s="82"/>
      <c r="V206" s="85" t="s">
        <v>2720</v>
      </c>
      <c r="W206" s="84">
        <v>42847.441331018519</v>
      </c>
      <c r="X206" s="85" t="s">
        <v>3097</v>
      </c>
      <c r="Y206" s="82"/>
      <c r="Z206" s="82"/>
      <c r="AA206" s="88" t="s">
        <v>3534</v>
      </c>
      <c r="AB206" s="82"/>
      <c r="AC206" s="82" t="b">
        <v>0</v>
      </c>
      <c r="AD206" s="82">
        <v>0</v>
      </c>
      <c r="AE206" s="88" t="s">
        <v>1016</v>
      </c>
      <c r="AF206" s="82" t="b">
        <v>0</v>
      </c>
      <c r="AG206" s="82" t="s">
        <v>1023</v>
      </c>
      <c r="AH206" s="82"/>
      <c r="AI206" s="88" t="s">
        <v>1016</v>
      </c>
      <c r="AJ206" s="82" t="b">
        <v>0</v>
      </c>
      <c r="AK206" s="82">
        <v>0</v>
      </c>
      <c r="AL206" s="88" t="s">
        <v>1016</v>
      </c>
      <c r="AM206" s="82" t="s">
        <v>1030</v>
      </c>
      <c r="AN206" s="82" t="b">
        <v>0</v>
      </c>
      <c r="AO206" s="88" t="s">
        <v>3534</v>
      </c>
      <c r="AP206" s="82" t="s">
        <v>179</v>
      </c>
      <c r="AQ206" s="82">
        <v>0</v>
      </c>
      <c r="AR206" s="82">
        <v>0</v>
      </c>
      <c r="AS206" s="82"/>
      <c r="AT206" s="82"/>
      <c r="AU206" s="82"/>
      <c r="AV206" s="82"/>
      <c r="AW206" s="82"/>
      <c r="AX206" s="82"/>
      <c r="AY206" s="82"/>
      <c r="AZ206" s="82"/>
      <c r="BA206" s="105" t="b">
        <f>IF(Edges[[#This Row],[Vertex 1]]=Edges[[#This Row],[Vertex 2]],TRUE,FALSE)</f>
        <v>1</v>
      </c>
      <c r="BB206">
        <v>1</v>
      </c>
      <c r="BC206">
        <v>1</v>
      </c>
      <c r="BD206" s="82" t="e">
        <f>REPLACE(INDEX(GroupVertices[Group], MATCH(Edges[[#This Row],[Vertex 1]],GroupVertices[Vertex],0)),1,1,"")</f>
        <v>#N/A</v>
      </c>
      <c r="BE206" s="105" t="e">
        <f>REPLACE(INDEX(GroupVertices[Group], MATCH(Edges[[#This Row],[Vertex 2]],GroupVertices[Vertex],0)),1,1,"")</f>
        <v>#N/A</v>
      </c>
    </row>
    <row r="207" spans="1:57" hidden="1" x14ac:dyDescent="0.25">
      <c r="A207" s="67" t="s">
        <v>2145</v>
      </c>
      <c r="B207" s="67" t="s">
        <v>2145</v>
      </c>
      <c r="C207" s="68"/>
      <c r="D207" s="69"/>
      <c r="E207" s="70"/>
      <c r="F207" s="71"/>
      <c r="G207" s="68"/>
      <c r="H207" s="72"/>
      <c r="I207" s="73"/>
      <c r="J207" s="73"/>
      <c r="K207" s="35" t="s">
        <v>65</v>
      </c>
      <c r="L207" s="80">
        <v>207</v>
      </c>
      <c r="M207" s="80"/>
      <c r="N207" s="75"/>
      <c r="O207" s="82" t="s">
        <v>179</v>
      </c>
      <c r="P207" s="84">
        <v>42847.545706018522</v>
      </c>
      <c r="Q207" s="82" t="s">
        <v>2589</v>
      </c>
      <c r="R207" s="82"/>
      <c r="S207" s="82"/>
      <c r="T207" s="82" t="s">
        <v>387</v>
      </c>
      <c r="U207" s="82"/>
      <c r="V207" s="85" t="s">
        <v>2721</v>
      </c>
      <c r="W207" s="84">
        <v>42847.545706018522</v>
      </c>
      <c r="X207" s="85" t="s">
        <v>3098</v>
      </c>
      <c r="Y207" s="82"/>
      <c r="Z207" s="82"/>
      <c r="AA207" s="88" t="s">
        <v>3535</v>
      </c>
      <c r="AB207" s="82"/>
      <c r="AC207" s="82" t="b">
        <v>0</v>
      </c>
      <c r="AD207" s="82">
        <v>0</v>
      </c>
      <c r="AE207" s="88" t="s">
        <v>1016</v>
      </c>
      <c r="AF207" s="82" t="b">
        <v>0</v>
      </c>
      <c r="AG207" s="82" t="s">
        <v>1023</v>
      </c>
      <c r="AH207" s="82"/>
      <c r="AI207" s="88" t="s">
        <v>1016</v>
      </c>
      <c r="AJ207" s="82" t="b">
        <v>0</v>
      </c>
      <c r="AK207" s="82">
        <v>0</v>
      </c>
      <c r="AL207" s="88" t="s">
        <v>1016</v>
      </c>
      <c r="AM207" s="82" t="s">
        <v>1030</v>
      </c>
      <c r="AN207" s="82" t="b">
        <v>0</v>
      </c>
      <c r="AO207" s="88" t="s">
        <v>3535</v>
      </c>
      <c r="AP207" s="82" t="s">
        <v>179</v>
      </c>
      <c r="AQ207" s="82">
        <v>0</v>
      </c>
      <c r="AR207" s="82">
        <v>0</v>
      </c>
      <c r="AS207" s="82"/>
      <c r="AT207" s="82"/>
      <c r="AU207" s="82"/>
      <c r="AV207" s="82"/>
      <c r="AW207" s="82"/>
      <c r="AX207" s="82"/>
      <c r="AY207" s="82"/>
      <c r="AZ207" s="82"/>
      <c r="BA207" s="105" t="b">
        <f>IF(Edges[[#This Row],[Vertex 1]]=Edges[[#This Row],[Vertex 2]],TRUE,FALSE)</f>
        <v>1</v>
      </c>
      <c r="BB207">
        <v>1</v>
      </c>
      <c r="BC207">
        <v>1</v>
      </c>
      <c r="BD207" s="82" t="e">
        <f>REPLACE(INDEX(GroupVertices[Group], MATCH(Edges[[#This Row],[Vertex 1]],GroupVertices[Vertex],0)),1,1,"")</f>
        <v>#N/A</v>
      </c>
      <c r="BE207" s="105" t="e">
        <f>REPLACE(INDEX(GroupVertices[Group], MATCH(Edges[[#This Row],[Vertex 2]],GroupVertices[Vertex],0)),1,1,"")</f>
        <v>#N/A</v>
      </c>
    </row>
    <row r="208" spans="1:57" x14ac:dyDescent="0.25">
      <c r="A208" s="67" t="s">
        <v>2146</v>
      </c>
      <c r="B208" s="67" t="s">
        <v>387</v>
      </c>
      <c r="C208" s="68"/>
      <c r="D208" s="69"/>
      <c r="E208" s="70"/>
      <c r="F208" s="71"/>
      <c r="G208" s="68"/>
      <c r="H208" s="72"/>
      <c r="I208" s="73"/>
      <c r="J208" s="73"/>
      <c r="K208" s="35" t="s">
        <v>65</v>
      </c>
      <c r="L208" s="80">
        <v>208</v>
      </c>
      <c r="M208" s="80"/>
      <c r="N208" s="75"/>
      <c r="O208" s="82" t="s">
        <v>393</v>
      </c>
      <c r="P208" s="84">
        <v>42847.598240740743</v>
      </c>
      <c r="Q208" s="82" t="s">
        <v>2590</v>
      </c>
      <c r="R208" s="82"/>
      <c r="S208" s="82"/>
      <c r="T208" s="82"/>
      <c r="U208" s="82"/>
      <c r="V208" s="85" t="s">
        <v>502</v>
      </c>
      <c r="W208" s="84">
        <v>42847.598240740743</v>
      </c>
      <c r="X208" s="85" t="s">
        <v>3099</v>
      </c>
      <c r="Y208" s="82"/>
      <c r="Z208" s="82"/>
      <c r="AA208" s="88" t="s">
        <v>3536</v>
      </c>
      <c r="AB208" s="82"/>
      <c r="AC208" s="82" t="b">
        <v>0</v>
      </c>
      <c r="AD208" s="82">
        <v>0</v>
      </c>
      <c r="AE208" s="88" t="s">
        <v>1016</v>
      </c>
      <c r="AF208" s="82" t="b">
        <v>0</v>
      </c>
      <c r="AG208" s="82" t="s">
        <v>1023</v>
      </c>
      <c r="AH208" s="82"/>
      <c r="AI208" s="88" t="s">
        <v>1016</v>
      </c>
      <c r="AJ208" s="82" t="b">
        <v>0</v>
      </c>
      <c r="AK208" s="82">
        <v>839</v>
      </c>
      <c r="AL208" s="88" t="s">
        <v>3962</v>
      </c>
      <c r="AM208" s="82" t="s">
        <v>1030</v>
      </c>
      <c r="AN208" s="82" t="b">
        <v>0</v>
      </c>
      <c r="AO208" s="88" t="s">
        <v>3962</v>
      </c>
      <c r="AP208" s="82" t="s">
        <v>179</v>
      </c>
      <c r="AQ208" s="82">
        <v>0</v>
      </c>
      <c r="AR208" s="82">
        <v>0</v>
      </c>
      <c r="AS208" s="82"/>
      <c r="AT208" s="82"/>
      <c r="AU208" s="82"/>
      <c r="AV208" s="82"/>
      <c r="AW208" s="82"/>
      <c r="AX208" s="82"/>
      <c r="AY208" s="82"/>
      <c r="AZ208" s="82"/>
      <c r="BA208" s="105" t="b">
        <f>IF(Edges[[#This Row],[Vertex 1]]=Edges[[#This Row],[Vertex 2]],TRUE,FALSE)</f>
        <v>0</v>
      </c>
      <c r="BB208">
        <v>1</v>
      </c>
      <c r="BC208">
        <v>1</v>
      </c>
      <c r="BD208" s="81" t="e">
        <f>REPLACE(INDEX(GroupVertices[Group], MATCH(Edges[[#This Row],[Vertex 1]],GroupVertices[Vertex],0)),1,1,"")</f>
        <v>#N/A</v>
      </c>
      <c r="BE208" s="81" t="e">
        <f>REPLACE(INDEX(GroupVertices[Group], MATCH(Edges[[#This Row],[Vertex 2]],GroupVertices[Vertex],0)),1,1,"")</f>
        <v>#N/A</v>
      </c>
    </row>
    <row r="209" spans="1:57" x14ac:dyDescent="0.25">
      <c r="A209" s="67" t="s">
        <v>2146</v>
      </c>
      <c r="B209" s="67" t="s">
        <v>381</v>
      </c>
      <c r="C209" s="68"/>
      <c r="D209" s="69"/>
      <c r="E209" s="70"/>
      <c r="F209" s="71"/>
      <c r="G209" s="68"/>
      <c r="H209" s="72"/>
      <c r="I209" s="73"/>
      <c r="J209" s="73"/>
      <c r="K209" s="35" t="s">
        <v>65</v>
      </c>
      <c r="L209" s="80">
        <v>209</v>
      </c>
      <c r="M209" s="80"/>
      <c r="N209" s="75"/>
      <c r="O209" s="82" t="s">
        <v>393</v>
      </c>
      <c r="P209" s="84">
        <v>42847.598240740743</v>
      </c>
      <c r="Q209" s="82" t="s">
        <v>2590</v>
      </c>
      <c r="R209" s="82"/>
      <c r="S209" s="82"/>
      <c r="T209" s="82"/>
      <c r="U209" s="82"/>
      <c r="V209" s="85" t="s">
        <v>502</v>
      </c>
      <c r="W209" s="84">
        <v>42847.598240740743</v>
      </c>
      <c r="X209" s="85" t="s">
        <v>3099</v>
      </c>
      <c r="Y209" s="82"/>
      <c r="Z209" s="82"/>
      <c r="AA209" s="88" t="s">
        <v>3536</v>
      </c>
      <c r="AB209" s="82"/>
      <c r="AC209" s="82" t="b">
        <v>0</v>
      </c>
      <c r="AD209" s="82">
        <v>0</v>
      </c>
      <c r="AE209" s="88" t="s">
        <v>1016</v>
      </c>
      <c r="AF209" s="82" t="b">
        <v>0</v>
      </c>
      <c r="AG209" s="82" t="s">
        <v>1023</v>
      </c>
      <c r="AH209" s="82"/>
      <c r="AI209" s="88" t="s">
        <v>1016</v>
      </c>
      <c r="AJ209" s="82" t="b">
        <v>0</v>
      </c>
      <c r="AK209" s="82">
        <v>839</v>
      </c>
      <c r="AL209" s="88" t="s">
        <v>3962</v>
      </c>
      <c r="AM209" s="82" t="s">
        <v>1030</v>
      </c>
      <c r="AN209" s="82" t="b">
        <v>0</v>
      </c>
      <c r="AO209" s="88" t="s">
        <v>3962</v>
      </c>
      <c r="AP209" s="82" t="s">
        <v>179</v>
      </c>
      <c r="AQ209" s="82">
        <v>0</v>
      </c>
      <c r="AR209" s="82">
        <v>0</v>
      </c>
      <c r="AS209" s="82"/>
      <c r="AT209" s="82"/>
      <c r="AU209" s="82"/>
      <c r="AV209" s="82"/>
      <c r="AW209" s="82"/>
      <c r="AX209" s="82"/>
      <c r="AY209" s="82"/>
      <c r="AZ209" s="82"/>
      <c r="BA209" s="105" t="b">
        <f>IF(Edges[[#This Row],[Vertex 1]]=Edges[[#This Row],[Vertex 2]],TRUE,FALSE)</f>
        <v>0</v>
      </c>
      <c r="BB209">
        <v>1</v>
      </c>
      <c r="BC209">
        <v>1</v>
      </c>
      <c r="BD209" s="81" t="e">
        <f>REPLACE(INDEX(GroupVertices[Group], MATCH(Edges[[#This Row],[Vertex 1]],GroupVertices[Vertex],0)),1,1,"")</f>
        <v>#N/A</v>
      </c>
      <c r="BE209" s="81" t="e">
        <f>REPLACE(INDEX(GroupVertices[Group], MATCH(Edges[[#This Row],[Vertex 2]],GroupVertices[Vertex],0)),1,1,"")</f>
        <v>#N/A</v>
      </c>
    </row>
    <row r="210" spans="1:57" x14ac:dyDescent="0.25">
      <c r="A210" s="67" t="s">
        <v>2147</v>
      </c>
      <c r="B210" s="67" t="s">
        <v>2197</v>
      </c>
      <c r="C210" s="68"/>
      <c r="D210" s="69"/>
      <c r="E210" s="70"/>
      <c r="F210" s="71"/>
      <c r="G210" s="68"/>
      <c r="H210" s="72"/>
      <c r="I210" s="73"/>
      <c r="J210" s="73"/>
      <c r="K210" s="35" t="s">
        <v>65</v>
      </c>
      <c r="L210" s="80">
        <v>210</v>
      </c>
      <c r="M210" s="80"/>
      <c r="N210" s="75"/>
      <c r="O210" s="82" t="s">
        <v>393</v>
      </c>
      <c r="P210" s="84">
        <v>42847.647638888891</v>
      </c>
      <c r="Q210" s="82" t="s">
        <v>2591</v>
      </c>
      <c r="R210" s="82"/>
      <c r="S210" s="82"/>
      <c r="T210" s="82"/>
      <c r="U210" s="85" t="s">
        <v>2705</v>
      </c>
      <c r="V210" s="85" t="s">
        <v>2705</v>
      </c>
      <c r="W210" s="84">
        <v>42847.647638888891</v>
      </c>
      <c r="X210" s="85" t="s">
        <v>3100</v>
      </c>
      <c r="Y210" s="82"/>
      <c r="Z210" s="82"/>
      <c r="AA210" s="88" t="s">
        <v>3537</v>
      </c>
      <c r="AB210" s="82"/>
      <c r="AC210" s="82" t="b">
        <v>0</v>
      </c>
      <c r="AD210" s="82">
        <v>0</v>
      </c>
      <c r="AE210" s="88" t="s">
        <v>1016</v>
      </c>
      <c r="AF210" s="82" t="b">
        <v>0</v>
      </c>
      <c r="AG210" s="82" t="s">
        <v>1023</v>
      </c>
      <c r="AH210" s="82"/>
      <c r="AI210" s="88" t="s">
        <v>1016</v>
      </c>
      <c r="AJ210" s="82" t="b">
        <v>0</v>
      </c>
      <c r="AK210" s="82">
        <v>23</v>
      </c>
      <c r="AL210" s="88" t="s">
        <v>3587</v>
      </c>
      <c r="AM210" s="82" t="s">
        <v>1035</v>
      </c>
      <c r="AN210" s="82" t="b">
        <v>0</v>
      </c>
      <c r="AO210" s="88" t="s">
        <v>3587</v>
      </c>
      <c r="AP210" s="82" t="s">
        <v>179</v>
      </c>
      <c r="AQ210" s="82">
        <v>0</v>
      </c>
      <c r="AR210" s="82">
        <v>0</v>
      </c>
      <c r="AS210" s="82"/>
      <c r="AT210" s="82"/>
      <c r="AU210" s="82"/>
      <c r="AV210" s="82"/>
      <c r="AW210" s="82"/>
      <c r="AX210" s="82"/>
      <c r="AY210" s="82"/>
      <c r="AZ210" s="82"/>
      <c r="BA210" s="105" t="b">
        <f>IF(Edges[[#This Row],[Vertex 1]]=Edges[[#This Row],[Vertex 2]],TRUE,FALSE)</f>
        <v>0</v>
      </c>
      <c r="BB210">
        <v>1</v>
      </c>
      <c r="BC210">
        <v>1</v>
      </c>
      <c r="BD210" s="81" t="e">
        <f>REPLACE(INDEX(GroupVertices[Group], MATCH(Edges[[#This Row],[Vertex 1]],GroupVertices[Vertex],0)),1,1,"")</f>
        <v>#N/A</v>
      </c>
      <c r="BE210" s="81" t="e">
        <f>REPLACE(INDEX(GroupVertices[Group], MATCH(Edges[[#This Row],[Vertex 2]],GroupVertices[Vertex],0)),1,1,"")</f>
        <v>#N/A</v>
      </c>
    </row>
    <row r="211" spans="1:57" hidden="1" x14ac:dyDescent="0.25">
      <c r="A211" s="67" t="s">
        <v>2148</v>
      </c>
      <c r="B211" s="67" t="s">
        <v>2148</v>
      </c>
      <c r="C211" s="68"/>
      <c r="D211" s="69"/>
      <c r="E211" s="70"/>
      <c r="F211" s="71"/>
      <c r="G211" s="68"/>
      <c r="H211" s="72"/>
      <c r="I211" s="73"/>
      <c r="J211" s="73"/>
      <c r="K211" s="35" t="s">
        <v>65</v>
      </c>
      <c r="L211" s="80">
        <v>211</v>
      </c>
      <c r="M211" s="80"/>
      <c r="N211" s="75"/>
      <c r="O211" s="82" t="s">
        <v>179</v>
      </c>
      <c r="P211" s="84">
        <v>42847.684560185182</v>
      </c>
      <c r="Q211" s="82" t="s">
        <v>2592</v>
      </c>
      <c r="R211" s="82"/>
      <c r="S211" s="82"/>
      <c r="T211" s="82" t="s">
        <v>2680</v>
      </c>
      <c r="U211" s="82"/>
      <c r="V211" s="85" t="s">
        <v>2722</v>
      </c>
      <c r="W211" s="84">
        <v>42847.684560185182</v>
      </c>
      <c r="X211" s="85" t="s">
        <v>3101</v>
      </c>
      <c r="Y211" s="82"/>
      <c r="Z211" s="82"/>
      <c r="AA211" s="88" t="s">
        <v>3538</v>
      </c>
      <c r="AB211" s="82"/>
      <c r="AC211" s="82" t="b">
        <v>0</v>
      </c>
      <c r="AD211" s="82">
        <v>1</v>
      </c>
      <c r="AE211" s="88" t="s">
        <v>1016</v>
      </c>
      <c r="AF211" s="82" t="b">
        <v>0</v>
      </c>
      <c r="AG211" s="82" t="s">
        <v>1023</v>
      </c>
      <c r="AH211" s="82"/>
      <c r="AI211" s="88" t="s">
        <v>1016</v>
      </c>
      <c r="AJ211" s="82" t="b">
        <v>0</v>
      </c>
      <c r="AK211" s="82">
        <v>0</v>
      </c>
      <c r="AL211" s="88" t="s">
        <v>1016</v>
      </c>
      <c r="AM211" s="82" t="s">
        <v>1030</v>
      </c>
      <c r="AN211" s="82" t="b">
        <v>0</v>
      </c>
      <c r="AO211" s="88" t="s">
        <v>3538</v>
      </c>
      <c r="AP211" s="82" t="s">
        <v>179</v>
      </c>
      <c r="AQ211" s="82">
        <v>0</v>
      </c>
      <c r="AR211" s="82">
        <v>0</v>
      </c>
      <c r="AS211" s="82"/>
      <c r="AT211" s="82"/>
      <c r="AU211" s="82"/>
      <c r="AV211" s="82"/>
      <c r="AW211" s="82"/>
      <c r="AX211" s="82"/>
      <c r="AY211" s="82"/>
      <c r="AZ211" s="82"/>
      <c r="BA211" s="105" t="b">
        <f>IF(Edges[[#This Row],[Vertex 1]]=Edges[[#This Row],[Vertex 2]],TRUE,FALSE)</f>
        <v>1</v>
      </c>
      <c r="BB211">
        <v>1</v>
      </c>
      <c r="BC211">
        <v>1</v>
      </c>
      <c r="BD211" s="82" t="e">
        <f>REPLACE(INDEX(GroupVertices[Group], MATCH(Edges[[#This Row],[Vertex 1]],GroupVertices[Vertex],0)),1,1,"")</f>
        <v>#N/A</v>
      </c>
      <c r="BE211" s="105" t="e">
        <f>REPLACE(INDEX(GroupVertices[Group], MATCH(Edges[[#This Row],[Vertex 2]],GroupVertices[Vertex],0)),1,1,"")</f>
        <v>#N/A</v>
      </c>
    </row>
    <row r="212" spans="1:57" x14ac:dyDescent="0.25">
      <c r="A212" s="67" t="s">
        <v>2149</v>
      </c>
      <c r="B212" s="67" t="s">
        <v>2562</v>
      </c>
      <c r="C212" s="68"/>
      <c r="D212" s="69"/>
      <c r="E212" s="70"/>
      <c r="F212" s="71"/>
      <c r="G212" s="68"/>
      <c r="H212" s="72"/>
      <c r="I212" s="73"/>
      <c r="J212" s="73"/>
      <c r="K212" s="35" t="s">
        <v>65</v>
      </c>
      <c r="L212" s="80">
        <v>212</v>
      </c>
      <c r="M212" s="80"/>
      <c r="N212" s="75"/>
      <c r="O212" s="82" t="s">
        <v>393</v>
      </c>
      <c r="P212" s="84">
        <v>42847.717013888891</v>
      </c>
      <c r="Q212" s="82" t="s">
        <v>2593</v>
      </c>
      <c r="R212" s="82"/>
      <c r="S212" s="82"/>
      <c r="T212" s="82" t="s">
        <v>2681</v>
      </c>
      <c r="U212" s="82"/>
      <c r="V212" s="85" t="s">
        <v>2723</v>
      </c>
      <c r="W212" s="84">
        <v>42847.717013888891</v>
      </c>
      <c r="X212" s="85" t="s">
        <v>3102</v>
      </c>
      <c r="Y212" s="82"/>
      <c r="Z212" s="82"/>
      <c r="AA212" s="88" t="s">
        <v>3539</v>
      </c>
      <c r="AB212" s="82"/>
      <c r="AC212" s="82" t="b">
        <v>0</v>
      </c>
      <c r="AD212" s="82">
        <v>0</v>
      </c>
      <c r="AE212" s="88" t="s">
        <v>1016</v>
      </c>
      <c r="AF212" s="82" t="b">
        <v>0</v>
      </c>
      <c r="AG212" s="82" t="s">
        <v>1023</v>
      </c>
      <c r="AH212" s="82"/>
      <c r="AI212" s="88" t="s">
        <v>1016</v>
      </c>
      <c r="AJ212" s="82" t="b">
        <v>0</v>
      </c>
      <c r="AK212" s="82">
        <v>0</v>
      </c>
      <c r="AL212" s="88" t="s">
        <v>1016</v>
      </c>
      <c r="AM212" s="82" t="s">
        <v>1030</v>
      </c>
      <c r="AN212" s="82" t="b">
        <v>0</v>
      </c>
      <c r="AO212" s="88" t="s">
        <v>3539</v>
      </c>
      <c r="AP212" s="82" t="s">
        <v>179</v>
      </c>
      <c r="AQ212" s="82">
        <v>0</v>
      </c>
      <c r="AR212" s="82">
        <v>0</v>
      </c>
      <c r="AS212" s="82"/>
      <c r="AT212" s="82"/>
      <c r="AU212" s="82"/>
      <c r="AV212" s="82"/>
      <c r="AW212" s="82"/>
      <c r="AX212" s="82"/>
      <c r="AY212" s="82"/>
      <c r="AZ212" s="82"/>
      <c r="BA212" s="105" t="b">
        <f>IF(Edges[[#This Row],[Vertex 1]]=Edges[[#This Row],[Vertex 2]],TRUE,FALSE)</f>
        <v>0</v>
      </c>
      <c r="BB212">
        <v>1</v>
      </c>
      <c r="BC212">
        <v>1</v>
      </c>
      <c r="BD212" s="81" t="e">
        <f>REPLACE(INDEX(GroupVertices[Group], MATCH(Edges[[#This Row],[Vertex 1]],GroupVertices[Vertex],0)),1,1,"")</f>
        <v>#N/A</v>
      </c>
      <c r="BE212" s="81" t="e">
        <f>REPLACE(INDEX(GroupVertices[Group], MATCH(Edges[[#This Row],[Vertex 2]],GroupVertices[Vertex],0)),1,1,"")</f>
        <v>#N/A</v>
      </c>
    </row>
    <row r="213" spans="1:57" x14ac:dyDescent="0.25">
      <c r="A213" s="67" t="s">
        <v>2149</v>
      </c>
      <c r="B213" s="67" t="s">
        <v>2563</v>
      </c>
      <c r="C213" s="68"/>
      <c r="D213" s="69"/>
      <c r="E213" s="70"/>
      <c r="F213" s="71"/>
      <c r="G213" s="68"/>
      <c r="H213" s="72"/>
      <c r="I213" s="73"/>
      <c r="J213" s="73"/>
      <c r="K213" s="35" t="s">
        <v>65</v>
      </c>
      <c r="L213" s="80">
        <v>213</v>
      </c>
      <c r="M213" s="80"/>
      <c r="N213" s="75"/>
      <c r="O213" s="82" t="s">
        <v>393</v>
      </c>
      <c r="P213" s="84">
        <v>42847.717013888891</v>
      </c>
      <c r="Q213" s="82" t="s">
        <v>2593</v>
      </c>
      <c r="R213" s="82"/>
      <c r="S213" s="82"/>
      <c r="T213" s="82" t="s">
        <v>2681</v>
      </c>
      <c r="U213" s="82"/>
      <c r="V213" s="85" t="s">
        <v>2723</v>
      </c>
      <c r="W213" s="84">
        <v>42847.717013888891</v>
      </c>
      <c r="X213" s="85" t="s">
        <v>3102</v>
      </c>
      <c r="Y213" s="82"/>
      <c r="Z213" s="82"/>
      <c r="AA213" s="88" t="s">
        <v>3539</v>
      </c>
      <c r="AB213" s="82"/>
      <c r="AC213" s="82" t="b">
        <v>0</v>
      </c>
      <c r="AD213" s="82">
        <v>0</v>
      </c>
      <c r="AE213" s="88" t="s">
        <v>1016</v>
      </c>
      <c r="AF213" s="82" t="b">
        <v>0</v>
      </c>
      <c r="AG213" s="82" t="s">
        <v>1023</v>
      </c>
      <c r="AH213" s="82"/>
      <c r="AI213" s="88" t="s">
        <v>1016</v>
      </c>
      <c r="AJ213" s="82" t="b">
        <v>0</v>
      </c>
      <c r="AK213" s="82">
        <v>0</v>
      </c>
      <c r="AL213" s="88" t="s">
        <v>1016</v>
      </c>
      <c r="AM213" s="82" t="s">
        <v>1030</v>
      </c>
      <c r="AN213" s="82" t="b">
        <v>0</v>
      </c>
      <c r="AO213" s="88" t="s">
        <v>3539</v>
      </c>
      <c r="AP213" s="82" t="s">
        <v>179</v>
      </c>
      <c r="AQ213" s="82">
        <v>0</v>
      </c>
      <c r="AR213" s="82">
        <v>0</v>
      </c>
      <c r="AS213" s="82"/>
      <c r="AT213" s="82"/>
      <c r="AU213" s="82"/>
      <c r="AV213" s="82"/>
      <c r="AW213" s="82"/>
      <c r="AX213" s="82"/>
      <c r="AY213" s="82"/>
      <c r="AZ213" s="82"/>
      <c r="BA213" s="105" t="b">
        <f>IF(Edges[[#This Row],[Vertex 1]]=Edges[[#This Row],[Vertex 2]],TRUE,FALSE)</f>
        <v>0</v>
      </c>
      <c r="BB213">
        <v>1</v>
      </c>
      <c r="BC213">
        <v>1</v>
      </c>
      <c r="BD213" s="81" t="e">
        <f>REPLACE(INDEX(GroupVertices[Group], MATCH(Edges[[#This Row],[Vertex 1]],GroupVertices[Vertex],0)),1,1,"")</f>
        <v>#N/A</v>
      </c>
      <c r="BE213" s="81" t="e">
        <f>REPLACE(INDEX(GroupVertices[Group], MATCH(Edges[[#This Row],[Vertex 2]],GroupVertices[Vertex],0)),1,1,"")</f>
        <v>#N/A</v>
      </c>
    </row>
    <row r="214" spans="1:57" x14ac:dyDescent="0.25">
      <c r="A214" s="67" t="s">
        <v>2150</v>
      </c>
      <c r="B214" s="67" t="s">
        <v>2197</v>
      </c>
      <c r="C214" s="68"/>
      <c r="D214" s="69"/>
      <c r="E214" s="70"/>
      <c r="F214" s="71"/>
      <c r="G214" s="68"/>
      <c r="H214" s="72"/>
      <c r="I214" s="73"/>
      <c r="J214" s="73"/>
      <c r="K214" s="35" t="s">
        <v>65</v>
      </c>
      <c r="L214" s="80">
        <v>214</v>
      </c>
      <c r="M214" s="80"/>
      <c r="N214" s="75"/>
      <c r="O214" s="82" t="s">
        <v>393</v>
      </c>
      <c r="P214" s="84">
        <v>42847.721782407411</v>
      </c>
      <c r="Q214" s="82" t="s">
        <v>2591</v>
      </c>
      <c r="R214" s="82"/>
      <c r="S214" s="82"/>
      <c r="T214" s="82"/>
      <c r="U214" s="85" t="s">
        <v>2705</v>
      </c>
      <c r="V214" s="85" t="s">
        <v>2705</v>
      </c>
      <c r="W214" s="84">
        <v>42847.721782407411</v>
      </c>
      <c r="X214" s="85" t="s">
        <v>3103</v>
      </c>
      <c r="Y214" s="82"/>
      <c r="Z214" s="82"/>
      <c r="AA214" s="88" t="s">
        <v>3540</v>
      </c>
      <c r="AB214" s="82"/>
      <c r="AC214" s="82" t="b">
        <v>0</v>
      </c>
      <c r="AD214" s="82">
        <v>0</v>
      </c>
      <c r="AE214" s="88" t="s">
        <v>1016</v>
      </c>
      <c r="AF214" s="82" t="b">
        <v>0</v>
      </c>
      <c r="AG214" s="82" t="s">
        <v>1023</v>
      </c>
      <c r="AH214" s="82"/>
      <c r="AI214" s="88" t="s">
        <v>1016</v>
      </c>
      <c r="AJ214" s="82" t="b">
        <v>0</v>
      </c>
      <c r="AK214" s="82">
        <v>23</v>
      </c>
      <c r="AL214" s="88" t="s">
        <v>3587</v>
      </c>
      <c r="AM214" s="82" t="s">
        <v>1032</v>
      </c>
      <c r="AN214" s="82" t="b">
        <v>0</v>
      </c>
      <c r="AO214" s="88" t="s">
        <v>3587</v>
      </c>
      <c r="AP214" s="82" t="s">
        <v>179</v>
      </c>
      <c r="AQ214" s="82">
        <v>0</v>
      </c>
      <c r="AR214" s="82">
        <v>0</v>
      </c>
      <c r="AS214" s="82"/>
      <c r="AT214" s="82"/>
      <c r="AU214" s="82"/>
      <c r="AV214" s="82"/>
      <c r="AW214" s="82"/>
      <c r="AX214" s="82"/>
      <c r="AY214" s="82"/>
      <c r="AZ214" s="82"/>
      <c r="BA214" s="105" t="b">
        <f>IF(Edges[[#This Row],[Vertex 1]]=Edges[[#This Row],[Vertex 2]],TRUE,FALSE)</f>
        <v>0</v>
      </c>
      <c r="BB214">
        <v>1</v>
      </c>
      <c r="BC214">
        <v>1</v>
      </c>
      <c r="BD214" s="81" t="e">
        <f>REPLACE(INDEX(GroupVertices[Group], MATCH(Edges[[#This Row],[Vertex 1]],GroupVertices[Vertex],0)),1,1,"")</f>
        <v>#N/A</v>
      </c>
      <c r="BE214" s="81" t="e">
        <f>REPLACE(INDEX(GroupVertices[Group], MATCH(Edges[[#This Row],[Vertex 2]],GroupVertices[Vertex],0)),1,1,"")</f>
        <v>#N/A</v>
      </c>
    </row>
    <row r="215" spans="1:57" hidden="1" x14ac:dyDescent="0.25">
      <c r="A215" s="67" t="s">
        <v>2151</v>
      </c>
      <c r="B215" s="67" t="s">
        <v>2151</v>
      </c>
      <c r="C215" s="68"/>
      <c r="D215" s="69"/>
      <c r="E215" s="70"/>
      <c r="F215" s="71"/>
      <c r="G215" s="68"/>
      <c r="H215" s="72"/>
      <c r="I215" s="73"/>
      <c r="J215" s="73"/>
      <c r="K215" s="35" t="s">
        <v>65</v>
      </c>
      <c r="L215" s="80">
        <v>215</v>
      </c>
      <c r="M215" s="80"/>
      <c r="N215" s="75"/>
      <c r="O215" s="82" t="s">
        <v>179</v>
      </c>
      <c r="P215" s="84">
        <v>42847.722638888888</v>
      </c>
      <c r="Q215" s="82" t="s">
        <v>2594</v>
      </c>
      <c r="R215" s="85" t="s">
        <v>2659</v>
      </c>
      <c r="S215" s="82" t="s">
        <v>477</v>
      </c>
      <c r="T215" s="82"/>
      <c r="U215" s="82"/>
      <c r="V215" s="85" t="s">
        <v>2724</v>
      </c>
      <c r="W215" s="84">
        <v>42847.722638888888</v>
      </c>
      <c r="X215" s="85" t="s">
        <v>3104</v>
      </c>
      <c r="Y215" s="82"/>
      <c r="Z215" s="82"/>
      <c r="AA215" s="88" t="s">
        <v>3541</v>
      </c>
      <c r="AB215" s="82"/>
      <c r="AC215" s="82" t="b">
        <v>0</v>
      </c>
      <c r="AD215" s="82">
        <v>0</v>
      </c>
      <c r="AE215" s="88" t="s">
        <v>1016</v>
      </c>
      <c r="AF215" s="82" t="b">
        <v>0</v>
      </c>
      <c r="AG215" s="82" t="s">
        <v>1023</v>
      </c>
      <c r="AH215" s="82"/>
      <c r="AI215" s="88" t="s">
        <v>1016</v>
      </c>
      <c r="AJ215" s="82" t="b">
        <v>0</v>
      </c>
      <c r="AK215" s="82">
        <v>0</v>
      </c>
      <c r="AL215" s="88" t="s">
        <v>1016</v>
      </c>
      <c r="AM215" s="82" t="s">
        <v>1036</v>
      </c>
      <c r="AN215" s="82" t="b">
        <v>0</v>
      </c>
      <c r="AO215" s="88" t="s">
        <v>3541</v>
      </c>
      <c r="AP215" s="82" t="s">
        <v>179</v>
      </c>
      <c r="AQ215" s="82">
        <v>0</v>
      </c>
      <c r="AR215" s="82">
        <v>0</v>
      </c>
      <c r="AS215" s="82"/>
      <c r="AT215" s="82"/>
      <c r="AU215" s="82"/>
      <c r="AV215" s="82"/>
      <c r="AW215" s="82"/>
      <c r="AX215" s="82"/>
      <c r="AY215" s="82"/>
      <c r="AZ215" s="82"/>
      <c r="BA215" s="105" t="b">
        <f>IF(Edges[[#This Row],[Vertex 1]]=Edges[[#This Row],[Vertex 2]],TRUE,FALSE)</f>
        <v>1</v>
      </c>
      <c r="BB215">
        <v>1</v>
      </c>
      <c r="BC215">
        <v>1</v>
      </c>
      <c r="BD215" s="82" t="e">
        <f>REPLACE(INDEX(GroupVertices[Group], MATCH(Edges[[#This Row],[Vertex 1]],GroupVertices[Vertex],0)),1,1,"")</f>
        <v>#N/A</v>
      </c>
      <c r="BE215" s="105" t="e">
        <f>REPLACE(INDEX(GroupVertices[Group], MATCH(Edges[[#This Row],[Vertex 2]],GroupVertices[Vertex],0)),1,1,"")</f>
        <v>#N/A</v>
      </c>
    </row>
    <row r="216" spans="1:57" hidden="1" x14ac:dyDescent="0.25">
      <c r="A216" s="67" t="s">
        <v>2152</v>
      </c>
      <c r="B216" s="67" t="s">
        <v>2152</v>
      </c>
      <c r="C216" s="68"/>
      <c r="D216" s="69"/>
      <c r="E216" s="70"/>
      <c r="F216" s="71"/>
      <c r="G216" s="68"/>
      <c r="H216" s="72"/>
      <c r="I216" s="73"/>
      <c r="J216" s="73"/>
      <c r="K216" s="35" t="s">
        <v>65</v>
      </c>
      <c r="L216" s="80">
        <v>216</v>
      </c>
      <c r="M216" s="80"/>
      <c r="N216" s="75"/>
      <c r="O216" s="82" t="s">
        <v>179</v>
      </c>
      <c r="P216" s="84">
        <v>42847.727395833332</v>
      </c>
      <c r="Q216" s="82" t="s">
        <v>2595</v>
      </c>
      <c r="R216" s="82"/>
      <c r="S216" s="82"/>
      <c r="T216" s="82" t="s">
        <v>2682</v>
      </c>
      <c r="U216" s="82"/>
      <c r="V216" s="85" t="s">
        <v>2725</v>
      </c>
      <c r="W216" s="84">
        <v>42847.727395833332</v>
      </c>
      <c r="X216" s="85" t="s">
        <v>3105</v>
      </c>
      <c r="Y216" s="82"/>
      <c r="Z216" s="82"/>
      <c r="AA216" s="88" t="s">
        <v>3542</v>
      </c>
      <c r="AB216" s="82"/>
      <c r="AC216" s="82" t="b">
        <v>0</v>
      </c>
      <c r="AD216" s="82">
        <v>3</v>
      </c>
      <c r="AE216" s="88" t="s">
        <v>1016</v>
      </c>
      <c r="AF216" s="82" t="b">
        <v>0</v>
      </c>
      <c r="AG216" s="82" t="s">
        <v>1023</v>
      </c>
      <c r="AH216" s="82"/>
      <c r="AI216" s="88" t="s">
        <v>1016</v>
      </c>
      <c r="AJ216" s="82" t="b">
        <v>0</v>
      </c>
      <c r="AK216" s="82">
        <v>1</v>
      </c>
      <c r="AL216" s="88" t="s">
        <v>1016</v>
      </c>
      <c r="AM216" s="82" t="s">
        <v>1030</v>
      </c>
      <c r="AN216" s="82" t="b">
        <v>0</v>
      </c>
      <c r="AO216" s="88" t="s">
        <v>3542</v>
      </c>
      <c r="AP216" s="82" t="s">
        <v>179</v>
      </c>
      <c r="AQ216" s="82">
        <v>0</v>
      </c>
      <c r="AR216" s="82">
        <v>0</v>
      </c>
      <c r="AS216" s="82"/>
      <c r="AT216" s="82"/>
      <c r="AU216" s="82"/>
      <c r="AV216" s="82"/>
      <c r="AW216" s="82"/>
      <c r="AX216" s="82"/>
      <c r="AY216" s="82"/>
      <c r="AZ216" s="82"/>
      <c r="BA216" s="105" t="b">
        <f>IF(Edges[[#This Row],[Vertex 1]]=Edges[[#This Row],[Vertex 2]],TRUE,FALSE)</f>
        <v>1</v>
      </c>
      <c r="BB216">
        <v>1</v>
      </c>
      <c r="BC216">
        <v>1</v>
      </c>
      <c r="BD216" s="82" t="e">
        <f>REPLACE(INDEX(GroupVertices[Group], MATCH(Edges[[#This Row],[Vertex 1]],GroupVertices[Vertex],0)),1,1,"")</f>
        <v>#N/A</v>
      </c>
      <c r="BE216" s="105" t="e">
        <f>REPLACE(INDEX(GroupVertices[Group], MATCH(Edges[[#This Row],[Vertex 2]],GroupVertices[Vertex],0)),1,1,"")</f>
        <v>#N/A</v>
      </c>
    </row>
    <row r="217" spans="1:57" x14ac:dyDescent="0.25">
      <c r="A217" s="67" t="s">
        <v>2153</v>
      </c>
      <c r="B217" s="67" t="s">
        <v>2152</v>
      </c>
      <c r="C217" s="68"/>
      <c r="D217" s="69"/>
      <c r="E217" s="70"/>
      <c r="F217" s="71"/>
      <c r="G217" s="68"/>
      <c r="H217" s="72"/>
      <c r="I217" s="73"/>
      <c r="J217" s="73"/>
      <c r="K217" s="35" t="s">
        <v>65</v>
      </c>
      <c r="L217" s="80">
        <v>217</v>
      </c>
      <c r="M217" s="80"/>
      <c r="N217" s="75"/>
      <c r="O217" s="82" t="s">
        <v>393</v>
      </c>
      <c r="P217" s="84">
        <v>42847.737326388888</v>
      </c>
      <c r="Q217" s="82" t="s">
        <v>2596</v>
      </c>
      <c r="R217" s="82"/>
      <c r="S217" s="82"/>
      <c r="T217" s="82" t="s">
        <v>2683</v>
      </c>
      <c r="U217" s="82"/>
      <c r="V217" s="85" t="s">
        <v>2726</v>
      </c>
      <c r="W217" s="84">
        <v>42847.737326388888</v>
      </c>
      <c r="X217" s="85" t="s">
        <v>3106</v>
      </c>
      <c r="Y217" s="82"/>
      <c r="Z217" s="82"/>
      <c r="AA217" s="88" t="s">
        <v>3543</v>
      </c>
      <c r="AB217" s="82"/>
      <c r="AC217" s="82" t="b">
        <v>0</v>
      </c>
      <c r="AD217" s="82">
        <v>0</v>
      </c>
      <c r="AE217" s="88" t="s">
        <v>1016</v>
      </c>
      <c r="AF217" s="82" t="b">
        <v>0</v>
      </c>
      <c r="AG217" s="82" t="s">
        <v>1023</v>
      </c>
      <c r="AH217" s="82"/>
      <c r="AI217" s="88" t="s">
        <v>1016</v>
      </c>
      <c r="AJ217" s="82" t="b">
        <v>0</v>
      </c>
      <c r="AK217" s="82">
        <v>1</v>
      </c>
      <c r="AL217" s="88" t="s">
        <v>3542</v>
      </c>
      <c r="AM217" s="82" t="s">
        <v>1030</v>
      </c>
      <c r="AN217" s="82" t="b">
        <v>0</v>
      </c>
      <c r="AO217" s="88" t="s">
        <v>3542</v>
      </c>
      <c r="AP217" s="82" t="s">
        <v>179</v>
      </c>
      <c r="AQ217" s="82">
        <v>0</v>
      </c>
      <c r="AR217" s="82">
        <v>0</v>
      </c>
      <c r="AS217" s="82"/>
      <c r="AT217" s="82"/>
      <c r="AU217" s="82"/>
      <c r="AV217" s="82"/>
      <c r="AW217" s="82"/>
      <c r="AX217" s="82"/>
      <c r="AY217" s="82"/>
      <c r="AZ217" s="82"/>
      <c r="BA217" s="105" t="b">
        <f>IF(Edges[[#This Row],[Vertex 1]]=Edges[[#This Row],[Vertex 2]],TRUE,FALSE)</f>
        <v>0</v>
      </c>
      <c r="BB217">
        <v>1</v>
      </c>
      <c r="BC217">
        <v>1</v>
      </c>
      <c r="BD217" s="81" t="e">
        <f>REPLACE(INDEX(GroupVertices[Group], MATCH(Edges[[#This Row],[Vertex 1]],GroupVertices[Vertex],0)),1,1,"")</f>
        <v>#N/A</v>
      </c>
      <c r="BE217" s="81" t="e">
        <f>REPLACE(INDEX(GroupVertices[Group], MATCH(Edges[[#This Row],[Vertex 2]],GroupVertices[Vertex],0)),1,1,"")</f>
        <v>#N/A</v>
      </c>
    </row>
    <row r="218" spans="1:57" hidden="1" x14ac:dyDescent="0.25">
      <c r="A218" s="67" t="s">
        <v>2154</v>
      </c>
      <c r="B218" s="67" t="s">
        <v>2154</v>
      </c>
      <c r="C218" s="68"/>
      <c r="D218" s="69"/>
      <c r="E218" s="70"/>
      <c r="F218" s="71"/>
      <c r="G218" s="68"/>
      <c r="H218" s="72"/>
      <c r="I218" s="73"/>
      <c r="J218" s="73"/>
      <c r="K218" s="35" t="s">
        <v>65</v>
      </c>
      <c r="L218" s="80">
        <v>218</v>
      </c>
      <c r="M218" s="80"/>
      <c r="N218" s="75"/>
      <c r="O218" s="82" t="s">
        <v>179</v>
      </c>
      <c r="P218" s="84">
        <v>42848.456261574072</v>
      </c>
      <c r="Q218" s="82" t="s">
        <v>2597</v>
      </c>
      <c r="R218" s="82"/>
      <c r="S218" s="82"/>
      <c r="T218" s="82" t="s">
        <v>387</v>
      </c>
      <c r="U218" s="82"/>
      <c r="V218" s="85" t="s">
        <v>2727</v>
      </c>
      <c r="W218" s="84">
        <v>42848.456261574072</v>
      </c>
      <c r="X218" s="85" t="s">
        <v>3107</v>
      </c>
      <c r="Y218" s="82"/>
      <c r="Z218" s="82"/>
      <c r="AA218" s="88" t="s">
        <v>3544</v>
      </c>
      <c r="AB218" s="82"/>
      <c r="AC218" s="82" t="b">
        <v>0</v>
      </c>
      <c r="AD218" s="82">
        <v>0</v>
      </c>
      <c r="AE218" s="88" t="s">
        <v>1016</v>
      </c>
      <c r="AF218" s="82" t="b">
        <v>0</v>
      </c>
      <c r="AG218" s="82" t="s">
        <v>1025</v>
      </c>
      <c r="AH218" s="82"/>
      <c r="AI218" s="88" t="s">
        <v>1016</v>
      </c>
      <c r="AJ218" s="82" t="b">
        <v>0</v>
      </c>
      <c r="AK218" s="82">
        <v>0</v>
      </c>
      <c r="AL218" s="88" t="s">
        <v>1016</v>
      </c>
      <c r="AM218" s="82" t="s">
        <v>1030</v>
      </c>
      <c r="AN218" s="82" t="b">
        <v>0</v>
      </c>
      <c r="AO218" s="88" t="s">
        <v>3544</v>
      </c>
      <c r="AP218" s="82" t="s">
        <v>179</v>
      </c>
      <c r="AQ218" s="82">
        <v>0</v>
      </c>
      <c r="AR218" s="82">
        <v>0</v>
      </c>
      <c r="AS218" s="82"/>
      <c r="AT218" s="82"/>
      <c r="AU218" s="82"/>
      <c r="AV218" s="82"/>
      <c r="AW218" s="82"/>
      <c r="AX218" s="82"/>
      <c r="AY218" s="82"/>
      <c r="AZ218" s="82"/>
      <c r="BA218" s="105" t="b">
        <f>IF(Edges[[#This Row],[Vertex 1]]=Edges[[#This Row],[Vertex 2]],TRUE,FALSE)</f>
        <v>1</v>
      </c>
      <c r="BB218">
        <v>1</v>
      </c>
      <c r="BC218">
        <v>1</v>
      </c>
      <c r="BD218" s="82" t="e">
        <f>REPLACE(INDEX(GroupVertices[Group], MATCH(Edges[[#This Row],[Vertex 1]],GroupVertices[Vertex],0)),1,1,"")</f>
        <v>#N/A</v>
      </c>
      <c r="BE218" s="105" t="e">
        <f>REPLACE(INDEX(GroupVertices[Group], MATCH(Edges[[#This Row],[Vertex 2]],GroupVertices[Vertex],0)),1,1,"")</f>
        <v>#N/A</v>
      </c>
    </row>
    <row r="219" spans="1:57" x14ac:dyDescent="0.25">
      <c r="A219" s="67" t="s">
        <v>2155</v>
      </c>
      <c r="B219" s="67" t="s">
        <v>2564</v>
      </c>
      <c r="C219" s="68"/>
      <c r="D219" s="69"/>
      <c r="E219" s="70"/>
      <c r="F219" s="71"/>
      <c r="G219" s="68"/>
      <c r="H219" s="72"/>
      <c r="I219" s="73"/>
      <c r="J219" s="73"/>
      <c r="K219" s="35" t="s">
        <v>65</v>
      </c>
      <c r="L219" s="80">
        <v>219</v>
      </c>
      <c r="M219" s="80"/>
      <c r="N219" s="75"/>
      <c r="O219" s="82" t="s">
        <v>394</v>
      </c>
      <c r="P219" s="84">
        <v>42848.645104166666</v>
      </c>
      <c r="Q219" s="82" t="s">
        <v>2598</v>
      </c>
      <c r="R219" s="82"/>
      <c r="S219" s="82"/>
      <c r="T219" s="82"/>
      <c r="U219" s="82"/>
      <c r="V219" s="85" t="s">
        <v>2728</v>
      </c>
      <c r="W219" s="84">
        <v>42848.645104166666</v>
      </c>
      <c r="X219" s="85" t="s">
        <v>3108</v>
      </c>
      <c r="Y219" s="82"/>
      <c r="Z219" s="82"/>
      <c r="AA219" s="88" t="s">
        <v>3545</v>
      </c>
      <c r="AB219" s="88" t="s">
        <v>3966</v>
      </c>
      <c r="AC219" s="82" t="b">
        <v>0</v>
      </c>
      <c r="AD219" s="82">
        <v>0</v>
      </c>
      <c r="AE219" s="88" t="s">
        <v>3968</v>
      </c>
      <c r="AF219" s="82" t="b">
        <v>0</v>
      </c>
      <c r="AG219" s="82" t="s">
        <v>1028</v>
      </c>
      <c r="AH219" s="82"/>
      <c r="AI219" s="88" t="s">
        <v>1016</v>
      </c>
      <c r="AJ219" s="82" t="b">
        <v>0</v>
      </c>
      <c r="AK219" s="82">
        <v>0</v>
      </c>
      <c r="AL219" s="88" t="s">
        <v>1016</v>
      </c>
      <c r="AM219" s="82" t="s">
        <v>1030</v>
      </c>
      <c r="AN219" s="82" t="b">
        <v>0</v>
      </c>
      <c r="AO219" s="88" t="s">
        <v>3966</v>
      </c>
      <c r="AP219" s="82" t="s">
        <v>179</v>
      </c>
      <c r="AQ219" s="82">
        <v>0</v>
      </c>
      <c r="AR219" s="82">
        <v>0</v>
      </c>
      <c r="AS219" s="82"/>
      <c r="AT219" s="82"/>
      <c r="AU219" s="82"/>
      <c r="AV219" s="82"/>
      <c r="AW219" s="82"/>
      <c r="AX219" s="82"/>
      <c r="AY219" s="82"/>
      <c r="AZ219" s="82"/>
      <c r="BA219" s="105" t="b">
        <f>IF(Edges[[#This Row],[Vertex 1]]=Edges[[#This Row],[Vertex 2]],TRUE,FALSE)</f>
        <v>0</v>
      </c>
      <c r="BB219">
        <v>1</v>
      </c>
      <c r="BC219">
        <v>1</v>
      </c>
      <c r="BD219" s="81" t="e">
        <f>REPLACE(INDEX(GroupVertices[Group], MATCH(Edges[[#This Row],[Vertex 1]],GroupVertices[Vertex],0)),1,1,"")</f>
        <v>#N/A</v>
      </c>
      <c r="BE219" s="81" t="e">
        <f>REPLACE(INDEX(GroupVertices[Group], MATCH(Edges[[#This Row],[Vertex 2]],GroupVertices[Vertex],0)),1,1,"")</f>
        <v>#N/A</v>
      </c>
    </row>
    <row r="220" spans="1:57" x14ac:dyDescent="0.25">
      <c r="A220" s="67" t="s">
        <v>2155</v>
      </c>
      <c r="B220" s="67" t="s">
        <v>387</v>
      </c>
      <c r="C220" s="68"/>
      <c r="D220" s="69"/>
      <c r="E220" s="70"/>
      <c r="F220" s="71"/>
      <c r="G220" s="68"/>
      <c r="H220" s="72"/>
      <c r="I220" s="73"/>
      <c r="J220" s="73"/>
      <c r="K220" s="35" t="s">
        <v>65</v>
      </c>
      <c r="L220" s="80">
        <v>220</v>
      </c>
      <c r="M220" s="80"/>
      <c r="N220" s="75"/>
      <c r="O220" s="82" t="s">
        <v>393</v>
      </c>
      <c r="P220" s="84">
        <v>42848.645104166666</v>
      </c>
      <c r="Q220" s="82" t="s">
        <v>2598</v>
      </c>
      <c r="R220" s="82"/>
      <c r="S220" s="82"/>
      <c r="T220" s="82"/>
      <c r="U220" s="82"/>
      <c r="V220" s="85" t="s">
        <v>2728</v>
      </c>
      <c r="W220" s="84">
        <v>42848.645104166666</v>
      </c>
      <c r="X220" s="85" t="s">
        <v>3108</v>
      </c>
      <c r="Y220" s="82"/>
      <c r="Z220" s="82"/>
      <c r="AA220" s="88" t="s">
        <v>3545</v>
      </c>
      <c r="AB220" s="88" t="s">
        <v>3966</v>
      </c>
      <c r="AC220" s="82" t="b">
        <v>0</v>
      </c>
      <c r="AD220" s="82">
        <v>0</v>
      </c>
      <c r="AE220" s="88" t="s">
        <v>3968</v>
      </c>
      <c r="AF220" s="82" t="b">
        <v>0</v>
      </c>
      <c r="AG220" s="82" t="s">
        <v>1028</v>
      </c>
      <c r="AH220" s="82"/>
      <c r="AI220" s="88" t="s">
        <v>1016</v>
      </c>
      <c r="AJ220" s="82" t="b">
        <v>0</v>
      </c>
      <c r="AK220" s="82">
        <v>0</v>
      </c>
      <c r="AL220" s="88" t="s">
        <v>1016</v>
      </c>
      <c r="AM220" s="82" t="s">
        <v>1030</v>
      </c>
      <c r="AN220" s="82" t="b">
        <v>0</v>
      </c>
      <c r="AO220" s="88" t="s">
        <v>3966</v>
      </c>
      <c r="AP220" s="82" t="s">
        <v>179</v>
      </c>
      <c r="AQ220" s="82">
        <v>0</v>
      </c>
      <c r="AR220" s="82">
        <v>0</v>
      </c>
      <c r="AS220" s="82"/>
      <c r="AT220" s="82"/>
      <c r="AU220" s="82"/>
      <c r="AV220" s="82"/>
      <c r="AW220" s="82"/>
      <c r="AX220" s="82"/>
      <c r="AY220" s="82"/>
      <c r="AZ220" s="82"/>
      <c r="BA220" s="105" t="b">
        <f>IF(Edges[[#This Row],[Vertex 1]]=Edges[[#This Row],[Vertex 2]],TRUE,FALSE)</f>
        <v>0</v>
      </c>
      <c r="BB220">
        <v>1</v>
      </c>
      <c r="BC220">
        <v>1</v>
      </c>
      <c r="BD220" s="81" t="e">
        <f>REPLACE(INDEX(GroupVertices[Group], MATCH(Edges[[#This Row],[Vertex 1]],GroupVertices[Vertex],0)),1,1,"")</f>
        <v>#N/A</v>
      </c>
      <c r="BE220" s="81" t="e">
        <f>REPLACE(INDEX(GroupVertices[Group], MATCH(Edges[[#This Row],[Vertex 2]],GroupVertices[Vertex],0)),1,1,"")</f>
        <v>#N/A</v>
      </c>
    </row>
    <row r="221" spans="1:57" x14ac:dyDescent="0.25">
      <c r="A221" s="67" t="s">
        <v>2156</v>
      </c>
      <c r="B221" s="67" t="s">
        <v>2565</v>
      </c>
      <c r="C221" s="68"/>
      <c r="D221" s="69"/>
      <c r="E221" s="70"/>
      <c r="F221" s="71"/>
      <c r="G221" s="68"/>
      <c r="H221" s="72"/>
      <c r="I221" s="73"/>
      <c r="J221" s="73"/>
      <c r="K221" s="35" t="s">
        <v>65</v>
      </c>
      <c r="L221" s="80">
        <v>221</v>
      </c>
      <c r="M221" s="80"/>
      <c r="N221" s="75"/>
      <c r="O221" s="82" t="s">
        <v>393</v>
      </c>
      <c r="P221" s="84">
        <v>42848.645069444443</v>
      </c>
      <c r="Q221" s="82" t="s">
        <v>2599</v>
      </c>
      <c r="R221" s="82"/>
      <c r="S221" s="82"/>
      <c r="T221" s="82" t="s">
        <v>485</v>
      </c>
      <c r="U221" s="85" t="s">
        <v>2706</v>
      </c>
      <c r="V221" s="85" t="s">
        <v>2706</v>
      </c>
      <c r="W221" s="84">
        <v>42848.645069444443</v>
      </c>
      <c r="X221" s="85" t="s">
        <v>3109</v>
      </c>
      <c r="Y221" s="82"/>
      <c r="Z221" s="82"/>
      <c r="AA221" s="88" t="s">
        <v>3546</v>
      </c>
      <c r="AB221" s="82"/>
      <c r="AC221" s="82" t="b">
        <v>0</v>
      </c>
      <c r="AD221" s="82">
        <v>7</v>
      </c>
      <c r="AE221" s="88" t="s">
        <v>1016</v>
      </c>
      <c r="AF221" s="82" t="b">
        <v>0</v>
      </c>
      <c r="AG221" s="82" t="s">
        <v>1023</v>
      </c>
      <c r="AH221" s="82"/>
      <c r="AI221" s="88" t="s">
        <v>1016</v>
      </c>
      <c r="AJ221" s="82" t="b">
        <v>0</v>
      </c>
      <c r="AK221" s="82">
        <v>1</v>
      </c>
      <c r="AL221" s="88" t="s">
        <v>1016</v>
      </c>
      <c r="AM221" s="82" t="s">
        <v>1032</v>
      </c>
      <c r="AN221" s="82" t="b">
        <v>0</v>
      </c>
      <c r="AO221" s="88" t="s">
        <v>3546</v>
      </c>
      <c r="AP221" s="82" t="s">
        <v>179</v>
      </c>
      <c r="AQ221" s="82">
        <v>0</v>
      </c>
      <c r="AR221" s="82">
        <v>0</v>
      </c>
      <c r="AS221" s="82"/>
      <c r="AT221" s="82"/>
      <c r="AU221" s="82"/>
      <c r="AV221" s="82"/>
      <c r="AW221" s="82"/>
      <c r="AX221" s="82"/>
      <c r="AY221" s="82"/>
      <c r="AZ221" s="82"/>
      <c r="BA221" s="105" t="b">
        <f>IF(Edges[[#This Row],[Vertex 1]]=Edges[[#This Row],[Vertex 2]],TRUE,FALSE)</f>
        <v>0</v>
      </c>
      <c r="BB221">
        <v>1</v>
      </c>
      <c r="BC221">
        <v>1</v>
      </c>
      <c r="BD221" s="81" t="e">
        <f>REPLACE(INDEX(GroupVertices[Group], MATCH(Edges[[#This Row],[Vertex 1]],GroupVertices[Vertex],0)),1,1,"")</f>
        <v>#N/A</v>
      </c>
      <c r="BE221" s="81" t="e">
        <f>REPLACE(INDEX(GroupVertices[Group], MATCH(Edges[[#This Row],[Vertex 2]],GroupVertices[Vertex],0)),1,1,"")</f>
        <v>#N/A</v>
      </c>
    </row>
    <row r="222" spans="1:57" x14ac:dyDescent="0.25">
      <c r="A222" s="67" t="s">
        <v>2157</v>
      </c>
      <c r="B222" s="67" t="s">
        <v>2565</v>
      </c>
      <c r="C222" s="68"/>
      <c r="D222" s="69"/>
      <c r="E222" s="70"/>
      <c r="F222" s="71"/>
      <c r="G222" s="68"/>
      <c r="H222" s="72"/>
      <c r="I222" s="73"/>
      <c r="J222" s="73"/>
      <c r="K222" s="35" t="s">
        <v>65</v>
      </c>
      <c r="L222" s="80">
        <v>222</v>
      </c>
      <c r="M222" s="80"/>
      <c r="N222" s="75"/>
      <c r="O222" s="82" t="s">
        <v>393</v>
      </c>
      <c r="P222" s="84">
        <v>42848.647939814815</v>
      </c>
      <c r="Q222" s="82" t="s">
        <v>2600</v>
      </c>
      <c r="R222" s="82"/>
      <c r="S222" s="82"/>
      <c r="T222" s="82" t="s">
        <v>485</v>
      </c>
      <c r="U222" s="85" t="s">
        <v>2706</v>
      </c>
      <c r="V222" s="85" t="s">
        <v>2706</v>
      </c>
      <c r="W222" s="84">
        <v>42848.647939814815</v>
      </c>
      <c r="X222" s="85" t="s">
        <v>3110</v>
      </c>
      <c r="Y222" s="82"/>
      <c r="Z222" s="82"/>
      <c r="AA222" s="88" t="s">
        <v>3547</v>
      </c>
      <c r="AB222" s="82"/>
      <c r="AC222" s="82" t="b">
        <v>0</v>
      </c>
      <c r="AD222" s="82">
        <v>0</v>
      </c>
      <c r="AE222" s="88" t="s">
        <v>1016</v>
      </c>
      <c r="AF222" s="82" t="b">
        <v>0</v>
      </c>
      <c r="AG222" s="82" t="s">
        <v>1023</v>
      </c>
      <c r="AH222" s="82"/>
      <c r="AI222" s="88" t="s">
        <v>1016</v>
      </c>
      <c r="AJ222" s="82" t="b">
        <v>0</v>
      </c>
      <c r="AK222" s="82">
        <v>1</v>
      </c>
      <c r="AL222" s="88" t="s">
        <v>3546</v>
      </c>
      <c r="AM222" s="82" t="s">
        <v>1031</v>
      </c>
      <c r="AN222" s="82" t="b">
        <v>0</v>
      </c>
      <c r="AO222" s="88" t="s">
        <v>3546</v>
      </c>
      <c r="AP222" s="82" t="s">
        <v>179</v>
      </c>
      <c r="AQ222" s="82">
        <v>0</v>
      </c>
      <c r="AR222" s="82">
        <v>0</v>
      </c>
      <c r="AS222" s="82"/>
      <c r="AT222" s="82"/>
      <c r="AU222" s="82"/>
      <c r="AV222" s="82"/>
      <c r="AW222" s="82"/>
      <c r="AX222" s="82"/>
      <c r="AY222" s="82"/>
      <c r="AZ222" s="82"/>
      <c r="BA222" s="105" t="b">
        <f>IF(Edges[[#This Row],[Vertex 1]]=Edges[[#This Row],[Vertex 2]],TRUE,FALSE)</f>
        <v>0</v>
      </c>
      <c r="BB222">
        <v>1</v>
      </c>
      <c r="BC222">
        <v>1</v>
      </c>
      <c r="BD222" s="81" t="e">
        <f>REPLACE(INDEX(GroupVertices[Group], MATCH(Edges[[#This Row],[Vertex 1]],GroupVertices[Vertex],0)),1,1,"")</f>
        <v>#N/A</v>
      </c>
      <c r="BE222" s="81" t="e">
        <f>REPLACE(INDEX(GroupVertices[Group], MATCH(Edges[[#This Row],[Vertex 2]],GroupVertices[Vertex],0)),1,1,"")</f>
        <v>#N/A</v>
      </c>
    </row>
    <row r="223" spans="1:57" x14ac:dyDescent="0.25">
      <c r="A223" s="67" t="s">
        <v>2157</v>
      </c>
      <c r="B223" s="67" t="s">
        <v>2156</v>
      </c>
      <c r="C223" s="68"/>
      <c r="D223" s="69"/>
      <c r="E223" s="70"/>
      <c r="F223" s="71"/>
      <c r="G223" s="68"/>
      <c r="H223" s="72"/>
      <c r="I223" s="73"/>
      <c r="J223" s="73"/>
      <c r="K223" s="35" t="s">
        <v>65</v>
      </c>
      <c r="L223" s="80">
        <v>223</v>
      </c>
      <c r="M223" s="80"/>
      <c r="N223" s="75"/>
      <c r="O223" s="82" t="s">
        <v>393</v>
      </c>
      <c r="P223" s="84">
        <v>42848.647939814815</v>
      </c>
      <c r="Q223" s="82" t="s">
        <v>2600</v>
      </c>
      <c r="R223" s="82"/>
      <c r="S223" s="82"/>
      <c r="T223" s="82" t="s">
        <v>485</v>
      </c>
      <c r="U223" s="85" t="s">
        <v>2706</v>
      </c>
      <c r="V223" s="85" t="s">
        <v>2706</v>
      </c>
      <c r="W223" s="84">
        <v>42848.647939814815</v>
      </c>
      <c r="X223" s="85" t="s">
        <v>3110</v>
      </c>
      <c r="Y223" s="82"/>
      <c r="Z223" s="82"/>
      <c r="AA223" s="88" t="s">
        <v>3547</v>
      </c>
      <c r="AB223" s="82"/>
      <c r="AC223" s="82" t="b">
        <v>0</v>
      </c>
      <c r="AD223" s="82">
        <v>0</v>
      </c>
      <c r="AE223" s="88" t="s">
        <v>1016</v>
      </c>
      <c r="AF223" s="82" t="b">
        <v>0</v>
      </c>
      <c r="AG223" s="82" t="s">
        <v>1023</v>
      </c>
      <c r="AH223" s="82"/>
      <c r="AI223" s="88" t="s">
        <v>1016</v>
      </c>
      <c r="AJ223" s="82" t="b">
        <v>0</v>
      </c>
      <c r="AK223" s="82">
        <v>1</v>
      </c>
      <c r="AL223" s="88" t="s">
        <v>3546</v>
      </c>
      <c r="AM223" s="82" t="s">
        <v>1031</v>
      </c>
      <c r="AN223" s="82" t="b">
        <v>0</v>
      </c>
      <c r="AO223" s="88" t="s">
        <v>3546</v>
      </c>
      <c r="AP223" s="82" t="s">
        <v>179</v>
      </c>
      <c r="AQ223" s="82">
        <v>0</v>
      </c>
      <c r="AR223" s="82">
        <v>0</v>
      </c>
      <c r="AS223" s="82"/>
      <c r="AT223" s="82"/>
      <c r="AU223" s="82"/>
      <c r="AV223" s="82"/>
      <c r="AW223" s="82"/>
      <c r="AX223" s="82"/>
      <c r="AY223" s="82"/>
      <c r="AZ223" s="82"/>
      <c r="BA223" s="105" t="b">
        <f>IF(Edges[[#This Row],[Vertex 1]]=Edges[[#This Row],[Vertex 2]],TRUE,FALSE)</f>
        <v>0</v>
      </c>
      <c r="BB223">
        <v>1</v>
      </c>
      <c r="BC223">
        <v>1</v>
      </c>
      <c r="BD223" s="81" t="e">
        <f>REPLACE(INDEX(GroupVertices[Group], MATCH(Edges[[#This Row],[Vertex 1]],GroupVertices[Vertex],0)),1,1,"")</f>
        <v>#N/A</v>
      </c>
      <c r="BE223" s="81" t="e">
        <f>REPLACE(INDEX(GroupVertices[Group], MATCH(Edges[[#This Row],[Vertex 2]],GroupVertices[Vertex],0)),1,1,"")</f>
        <v>#N/A</v>
      </c>
    </row>
    <row r="224" spans="1:57" hidden="1" x14ac:dyDescent="0.25">
      <c r="A224" s="67" t="s">
        <v>2158</v>
      </c>
      <c r="B224" s="67" t="s">
        <v>2158</v>
      </c>
      <c r="C224" s="68"/>
      <c r="D224" s="69"/>
      <c r="E224" s="70"/>
      <c r="F224" s="71"/>
      <c r="G224" s="68"/>
      <c r="H224" s="72"/>
      <c r="I224" s="73"/>
      <c r="J224" s="73"/>
      <c r="K224" s="35" t="s">
        <v>65</v>
      </c>
      <c r="L224" s="80">
        <v>224</v>
      </c>
      <c r="M224" s="80"/>
      <c r="N224" s="75"/>
      <c r="O224" s="82" t="s">
        <v>179</v>
      </c>
      <c r="P224" s="84">
        <v>42848.644837962966</v>
      </c>
      <c r="Q224" s="82" t="s">
        <v>2601</v>
      </c>
      <c r="R224" s="82"/>
      <c r="S224" s="82"/>
      <c r="T224" s="82" t="s">
        <v>2684</v>
      </c>
      <c r="U224" s="82"/>
      <c r="V224" s="85" t="s">
        <v>2729</v>
      </c>
      <c r="W224" s="84">
        <v>42848.644837962966</v>
      </c>
      <c r="X224" s="85" t="s">
        <v>3111</v>
      </c>
      <c r="Y224" s="82"/>
      <c r="Z224" s="82"/>
      <c r="AA224" s="88" t="s">
        <v>3548</v>
      </c>
      <c r="AB224" s="82"/>
      <c r="AC224" s="82" t="b">
        <v>0</v>
      </c>
      <c r="AD224" s="82">
        <v>0</v>
      </c>
      <c r="AE224" s="88" t="s">
        <v>1016</v>
      </c>
      <c r="AF224" s="82" t="b">
        <v>0</v>
      </c>
      <c r="AG224" s="82" t="s">
        <v>1023</v>
      </c>
      <c r="AH224" s="82"/>
      <c r="AI224" s="88" t="s">
        <v>1016</v>
      </c>
      <c r="AJ224" s="82" t="b">
        <v>0</v>
      </c>
      <c r="AK224" s="82">
        <v>0</v>
      </c>
      <c r="AL224" s="88" t="s">
        <v>1016</v>
      </c>
      <c r="AM224" s="82" t="s">
        <v>1033</v>
      </c>
      <c r="AN224" s="82" t="b">
        <v>0</v>
      </c>
      <c r="AO224" s="88" t="s">
        <v>3548</v>
      </c>
      <c r="AP224" s="82" t="s">
        <v>179</v>
      </c>
      <c r="AQ224" s="82">
        <v>0</v>
      </c>
      <c r="AR224" s="82">
        <v>0</v>
      </c>
      <c r="AS224" s="82"/>
      <c r="AT224" s="82"/>
      <c r="AU224" s="82"/>
      <c r="AV224" s="82"/>
      <c r="AW224" s="82"/>
      <c r="AX224" s="82"/>
      <c r="AY224" s="82"/>
      <c r="AZ224" s="82"/>
      <c r="BA224" s="105" t="b">
        <f>IF(Edges[[#This Row],[Vertex 1]]=Edges[[#This Row],[Vertex 2]],TRUE,FALSE)</f>
        <v>1</v>
      </c>
      <c r="BB224">
        <v>2</v>
      </c>
      <c r="BC224">
        <v>1</v>
      </c>
      <c r="BD224" s="82" t="e">
        <f>REPLACE(INDEX(GroupVertices[Group], MATCH(Edges[[#This Row],[Vertex 1]],GroupVertices[Vertex],0)),1,1,"")</f>
        <v>#N/A</v>
      </c>
      <c r="BE224" s="105" t="e">
        <f>REPLACE(INDEX(GroupVertices[Group], MATCH(Edges[[#This Row],[Vertex 2]],GroupVertices[Vertex],0)),1,1,"")</f>
        <v>#N/A</v>
      </c>
    </row>
    <row r="225" spans="1:57" hidden="1" x14ac:dyDescent="0.25">
      <c r="A225" s="67" t="s">
        <v>2159</v>
      </c>
      <c r="B225" s="67" t="s">
        <v>2159</v>
      </c>
      <c r="C225" s="68"/>
      <c r="D225" s="69"/>
      <c r="E225" s="70"/>
      <c r="F225" s="71"/>
      <c r="G225" s="68"/>
      <c r="H225" s="72"/>
      <c r="I225" s="73"/>
      <c r="J225" s="73"/>
      <c r="K225" s="35" t="s">
        <v>65</v>
      </c>
      <c r="L225" s="80">
        <v>225</v>
      </c>
      <c r="M225" s="80"/>
      <c r="N225" s="75"/>
      <c r="O225" s="82" t="s">
        <v>179</v>
      </c>
      <c r="P225" s="84">
        <v>42848.657280092593</v>
      </c>
      <c r="Q225" s="82" t="s">
        <v>2602</v>
      </c>
      <c r="R225" s="82"/>
      <c r="S225" s="82"/>
      <c r="T225" s="82"/>
      <c r="U225" s="82"/>
      <c r="V225" s="85" t="s">
        <v>2730</v>
      </c>
      <c r="W225" s="84">
        <v>42848.657280092593</v>
      </c>
      <c r="X225" s="85" t="s">
        <v>3112</v>
      </c>
      <c r="Y225" s="82"/>
      <c r="Z225" s="82"/>
      <c r="AA225" s="88" t="s">
        <v>3549</v>
      </c>
      <c r="AB225" s="82"/>
      <c r="AC225" s="82" t="b">
        <v>0</v>
      </c>
      <c r="AD225" s="82">
        <v>0</v>
      </c>
      <c r="AE225" s="88" t="s">
        <v>1016</v>
      </c>
      <c r="AF225" s="82" t="b">
        <v>0</v>
      </c>
      <c r="AG225" s="82" t="s">
        <v>1023</v>
      </c>
      <c r="AH225" s="82"/>
      <c r="AI225" s="88" t="s">
        <v>1016</v>
      </c>
      <c r="AJ225" s="82" t="b">
        <v>0</v>
      </c>
      <c r="AK225" s="82">
        <v>0</v>
      </c>
      <c r="AL225" s="88" t="s">
        <v>1016</v>
      </c>
      <c r="AM225" s="82" t="s">
        <v>1030</v>
      </c>
      <c r="AN225" s="82" t="b">
        <v>0</v>
      </c>
      <c r="AO225" s="88" t="s">
        <v>3549</v>
      </c>
      <c r="AP225" s="82" t="s">
        <v>179</v>
      </c>
      <c r="AQ225" s="82">
        <v>0</v>
      </c>
      <c r="AR225" s="82">
        <v>0</v>
      </c>
      <c r="AS225" s="82"/>
      <c r="AT225" s="82"/>
      <c r="AU225" s="82"/>
      <c r="AV225" s="82"/>
      <c r="AW225" s="82"/>
      <c r="AX225" s="82"/>
      <c r="AY225" s="82"/>
      <c r="AZ225" s="82"/>
      <c r="BA225" s="105" t="b">
        <f>IF(Edges[[#This Row],[Vertex 1]]=Edges[[#This Row],[Vertex 2]],TRUE,FALSE)</f>
        <v>1</v>
      </c>
      <c r="BB225">
        <v>1</v>
      </c>
      <c r="BC225">
        <v>1</v>
      </c>
      <c r="BD225" s="82" t="e">
        <f>REPLACE(INDEX(GroupVertices[Group], MATCH(Edges[[#This Row],[Vertex 1]],GroupVertices[Vertex],0)),1,1,"")</f>
        <v>#N/A</v>
      </c>
      <c r="BE225" s="105" t="e">
        <f>REPLACE(INDEX(GroupVertices[Group], MATCH(Edges[[#This Row],[Vertex 2]],GroupVertices[Vertex],0)),1,1,"")</f>
        <v>#N/A</v>
      </c>
    </row>
    <row r="226" spans="1:57" x14ac:dyDescent="0.25">
      <c r="A226" s="67" t="s">
        <v>2160</v>
      </c>
      <c r="B226" s="67" t="s">
        <v>387</v>
      </c>
      <c r="C226" s="68"/>
      <c r="D226" s="69"/>
      <c r="E226" s="70"/>
      <c r="F226" s="71"/>
      <c r="G226" s="68"/>
      <c r="H226" s="72"/>
      <c r="I226" s="73"/>
      <c r="J226" s="73"/>
      <c r="K226" s="35" t="s">
        <v>65</v>
      </c>
      <c r="L226" s="80">
        <v>226</v>
      </c>
      <c r="M226" s="80"/>
      <c r="N226" s="75"/>
      <c r="O226" s="82" t="s">
        <v>393</v>
      </c>
      <c r="P226" s="84">
        <v>42848.698368055557</v>
      </c>
      <c r="Q226" s="82" t="s">
        <v>2578</v>
      </c>
      <c r="R226" s="82"/>
      <c r="S226" s="82"/>
      <c r="T226" s="82"/>
      <c r="U226" s="82"/>
      <c r="V226" s="85" t="s">
        <v>2731</v>
      </c>
      <c r="W226" s="84">
        <v>42848.698368055557</v>
      </c>
      <c r="X226" s="85" t="s">
        <v>3113</v>
      </c>
      <c r="Y226" s="82"/>
      <c r="Z226" s="82"/>
      <c r="AA226" s="88" t="s">
        <v>3550</v>
      </c>
      <c r="AB226" s="82"/>
      <c r="AC226" s="82" t="b">
        <v>0</v>
      </c>
      <c r="AD226" s="82">
        <v>0</v>
      </c>
      <c r="AE226" s="88" t="s">
        <v>1016</v>
      </c>
      <c r="AF226" s="82" t="b">
        <v>0</v>
      </c>
      <c r="AG226" s="82" t="s">
        <v>1023</v>
      </c>
      <c r="AH226" s="82"/>
      <c r="AI226" s="88" t="s">
        <v>1016</v>
      </c>
      <c r="AJ226" s="82" t="b">
        <v>0</v>
      </c>
      <c r="AK226" s="82">
        <v>953</v>
      </c>
      <c r="AL226" s="88" t="s">
        <v>3963</v>
      </c>
      <c r="AM226" s="82" t="s">
        <v>1030</v>
      </c>
      <c r="AN226" s="82" t="b">
        <v>0</v>
      </c>
      <c r="AO226" s="88" t="s">
        <v>3963</v>
      </c>
      <c r="AP226" s="82" t="s">
        <v>179</v>
      </c>
      <c r="AQ226" s="82">
        <v>0</v>
      </c>
      <c r="AR226" s="82">
        <v>0</v>
      </c>
      <c r="AS226" s="82"/>
      <c r="AT226" s="82"/>
      <c r="AU226" s="82"/>
      <c r="AV226" s="82"/>
      <c r="AW226" s="82"/>
      <c r="AX226" s="82"/>
      <c r="AY226" s="82"/>
      <c r="AZ226" s="82"/>
      <c r="BA226" s="105" t="b">
        <f>IF(Edges[[#This Row],[Vertex 1]]=Edges[[#This Row],[Vertex 2]],TRUE,FALSE)</f>
        <v>0</v>
      </c>
      <c r="BB226">
        <v>1</v>
      </c>
      <c r="BC226">
        <v>1</v>
      </c>
      <c r="BD226" s="81" t="e">
        <f>REPLACE(INDEX(GroupVertices[Group], MATCH(Edges[[#This Row],[Vertex 1]],GroupVertices[Vertex],0)),1,1,"")</f>
        <v>#N/A</v>
      </c>
      <c r="BE226" s="81" t="e">
        <f>REPLACE(INDEX(GroupVertices[Group], MATCH(Edges[[#This Row],[Vertex 2]],GroupVertices[Vertex],0)),1,1,"")</f>
        <v>#N/A</v>
      </c>
    </row>
    <row r="227" spans="1:57" x14ac:dyDescent="0.25">
      <c r="A227" s="67" t="s">
        <v>2160</v>
      </c>
      <c r="B227" s="67" t="s">
        <v>381</v>
      </c>
      <c r="C227" s="68"/>
      <c r="D227" s="69"/>
      <c r="E227" s="70"/>
      <c r="F227" s="71"/>
      <c r="G227" s="68"/>
      <c r="H227" s="72"/>
      <c r="I227" s="73"/>
      <c r="J227" s="73"/>
      <c r="K227" s="35" t="s">
        <v>65</v>
      </c>
      <c r="L227" s="80">
        <v>227</v>
      </c>
      <c r="M227" s="80"/>
      <c r="N227" s="75"/>
      <c r="O227" s="82" t="s">
        <v>393</v>
      </c>
      <c r="P227" s="84">
        <v>42848.698368055557</v>
      </c>
      <c r="Q227" s="82" t="s">
        <v>2578</v>
      </c>
      <c r="R227" s="82"/>
      <c r="S227" s="82"/>
      <c r="T227" s="82"/>
      <c r="U227" s="82"/>
      <c r="V227" s="85" t="s">
        <v>2731</v>
      </c>
      <c r="W227" s="84">
        <v>42848.698368055557</v>
      </c>
      <c r="X227" s="85" t="s">
        <v>3113</v>
      </c>
      <c r="Y227" s="82"/>
      <c r="Z227" s="82"/>
      <c r="AA227" s="88" t="s">
        <v>3550</v>
      </c>
      <c r="AB227" s="82"/>
      <c r="AC227" s="82" t="b">
        <v>0</v>
      </c>
      <c r="AD227" s="82">
        <v>0</v>
      </c>
      <c r="AE227" s="88" t="s">
        <v>1016</v>
      </c>
      <c r="AF227" s="82" t="b">
        <v>0</v>
      </c>
      <c r="AG227" s="82" t="s">
        <v>1023</v>
      </c>
      <c r="AH227" s="82"/>
      <c r="AI227" s="88" t="s">
        <v>1016</v>
      </c>
      <c r="AJ227" s="82" t="b">
        <v>0</v>
      </c>
      <c r="AK227" s="82">
        <v>953</v>
      </c>
      <c r="AL227" s="88" t="s">
        <v>3963</v>
      </c>
      <c r="AM227" s="82" t="s">
        <v>1030</v>
      </c>
      <c r="AN227" s="82" t="b">
        <v>0</v>
      </c>
      <c r="AO227" s="88" t="s">
        <v>3963</v>
      </c>
      <c r="AP227" s="82" t="s">
        <v>179</v>
      </c>
      <c r="AQ227" s="82">
        <v>0</v>
      </c>
      <c r="AR227" s="82">
        <v>0</v>
      </c>
      <c r="AS227" s="82"/>
      <c r="AT227" s="82"/>
      <c r="AU227" s="82"/>
      <c r="AV227" s="82"/>
      <c r="AW227" s="82"/>
      <c r="AX227" s="82"/>
      <c r="AY227" s="82"/>
      <c r="AZ227" s="82"/>
      <c r="BA227" s="105" t="b">
        <f>IF(Edges[[#This Row],[Vertex 1]]=Edges[[#This Row],[Vertex 2]],TRUE,FALSE)</f>
        <v>0</v>
      </c>
      <c r="BB227">
        <v>1</v>
      </c>
      <c r="BC227">
        <v>1</v>
      </c>
      <c r="BD227" s="81" t="e">
        <f>REPLACE(INDEX(GroupVertices[Group], MATCH(Edges[[#This Row],[Vertex 1]],GroupVertices[Vertex],0)),1,1,"")</f>
        <v>#N/A</v>
      </c>
      <c r="BE227" s="81" t="e">
        <f>REPLACE(INDEX(GroupVertices[Group], MATCH(Edges[[#This Row],[Vertex 2]],GroupVertices[Vertex],0)),1,1,"")</f>
        <v>#N/A</v>
      </c>
    </row>
    <row r="228" spans="1:57" x14ac:dyDescent="0.25">
      <c r="A228" s="67" t="s">
        <v>2161</v>
      </c>
      <c r="B228" s="67" t="s">
        <v>379</v>
      </c>
      <c r="C228" s="68"/>
      <c r="D228" s="69"/>
      <c r="E228" s="70"/>
      <c r="F228" s="71"/>
      <c r="G228" s="68"/>
      <c r="H228" s="72"/>
      <c r="I228" s="73"/>
      <c r="J228" s="73"/>
      <c r="K228" s="35" t="s">
        <v>65</v>
      </c>
      <c r="L228" s="80">
        <v>228</v>
      </c>
      <c r="M228" s="80"/>
      <c r="N228" s="75"/>
      <c r="O228" s="82" t="s">
        <v>393</v>
      </c>
      <c r="P228" s="84">
        <v>42848.723321759258</v>
      </c>
      <c r="Q228" s="82" t="s">
        <v>2603</v>
      </c>
      <c r="R228" s="82"/>
      <c r="S228" s="82"/>
      <c r="T228" s="82" t="s">
        <v>387</v>
      </c>
      <c r="U228" s="82"/>
      <c r="V228" s="85" t="s">
        <v>2732</v>
      </c>
      <c r="W228" s="84">
        <v>42848.723321759258</v>
      </c>
      <c r="X228" s="85" t="s">
        <v>3114</v>
      </c>
      <c r="Y228" s="82"/>
      <c r="Z228" s="82"/>
      <c r="AA228" s="88" t="s">
        <v>3551</v>
      </c>
      <c r="AB228" s="82"/>
      <c r="AC228" s="82" t="b">
        <v>0</v>
      </c>
      <c r="AD228" s="82">
        <v>0</v>
      </c>
      <c r="AE228" s="88" t="s">
        <v>1016</v>
      </c>
      <c r="AF228" s="82" t="b">
        <v>0</v>
      </c>
      <c r="AG228" s="82" t="s">
        <v>1023</v>
      </c>
      <c r="AH228" s="82"/>
      <c r="AI228" s="88" t="s">
        <v>1016</v>
      </c>
      <c r="AJ228" s="82" t="b">
        <v>0</v>
      </c>
      <c r="AK228" s="82">
        <v>5</v>
      </c>
      <c r="AL228" s="88" t="s">
        <v>3926</v>
      </c>
      <c r="AM228" s="82" t="s">
        <v>1030</v>
      </c>
      <c r="AN228" s="82" t="b">
        <v>0</v>
      </c>
      <c r="AO228" s="88" t="s">
        <v>3926</v>
      </c>
      <c r="AP228" s="82" t="s">
        <v>179</v>
      </c>
      <c r="AQ228" s="82">
        <v>0</v>
      </c>
      <c r="AR228" s="82">
        <v>0</v>
      </c>
      <c r="AS228" s="82"/>
      <c r="AT228" s="82"/>
      <c r="AU228" s="82"/>
      <c r="AV228" s="82"/>
      <c r="AW228" s="82"/>
      <c r="AX228" s="82"/>
      <c r="AY228" s="82"/>
      <c r="AZ228" s="82"/>
      <c r="BA228" s="105" t="b">
        <f>IF(Edges[[#This Row],[Vertex 1]]=Edges[[#This Row],[Vertex 2]],TRUE,FALSE)</f>
        <v>0</v>
      </c>
      <c r="BB228">
        <v>1</v>
      </c>
      <c r="BC228">
        <v>1</v>
      </c>
      <c r="BD228" s="81" t="e">
        <f>REPLACE(INDEX(GroupVertices[Group], MATCH(Edges[[#This Row],[Vertex 1]],GroupVertices[Vertex],0)),1,1,"")</f>
        <v>#N/A</v>
      </c>
      <c r="BE228" s="81" t="e">
        <f>REPLACE(INDEX(GroupVertices[Group], MATCH(Edges[[#This Row],[Vertex 2]],GroupVertices[Vertex],0)),1,1,"")</f>
        <v>#N/A</v>
      </c>
    </row>
    <row r="229" spans="1:57" x14ac:dyDescent="0.25">
      <c r="A229" s="67" t="s">
        <v>2162</v>
      </c>
      <c r="B229" s="67" t="s">
        <v>379</v>
      </c>
      <c r="C229" s="68"/>
      <c r="D229" s="69"/>
      <c r="E229" s="70"/>
      <c r="F229" s="71"/>
      <c r="G229" s="68"/>
      <c r="H229" s="72"/>
      <c r="I229" s="73"/>
      <c r="J229" s="73"/>
      <c r="K229" s="35" t="s">
        <v>65</v>
      </c>
      <c r="L229" s="80">
        <v>229</v>
      </c>
      <c r="M229" s="80"/>
      <c r="N229" s="75"/>
      <c r="O229" s="82" t="s">
        <v>393</v>
      </c>
      <c r="P229" s="84">
        <v>42848.723449074074</v>
      </c>
      <c r="Q229" s="82" t="s">
        <v>2603</v>
      </c>
      <c r="R229" s="82"/>
      <c r="S229" s="82"/>
      <c r="T229" s="82" t="s">
        <v>387</v>
      </c>
      <c r="U229" s="82"/>
      <c r="V229" s="85" t="s">
        <v>2733</v>
      </c>
      <c r="W229" s="84">
        <v>42848.723449074074</v>
      </c>
      <c r="X229" s="85" t="s">
        <v>3115</v>
      </c>
      <c r="Y229" s="82"/>
      <c r="Z229" s="82"/>
      <c r="AA229" s="88" t="s">
        <v>3552</v>
      </c>
      <c r="AB229" s="82"/>
      <c r="AC229" s="82" t="b">
        <v>0</v>
      </c>
      <c r="AD229" s="82">
        <v>0</v>
      </c>
      <c r="AE229" s="88" t="s">
        <v>1016</v>
      </c>
      <c r="AF229" s="82" t="b">
        <v>0</v>
      </c>
      <c r="AG229" s="82" t="s">
        <v>1023</v>
      </c>
      <c r="AH229" s="82"/>
      <c r="AI229" s="88" t="s">
        <v>1016</v>
      </c>
      <c r="AJ229" s="82" t="b">
        <v>0</v>
      </c>
      <c r="AK229" s="82">
        <v>5</v>
      </c>
      <c r="AL229" s="88" t="s">
        <v>3926</v>
      </c>
      <c r="AM229" s="82" t="s">
        <v>1033</v>
      </c>
      <c r="AN229" s="82" t="b">
        <v>0</v>
      </c>
      <c r="AO229" s="88" t="s">
        <v>3926</v>
      </c>
      <c r="AP229" s="82" t="s">
        <v>179</v>
      </c>
      <c r="AQ229" s="82">
        <v>0</v>
      </c>
      <c r="AR229" s="82">
        <v>0</v>
      </c>
      <c r="AS229" s="82"/>
      <c r="AT229" s="82"/>
      <c r="AU229" s="82"/>
      <c r="AV229" s="82"/>
      <c r="AW229" s="82"/>
      <c r="AX229" s="82"/>
      <c r="AY229" s="82"/>
      <c r="AZ229" s="82"/>
      <c r="BA229" s="105" t="b">
        <f>IF(Edges[[#This Row],[Vertex 1]]=Edges[[#This Row],[Vertex 2]],TRUE,FALSE)</f>
        <v>0</v>
      </c>
      <c r="BB229">
        <v>1</v>
      </c>
      <c r="BC229">
        <v>1</v>
      </c>
      <c r="BD229" s="81" t="e">
        <f>REPLACE(INDEX(GroupVertices[Group], MATCH(Edges[[#This Row],[Vertex 1]],GroupVertices[Vertex],0)),1,1,"")</f>
        <v>#N/A</v>
      </c>
      <c r="BE229" s="81" t="e">
        <f>REPLACE(INDEX(GroupVertices[Group], MATCH(Edges[[#This Row],[Vertex 2]],GroupVertices[Vertex],0)),1,1,"")</f>
        <v>#N/A</v>
      </c>
    </row>
    <row r="230" spans="1:57" x14ac:dyDescent="0.25">
      <c r="A230" s="67" t="s">
        <v>2163</v>
      </c>
      <c r="B230" s="67" t="s">
        <v>379</v>
      </c>
      <c r="C230" s="68"/>
      <c r="D230" s="69"/>
      <c r="E230" s="70"/>
      <c r="F230" s="71"/>
      <c r="G230" s="68"/>
      <c r="H230" s="72"/>
      <c r="I230" s="73"/>
      <c r="J230" s="73"/>
      <c r="K230" s="35" t="s">
        <v>65</v>
      </c>
      <c r="L230" s="80">
        <v>230</v>
      </c>
      <c r="M230" s="80"/>
      <c r="N230" s="75"/>
      <c r="O230" s="82" t="s">
        <v>393</v>
      </c>
      <c r="P230" s="84">
        <v>42848.723726851851</v>
      </c>
      <c r="Q230" s="82" t="s">
        <v>2603</v>
      </c>
      <c r="R230" s="82"/>
      <c r="S230" s="82"/>
      <c r="T230" s="82" t="s">
        <v>387</v>
      </c>
      <c r="U230" s="82"/>
      <c r="V230" s="85" t="s">
        <v>2734</v>
      </c>
      <c r="W230" s="84">
        <v>42848.723726851851</v>
      </c>
      <c r="X230" s="85" t="s">
        <v>3116</v>
      </c>
      <c r="Y230" s="82"/>
      <c r="Z230" s="82"/>
      <c r="AA230" s="88" t="s">
        <v>3553</v>
      </c>
      <c r="AB230" s="82"/>
      <c r="AC230" s="82" t="b">
        <v>0</v>
      </c>
      <c r="AD230" s="82">
        <v>0</v>
      </c>
      <c r="AE230" s="88" t="s">
        <v>1016</v>
      </c>
      <c r="AF230" s="82" t="b">
        <v>0</v>
      </c>
      <c r="AG230" s="82" t="s">
        <v>1023</v>
      </c>
      <c r="AH230" s="82"/>
      <c r="AI230" s="88" t="s">
        <v>1016</v>
      </c>
      <c r="AJ230" s="82" t="b">
        <v>0</v>
      </c>
      <c r="AK230" s="82">
        <v>5</v>
      </c>
      <c r="AL230" s="88" t="s">
        <v>3926</v>
      </c>
      <c r="AM230" s="82" t="s">
        <v>1030</v>
      </c>
      <c r="AN230" s="82" t="b">
        <v>0</v>
      </c>
      <c r="AO230" s="88" t="s">
        <v>3926</v>
      </c>
      <c r="AP230" s="82" t="s">
        <v>179</v>
      </c>
      <c r="AQ230" s="82">
        <v>0</v>
      </c>
      <c r="AR230" s="82">
        <v>0</v>
      </c>
      <c r="AS230" s="82"/>
      <c r="AT230" s="82"/>
      <c r="AU230" s="82"/>
      <c r="AV230" s="82"/>
      <c r="AW230" s="82"/>
      <c r="AX230" s="82"/>
      <c r="AY230" s="82"/>
      <c r="AZ230" s="82"/>
      <c r="BA230" s="105" t="b">
        <f>IF(Edges[[#This Row],[Vertex 1]]=Edges[[#This Row],[Vertex 2]],TRUE,FALSE)</f>
        <v>0</v>
      </c>
      <c r="BB230">
        <v>1</v>
      </c>
      <c r="BC230">
        <v>1</v>
      </c>
      <c r="BD230" s="81" t="e">
        <f>REPLACE(INDEX(GroupVertices[Group], MATCH(Edges[[#This Row],[Vertex 1]],GroupVertices[Vertex],0)),1,1,"")</f>
        <v>#N/A</v>
      </c>
      <c r="BE230" s="81" t="e">
        <f>REPLACE(INDEX(GroupVertices[Group], MATCH(Edges[[#This Row],[Vertex 2]],GroupVertices[Vertex],0)),1,1,"")</f>
        <v>#N/A</v>
      </c>
    </row>
    <row r="231" spans="1:57" x14ac:dyDescent="0.25">
      <c r="A231" s="67" t="s">
        <v>2164</v>
      </c>
      <c r="B231" s="67" t="s">
        <v>379</v>
      </c>
      <c r="C231" s="68"/>
      <c r="D231" s="69"/>
      <c r="E231" s="70"/>
      <c r="F231" s="71"/>
      <c r="G231" s="68"/>
      <c r="H231" s="72"/>
      <c r="I231" s="73"/>
      <c r="J231" s="73"/>
      <c r="K231" s="35" t="s">
        <v>65</v>
      </c>
      <c r="L231" s="80">
        <v>231</v>
      </c>
      <c r="M231" s="80"/>
      <c r="N231" s="75"/>
      <c r="O231" s="82" t="s">
        <v>393</v>
      </c>
      <c r="P231" s="84">
        <v>42848.72383101852</v>
      </c>
      <c r="Q231" s="82" t="s">
        <v>2603</v>
      </c>
      <c r="R231" s="82"/>
      <c r="S231" s="82"/>
      <c r="T231" s="82" t="s">
        <v>387</v>
      </c>
      <c r="U231" s="82"/>
      <c r="V231" s="85" t="s">
        <v>2735</v>
      </c>
      <c r="W231" s="84">
        <v>42848.72383101852</v>
      </c>
      <c r="X231" s="85" t="s">
        <v>3117</v>
      </c>
      <c r="Y231" s="82"/>
      <c r="Z231" s="82"/>
      <c r="AA231" s="88" t="s">
        <v>3554</v>
      </c>
      <c r="AB231" s="82"/>
      <c r="AC231" s="82" t="b">
        <v>0</v>
      </c>
      <c r="AD231" s="82">
        <v>0</v>
      </c>
      <c r="AE231" s="88" t="s">
        <v>1016</v>
      </c>
      <c r="AF231" s="82" t="b">
        <v>0</v>
      </c>
      <c r="AG231" s="82" t="s">
        <v>1023</v>
      </c>
      <c r="AH231" s="82"/>
      <c r="AI231" s="88" t="s">
        <v>1016</v>
      </c>
      <c r="AJ231" s="82" t="b">
        <v>0</v>
      </c>
      <c r="AK231" s="82">
        <v>5</v>
      </c>
      <c r="AL231" s="88" t="s">
        <v>3926</v>
      </c>
      <c r="AM231" s="82" t="s">
        <v>1030</v>
      </c>
      <c r="AN231" s="82" t="b">
        <v>0</v>
      </c>
      <c r="AO231" s="88" t="s">
        <v>3926</v>
      </c>
      <c r="AP231" s="82" t="s">
        <v>179</v>
      </c>
      <c r="AQ231" s="82">
        <v>0</v>
      </c>
      <c r="AR231" s="82">
        <v>0</v>
      </c>
      <c r="AS231" s="82"/>
      <c r="AT231" s="82"/>
      <c r="AU231" s="82"/>
      <c r="AV231" s="82"/>
      <c r="AW231" s="82"/>
      <c r="AX231" s="82"/>
      <c r="AY231" s="82"/>
      <c r="AZ231" s="82"/>
      <c r="BA231" s="105" t="b">
        <f>IF(Edges[[#This Row],[Vertex 1]]=Edges[[#This Row],[Vertex 2]],TRUE,FALSE)</f>
        <v>0</v>
      </c>
      <c r="BB231">
        <v>1</v>
      </c>
      <c r="BC231">
        <v>1</v>
      </c>
      <c r="BD231" s="81" t="e">
        <f>REPLACE(INDEX(GroupVertices[Group], MATCH(Edges[[#This Row],[Vertex 1]],GroupVertices[Vertex],0)),1,1,"")</f>
        <v>#N/A</v>
      </c>
      <c r="BE231" s="81" t="e">
        <f>REPLACE(INDEX(GroupVertices[Group], MATCH(Edges[[#This Row],[Vertex 2]],GroupVertices[Vertex],0)),1,1,"")</f>
        <v>#N/A</v>
      </c>
    </row>
    <row r="232" spans="1:57" x14ac:dyDescent="0.25">
      <c r="A232" s="67" t="s">
        <v>2165</v>
      </c>
      <c r="B232" s="67" t="s">
        <v>379</v>
      </c>
      <c r="C232" s="68"/>
      <c r="D232" s="69"/>
      <c r="E232" s="70"/>
      <c r="F232" s="71"/>
      <c r="G232" s="68"/>
      <c r="H232" s="72"/>
      <c r="I232" s="73"/>
      <c r="J232" s="73"/>
      <c r="K232" s="35" t="s">
        <v>65</v>
      </c>
      <c r="L232" s="80">
        <v>232</v>
      </c>
      <c r="M232" s="80"/>
      <c r="N232" s="75"/>
      <c r="O232" s="82" t="s">
        <v>393</v>
      </c>
      <c r="P232" s="84">
        <v>42848.72761574074</v>
      </c>
      <c r="Q232" s="82" t="s">
        <v>2603</v>
      </c>
      <c r="R232" s="82"/>
      <c r="S232" s="82"/>
      <c r="T232" s="82" t="s">
        <v>387</v>
      </c>
      <c r="U232" s="82"/>
      <c r="V232" s="85" t="s">
        <v>2736</v>
      </c>
      <c r="W232" s="84">
        <v>42848.72761574074</v>
      </c>
      <c r="X232" s="85" t="s">
        <v>3118</v>
      </c>
      <c r="Y232" s="82"/>
      <c r="Z232" s="82"/>
      <c r="AA232" s="88" t="s">
        <v>3555</v>
      </c>
      <c r="AB232" s="82"/>
      <c r="AC232" s="82" t="b">
        <v>0</v>
      </c>
      <c r="AD232" s="82">
        <v>0</v>
      </c>
      <c r="AE232" s="88" t="s">
        <v>1016</v>
      </c>
      <c r="AF232" s="82" t="b">
        <v>0</v>
      </c>
      <c r="AG232" s="82" t="s">
        <v>1023</v>
      </c>
      <c r="AH232" s="82"/>
      <c r="AI232" s="88" t="s">
        <v>1016</v>
      </c>
      <c r="AJ232" s="82" t="b">
        <v>0</v>
      </c>
      <c r="AK232" s="82">
        <v>5</v>
      </c>
      <c r="AL232" s="88" t="s">
        <v>3926</v>
      </c>
      <c r="AM232" s="82" t="s">
        <v>1032</v>
      </c>
      <c r="AN232" s="82" t="b">
        <v>0</v>
      </c>
      <c r="AO232" s="88" t="s">
        <v>3926</v>
      </c>
      <c r="AP232" s="82" t="s">
        <v>179</v>
      </c>
      <c r="AQ232" s="82">
        <v>0</v>
      </c>
      <c r="AR232" s="82">
        <v>0</v>
      </c>
      <c r="AS232" s="82"/>
      <c r="AT232" s="82"/>
      <c r="AU232" s="82"/>
      <c r="AV232" s="82"/>
      <c r="AW232" s="82"/>
      <c r="AX232" s="82"/>
      <c r="AY232" s="82"/>
      <c r="AZ232" s="82"/>
      <c r="BA232" s="105" t="b">
        <f>IF(Edges[[#This Row],[Vertex 1]]=Edges[[#This Row],[Vertex 2]],TRUE,FALSE)</f>
        <v>0</v>
      </c>
      <c r="BB232">
        <v>1</v>
      </c>
      <c r="BC232">
        <v>1</v>
      </c>
      <c r="BD232" s="81" t="e">
        <f>REPLACE(INDEX(GroupVertices[Group], MATCH(Edges[[#This Row],[Vertex 1]],GroupVertices[Vertex],0)),1,1,"")</f>
        <v>#N/A</v>
      </c>
      <c r="BE232" s="81" t="e">
        <f>REPLACE(INDEX(GroupVertices[Group], MATCH(Edges[[#This Row],[Vertex 2]],GroupVertices[Vertex],0)),1,1,"")</f>
        <v>#N/A</v>
      </c>
    </row>
    <row r="233" spans="1:57" x14ac:dyDescent="0.25">
      <c r="A233" s="67" t="s">
        <v>2166</v>
      </c>
      <c r="B233" s="67" t="s">
        <v>2173</v>
      </c>
      <c r="C233" s="68"/>
      <c r="D233" s="69"/>
      <c r="E233" s="70"/>
      <c r="F233" s="71"/>
      <c r="G233" s="68"/>
      <c r="H233" s="72"/>
      <c r="I233" s="73"/>
      <c r="J233" s="73"/>
      <c r="K233" s="35" t="s">
        <v>65</v>
      </c>
      <c r="L233" s="80">
        <v>233</v>
      </c>
      <c r="M233" s="80"/>
      <c r="N233" s="75"/>
      <c r="O233" s="82" t="s">
        <v>393</v>
      </c>
      <c r="P233" s="84">
        <v>42848.76</v>
      </c>
      <c r="Q233" s="82" t="s">
        <v>2604</v>
      </c>
      <c r="R233" s="82"/>
      <c r="S233" s="82"/>
      <c r="T233" s="82" t="s">
        <v>2685</v>
      </c>
      <c r="U233" s="82"/>
      <c r="V233" s="85" t="s">
        <v>2737</v>
      </c>
      <c r="W233" s="84">
        <v>42848.76</v>
      </c>
      <c r="X233" s="85" t="s">
        <v>3119</v>
      </c>
      <c r="Y233" s="82"/>
      <c r="Z233" s="82"/>
      <c r="AA233" s="88" t="s">
        <v>3556</v>
      </c>
      <c r="AB233" s="82"/>
      <c r="AC233" s="82" t="b">
        <v>0</v>
      </c>
      <c r="AD233" s="82">
        <v>0</v>
      </c>
      <c r="AE233" s="88" t="s">
        <v>1016</v>
      </c>
      <c r="AF233" s="82" t="b">
        <v>0</v>
      </c>
      <c r="AG233" s="82" t="s">
        <v>1023</v>
      </c>
      <c r="AH233" s="82"/>
      <c r="AI233" s="88" t="s">
        <v>1016</v>
      </c>
      <c r="AJ233" s="82" t="b">
        <v>0</v>
      </c>
      <c r="AK233" s="82">
        <v>8</v>
      </c>
      <c r="AL233" s="88" t="s">
        <v>3563</v>
      </c>
      <c r="AM233" s="82" t="s">
        <v>1030</v>
      </c>
      <c r="AN233" s="82" t="b">
        <v>0</v>
      </c>
      <c r="AO233" s="88" t="s">
        <v>3563</v>
      </c>
      <c r="AP233" s="82" t="s">
        <v>179</v>
      </c>
      <c r="AQ233" s="82">
        <v>0</v>
      </c>
      <c r="AR233" s="82">
        <v>0</v>
      </c>
      <c r="AS233" s="82"/>
      <c r="AT233" s="82"/>
      <c r="AU233" s="82"/>
      <c r="AV233" s="82"/>
      <c r="AW233" s="82"/>
      <c r="AX233" s="82"/>
      <c r="AY233" s="82"/>
      <c r="AZ233" s="82"/>
      <c r="BA233" s="105" t="b">
        <f>IF(Edges[[#This Row],[Vertex 1]]=Edges[[#This Row],[Vertex 2]],TRUE,FALSE)</f>
        <v>0</v>
      </c>
      <c r="BB233">
        <v>1</v>
      </c>
      <c r="BC233">
        <v>1</v>
      </c>
      <c r="BD233" s="81" t="e">
        <f>REPLACE(INDEX(GroupVertices[Group], MATCH(Edges[[#This Row],[Vertex 1]],GroupVertices[Vertex],0)),1,1,"")</f>
        <v>#N/A</v>
      </c>
      <c r="BE233" s="81" t="e">
        <f>REPLACE(INDEX(GroupVertices[Group], MATCH(Edges[[#This Row],[Vertex 2]],GroupVertices[Vertex],0)),1,1,"")</f>
        <v>#N/A</v>
      </c>
    </row>
    <row r="234" spans="1:57" x14ac:dyDescent="0.25">
      <c r="A234" s="67" t="s">
        <v>2167</v>
      </c>
      <c r="B234" s="67" t="s">
        <v>2173</v>
      </c>
      <c r="C234" s="68"/>
      <c r="D234" s="69"/>
      <c r="E234" s="70"/>
      <c r="F234" s="71"/>
      <c r="G234" s="68"/>
      <c r="H234" s="72"/>
      <c r="I234" s="73"/>
      <c r="J234" s="73"/>
      <c r="K234" s="35" t="s">
        <v>65</v>
      </c>
      <c r="L234" s="80">
        <v>234</v>
      </c>
      <c r="M234" s="80"/>
      <c r="N234" s="75"/>
      <c r="O234" s="82" t="s">
        <v>393</v>
      </c>
      <c r="P234" s="84">
        <v>42848.760879629626</v>
      </c>
      <c r="Q234" s="82" t="s">
        <v>2604</v>
      </c>
      <c r="R234" s="82"/>
      <c r="S234" s="82"/>
      <c r="T234" s="82" t="s">
        <v>2685</v>
      </c>
      <c r="U234" s="82"/>
      <c r="V234" s="85" t="s">
        <v>2738</v>
      </c>
      <c r="W234" s="84">
        <v>42848.760879629626</v>
      </c>
      <c r="X234" s="85" t="s">
        <v>3120</v>
      </c>
      <c r="Y234" s="82"/>
      <c r="Z234" s="82"/>
      <c r="AA234" s="88" t="s">
        <v>3557</v>
      </c>
      <c r="AB234" s="82"/>
      <c r="AC234" s="82" t="b">
        <v>0</v>
      </c>
      <c r="AD234" s="82">
        <v>0</v>
      </c>
      <c r="AE234" s="88" t="s">
        <v>1016</v>
      </c>
      <c r="AF234" s="82" t="b">
        <v>0</v>
      </c>
      <c r="AG234" s="82" t="s">
        <v>1023</v>
      </c>
      <c r="AH234" s="82"/>
      <c r="AI234" s="88" t="s">
        <v>1016</v>
      </c>
      <c r="AJ234" s="82" t="b">
        <v>0</v>
      </c>
      <c r="AK234" s="82">
        <v>8</v>
      </c>
      <c r="AL234" s="88" t="s">
        <v>3563</v>
      </c>
      <c r="AM234" s="82" t="s">
        <v>1030</v>
      </c>
      <c r="AN234" s="82" t="b">
        <v>0</v>
      </c>
      <c r="AO234" s="88" t="s">
        <v>3563</v>
      </c>
      <c r="AP234" s="82" t="s">
        <v>179</v>
      </c>
      <c r="AQ234" s="82">
        <v>0</v>
      </c>
      <c r="AR234" s="82">
        <v>0</v>
      </c>
      <c r="AS234" s="82"/>
      <c r="AT234" s="82"/>
      <c r="AU234" s="82"/>
      <c r="AV234" s="82"/>
      <c r="AW234" s="82"/>
      <c r="AX234" s="82"/>
      <c r="AY234" s="82"/>
      <c r="AZ234" s="82"/>
      <c r="BA234" s="105" t="b">
        <f>IF(Edges[[#This Row],[Vertex 1]]=Edges[[#This Row],[Vertex 2]],TRUE,FALSE)</f>
        <v>0</v>
      </c>
      <c r="BB234">
        <v>1</v>
      </c>
      <c r="BC234">
        <v>1</v>
      </c>
      <c r="BD234" s="81" t="e">
        <f>REPLACE(INDEX(GroupVertices[Group], MATCH(Edges[[#This Row],[Vertex 1]],GroupVertices[Vertex],0)),1,1,"")</f>
        <v>#N/A</v>
      </c>
      <c r="BE234" s="81" t="e">
        <f>REPLACE(INDEX(GroupVertices[Group], MATCH(Edges[[#This Row],[Vertex 2]],GroupVertices[Vertex],0)),1,1,"")</f>
        <v>#N/A</v>
      </c>
    </row>
    <row r="235" spans="1:57" x14ac:dyDescent="0.25">
      <c r="A235" s="67" t="s">
        <v>2168</v>
      </c>
      <c r="B235" s="67" t="s">
        <v>2173</v>
      </c>
      <c r="C235" s="68"/>
      <c r="D235" s="69"/>
      <c r="E235" s="70"/>
      <c r="F235" s="71"/>
      <c r="G235" s="68"/>
      <c r="H235" s="72"/>
      <c r="I235" s="73"/>
      <c r="J235" s="73"/>
      <c r="K235" s="35" t="s">
        <v>65</v>
      </c>
      <c r="L235" s="80">
        <v>235</v>
      </c>
      <c r="M235" s="80"/>
      <c r="N235" s="75"/>
      <c r="O235" s="82" t="s">
        <v>393</v>
      </c>
      <c r="P235" s="84">
        <v>42848.766331018516</v>
      </c>
      <c r="Q235" s="82" t="s">
        <v>2604</v>
      </c>
      <c r="R235" s="82"/>
      <c r="S235" s="82"/>
      <c r="T235" s="82" t="s">
        <v>2685</v>
      </c>
      <c r="U235" s="82"/>
      <c r="V235" s="85" t="s">
        <v>2739</v>
      </c>
      <c r="W235" s="84">
        <v>42848.766331018516</v>
      </c>
      <c r="X235" s="85" t="s">
        <v>3121</v>
      </c>
      <c r="Y235" s="82"/>
      <c r="Z235" s="82"/>
      <c r="AA235" s="88" t="s">
        <v>3558</v>
      </c>
      <c r="AB235" s="82"/>
      <c r="AC235" s="82" t="b">
        <v>0</v>
      </c>
      <c r="AD235" s="82">
        <v>0</v>
      </c>
      <c r="AE235" s="88" t="s">
        <v>1016</v>
      </c>
      <c r="AF235" s="82" t="b">
        <v>0</v>
      </c>
      <c r="AG235" s="82" t="s">
        <v>1023</v>
      </c>
      <c r="AH235" s="82"/>
      <c r="AI235" s="88" t="s">
        <v>1016</v>
      </c>
      <c r="AJ235" s="82" t="b">
        <v>0</v>
      </c>
      <c r="AK235" s="82">
        <v>8</v>
      </c>
      <c r="AL235" s="88" t="s">
        <v>3563</v>
      </c>
      <c r="AM235" s="82" t="s">
        <v>1030</v>
      </c>
      <c r="AN235" s="82" t="b">
        <v>0</v>
      </c>
      <c r="AO235" s="88" t="s">
        <v>3563</v>
      </c>
      <c r="AP235" s="82" t="s">
        <v>179</v>
      </c>
      <c r="AQ235" s="82">
        <v>0</v>
      </c>
      <c r="AR235" s="82">
        <v>0</v>
      </c>
      <c r="AS235" s="82"/>
      <c r="AT235" s="82"/>
      <c r="AU235" s="82"/>
      <c r="AV235" s="82"/>
      <c r="AW235" s="82"/>
      <c r="AX235" s="82"/>
      <c r="AY235" s="82"/>
      <c r="AZ235" s="82"/>
      <c r="BA235" s="105" t="b">
        <f>IF(Edges[[#This Row],[Vertex 1]]=Edges[[#This Row],[Vertex 2]],TRUE,FALSE)</f>
        <v>0</v>
      </c>
      <c r="BB235">
        <v>1</v>
      </c>
      <c r="BC235">
        <v>1</v>
      </c>
      <c r="BD235" s="81" t="e">
        <f>REPLACE(INDEX(GroupVertices[Group], MATCH(Edges[[#This Row],[Vertex 1]],GroupVertices[Vertex],0)),1,1,"")</f>
        <v>#N/A</v>
      </c>
      <c r="BE235" s="81" t="e">
        <f>REPLACE(INDEX(GroupVertices[Group], MATCH(Edges[[#This Row],[Vertex 2]],GroupVertices[Vertex],0)),1,1,"")</f>
        <v>#N/A</v>
      </c>
    </row>
    <row r="236" spans="1:57" x14ac:dyDescent="0.25">
      <c r="A236" s="67" t="s">
        <v>2169</v>
      </c>
      <c r="B236" s="67" t="s">
        <v>2173</v>
      </c>
      <c r="C236" s="68"/>
      <c r="D236" s="69"/>
      <c r="E236" s="70"/>
      <c r="F236" s="71"/>
      <c r="G236" s="68"/>
      <c r="H236" s="72"/>
      <c r="I236" s="73"/>
      <c r="J236" s="73"/>
      <c r="K236" s="35" t="s">
        <v>65</v>
      </c>
      <c r="L236" s="80">
        <v>236</v>
      </c>
      <c r="M236" s="80"/>
      <c r="N236" s="75"/>
      <c r="O236" s="82" t="s">
        <v>393</v>
      </c>
      <c r="P236" s="84">
        <v>42848.767372685186</v>
      </c>
      <c r="Q236" s="82" t="s">
        <v>2604</v>
      </c>
      <c r="R236" s="82"/>
      <c r="S236" s="82"/>
      <c r="T236" s="82" t="s">
        <v>2685</v>
      </c>
      <c r="U236" s="82"/>
      <c r="V236" s="85" t="s">
        <v>2740</v>
      </c>
      <c r="W236" s="84">
        <v>42848.767372685186</v>
      </c>
      <c r="X236" s="85" t="s">
        <v>3122</v>
      </c>
      <c r="Y236" s="82"/>
      <c r="Z236" s="82"/>
      <c r="AA236" s="88" t="s">
        <v>3559</v>
      </c>
      <c r="AB236" s="82"/>
      <c r="AC236" s="82" t="b">
        <v>0</v>
      </c>
      <c r="AD236" s="82">
        <v>0</v>
      </c>
      <c r="AE236" s="88" t="s">
        <v>1016</v>
      </c>
      <c r="AF236" s="82" t="b">
        <v>0</v>
      </c>
      <c r="AG236" s="82" t="s">
        <v>1023</v>
      </c>
      <c r="AH236" s="82"/>
      <c r="AI236" s="88" t="s">
        <v>1016</v>
      </c>
      <c r="AJ236" s="82" t="b">
        <v>0</v>
      </c>
      <c r="AK236" s="82">
        <v>8</v>
      </c>
      <c r="AL236" s="88" t="s">
        <v>3563</v>
      </c>
      <c r="AM236" s="82" t="s">
        <v>1033</v>
      </c>
      <c r="AN236" s="82" t="b">
        <v>0</v>
      </c>
      <c r="AO236" s="88" t="s">
        <v>3563</v>
      </c>
      <c r="AP236" s="82" t="s">
        <v>179</v>
      </c>
      <c r="AQ236" s="82">
        <v>0</v>
      </c>
      <c r="AR236" s="82">
        <v>0</v>
      </c>
      <c r="AS236" s="82"/>
      <c r="AT236" s="82"/>
      <c r="AU236" s="82"/>
      <c r="AV236" s="82"/>
      <c r="AW236" s="82"/>
      <c r="AX236" s="82"/>
      <c r="AY236" s="82"/>
      <c r="AZ236" s="82"/>
      <c r="BA236" s="105" t="b">
        <f>IF(Edges[[#This Row],[Vertex 1]]=Edges[[#This Row],[Vertex 2]],TRUE,FALSE)</f>
        <v>0</v>
      </c>
      <c r="BB236">
        <v>1</v>
      </c>
      <c r="BC236">
        <v>1</v>
      </c>
      <c r="BD236" s="81" t="e">
        <f>REPLACE(INDEX(GroupVertices[Group], MATCH(Edges[[#This Row],[Vertex 1]],GroupVertices[Vertex],0)),1,1,"")</f>
        <v>#N/A</v>
      </c>
      <c r="BE236" s="81" t="e">
        <f>REPLACE(INDEX(GroupVertices[Group], MATCH(Edges[[#This Row],[Vertex 2]],GroupVertices[Vertex],0)),1,1,"")</f>
        <v>#N/A</v>
      </c>
    </row>
    <row r="237" spans="1:57" x14ac:dyDescent="0.25">
      <c r="A237" s="67" t="s">
        <v>2170</v>
      </c>
      <c r="B237" s="67" t="s">
        <v>2173</v>
      </c>
      <c r="C237" s="68"/>
      <c r="D237" s="69"/>
      <c r="E237" s="70"/>
      <c r="F237" s="71"/>
      <c r="G237" s="68"/>
      <c r="H237" s="72"/>
      <c r="I237" s="73"/>
      <c r="J237" s="73"/>
      <c r="K237" s="35" t="s">
        <v>65</v>
      </c>
      <c r="L237" s="80">
        <v>237</v>
      </c>
      <c r="M237" s="80"/>
      <c r="N237" s="75"/>
      <c r="O237" s="82" t="s">
        <v>393</v>
      </c>
      <c r="P237" s="84">
        <v>42848.777997685182</v>
      </c>
      <c r="Q237" s="82" t="s">
        <v>2604</v>
      </c>
      <c r="R237" s="82"/>
      <c r="S237" s="82"/>
      <c r="T237" s="82" t="s">
        <v>2685</v>
      </c>
      <c r="U237" s="82"/>
      <c r="V237" s="85" t="s">
        <v>2741</v>
      </c>
      <c r="W237" s="84">
        <v>42848.777997685182</v>
      </c>
      <c r="X237" s="85" t="s">
        <v>3123</v>
      </c>
      <c r="Y237" s="82"/>
      <c r="Z237" s="82"/>
      <c r="AA237" s="88" t="s">
        <v>3560</v>
      </c>
      <c r="AB237" s="82"/>
      <c r="AC237" s="82" t="b">
        <v>0</v>
      </c>
      <c r="AD237" s="82">
        <v>0</v>
      </c>
      <c r="AE237" s="88" t="s">
        <v>1016</v>
      </c>
      <c r="AF237" s="82" t="b">
        <v>0</v>
      </c>
      <c r="AG237" s="82" t="s">
        <v>1023</v>
      </c>
      <c r="AH237" s="82"/>
      <c r="AI237" s="88" t="s">
        <v>1016</v>
      </c>
      <c r="AJ237" s="82" t="b">
        <v>0</v>
      </c>
      <c r="AK237" s="82">
        <v>8</v>
      </c>
      <c r="AL237" s="88" t="s">
        <v>3563</v>
      </c>
      <c r="AM237" s="82" t="s">
        <v>1030</v>
      </c>
      <c r="AN237" s="82" t="b">
        <v>0</v>
      </c>
      <c r="AO237" s="88" t="s">
        <v>3563</v>
      </c>
      <c r="AP237" s="82" t="s">
        <v>179</v>
      </c>
      <c r="AQ237" s="82">
        <v>0</v>
      </c>
      <c r="AR237" s="82">
        <v>0</v>
      </c>
      <c r="AS237" s="82"/>
      <c r="AT237" s="82"/>
      <c r="AU237" s="82"/>
      <c r="AV237" s="82"/>
      <c r="AW237" s="82"/>
      <c r="AX237" s="82"/>
      <c r="AY237" s="82"/>
      <c r="AZ237" s="82"/>
      <c r="BA237" s="105" t="b">
        <f>IF(Edges[[#This Row],[Vertex 1]]=Edges[[#This Row],[Vertex 2]],TRUE,FALSE)</f>
        <v>0</v>
      </c>
      <c r="BB237">
        <v>1</v>
      </c>
      <c r="BC237">
        <v>1</v>
      </c>
      <c r="BD237" s="81" t="e">
        <f>REPLACE(INDEX(GroupVertices[Group], MATCH(Edges[[#This Row],[Vertex 1]],GroupVertices[Vertex],0)),1,1,"")</f>
        <v>#N/A</v>
      </c>
      <c r="BE237" s="81" t="e">
        <f>REPLACE(INDEX(GroupVertices[Group], MATCH(Edges[[#This Row],[Vertex 2]],GroupVertices[Vertex],0)),1,1,"")</f>
        <v>#N/A</v>
      </c>
    </row>
    <row r="238" spans="1:57" x14ac:dyDescent="0.25">
      <c r="A238" s="67" t="s">
        <v>2171</v>
      </c>
      <c r="B238" s="67" t="s">
        <v>2173</v>
      </c>
      <c r="C238" s="68"/>
      <c r="D238" s="69"/>
      <c r="E238" s="70"/>
      <c r="F238" s="71"/>
      <c r="G238" s="68"/>
      <c r="H238" s="72"/>
      <c r="I238" s="73"/>
      <c r="J238" s="73"/>
      <c r="K238" s="35" t="s">
        <v>65</v>
      </c>
      <c r="L238" s="80">
        <v>238</v>
      </c>
      <c r="M238" s="80"/>
      <c r="N238" s="75"/>
      <c r="O238" s="82" t="s">
        <v>393</v>
      </c>
      <c r="P238" s="84">
        <v>42848.874212962961</v>
      </c>
      <c r="Q238" s="82" t="s">
        <v>2604</v>
      </c>
      <c r="R238" s="82"/>
      <c r="S238" s="82"/>
      <c r="T238" s="82" t="s">
        <v>2685</v>
      </c>
      <c r="U238" s="82"/>
      <c r="V238" s="85" t="s">
        <v>2742</v>
      </c>
      <c r="W238" s="84">
        <v>42848.874212962961</v>
      </c>
      <c r="X238" s="85" t="s">
        <v>3124</v>
      </c>
      <c r="Y238" s="82"/>
      <c r="Z238" s="82"/>
      <c r="AA238" s="88" t="s">
        <v>3561</v>
      </c>
      <c r="AB238" s="82"/>
      <c r="AC238" s="82" t="b">
        <v>0</v>
      </c>
      <c r="AD238" s="82">
        <v>0</v>
      </c>
      <c r="AE238" s="88" t="s">
        <v>1016</v>
      </c>
      <c r="AF238" s="82" t="b">
        <v>0</v>
      </c>
      <c r="AG238" s="82" t="s">
        <v>1023</v>
      </c>
      <c r="AH238" s="82"/>
      <c r="AI238" s="88" t="s">
        <v>1016</v>
      </c>
      <c r="AJ238" s="82" t="b">
        <v>0</v>
      </c>
      <c r="AK238" s="82">
        <v>8</v>
      </c>
      <c r="AL238" s="88" t="s">
        <v>3563</v>
      </c>
      <c r="AM238" s="82" t="s">
        <v>3975</v>
      </c>
      <c r="AN238" s="82" t="b">
        <v>0</v>
      </c>
      <c r="AO238" s="88" t="s">
        <v>3563</v>
      </c>
      <c r="AP238" s="82" t="s">
        <v>179</v>
      </c>
      <c r="AQ238" s="82">
        <v>0</v>
      </c>
      <c r="AR238" s="82">
        <v>0</v>
      </c>
      <c r="AS238" s="82"/>
      <c r="AT238" s="82"/>
      <c r="AU238" s="82"/>
      <c r="AV238" s="82"/>
      <c r="AW238" s="82"/>
      <c r="AX238" s="82"/>
      <c r="AY238" s="82"/>
      <c r="AZ238" s="82"/>
      <c r="BA238" s="105" t="b">
        <f>IF(Edges[[#This Row],[Vertex 1]]=Edges[[#This Row],[Vertex 2]],TRUE,FALSE)</f>
        <v>0</v>
      </c>
      <c r="BB238">
        <v>1</v>
      </c>
      <c r="BC238">
        <v>1</v>
      </c>
      <c r="BD238" s="81" t="e">
        <f>REPLACE(INDEX(GroupVertices[Group], MATCH(Edges[[#This Row],[Vertex 1]],GroupVertices[Vertex],0)),1,1,"")</f>
        <v>#N/A</v>
      </c>
      <c r="BE238" s="81" t="e">
        <f>REPLACE(INDEX(GroupVertices[Group], MATCH(Edges[[#This Row],[Vertex 2]],GroupVertices[Vertex],0)),1,1,"")</f>
        <v>#N/A</v>
      </c>
    </row>
    <row r="239" spans="1:57" x14ac:dyDescent="0.25">
      <c r="A239" s="67" t="s">
        <v>2172</v>
      </c>
      <c r="B239" s="67" t="s">
        <v>2173</v>
      </c>
      <c r="C239" s="68"/>
      <c r="D239" s="69"/>
      <c r="E239" s="70"/>
      <c r="F239" s="71"/>
      <c r="G239" s="68"/>
      <c r="H239" s="72"/>
      <c r="I239" s="73"/>
      <c r="J239" s="73"/>
      <c r="K239" s="35" t="s">
        <v>65</v>
      </c>
      <c r="L239" s="80">
        <v>239</v>
      </c>
      <c r="M239" s="80"/>
      <c r="N239" s="75"/>
      <c r="O239" s="82" t="s">
        <v>393</v>
      </c>
      <c r="P239" s="84">
        <v>42848.881504629629</v>
      </c>
      <c r="Q239" s="82" t="s">
        <v>2604</v>
      </c>
      <c r="R239" s="82"/>
      <c r="S239" s="82"/>
      <c r="T239" s="82" t="s">
        <v>2685</v>
      </c>
      <c r="U239" s="82"/>
      <c r="V239" s="85" t="s">
        <v>2743</v>
      </c>
      <c r="W239" s="84">
        <v>42848.881504629629</v>
      </c>
      <c r="X239" s="85" t="s">
        <v>3125</v>
      </c>
      <c r="Y239" s="82"/>
      <c r="Z239" s="82"/>
      <c r="AA239" s="88" t="s">
        <v>3562</v>
      </c>
      <c r="AB239" s="82"/>
      <c r="AC239" s="82" t="b">
        <v>0</v>
      </c>
      <c r="AD239" s="82">
        <v>0</v>
      </c>
      <c r="AE239" s="88" t="s">
        <v>1016</v>
      </c>
      <c r="AF239" s="82" t="b">
        <v>0</v>
      </c>
      <c r="AG239" s="82" t="s">
        <v>1023</v>
      </c>
      <c r="AH239" s="82"/>
      <c r="AI239" s="88" t="s">
        <v>1016</v>
      </c>
      <c r="AJ239" s="82" t="b">
        <v>0</v>
      </c>
      <c r="AK239" s="82">
        <v>8</v>
      </c>
      <c r="AL239" s="88" t="s">
        <v>3563</v>
      </c>
      <c r="AM239" s="82" t="s">
        <v>3975</v>
      </c>
      <c r="AN239" s="82" t="b">
        <v>0</v>
      </c>
      <c r="AO239" s="88" t="s">
        <v>3563</v>
      </c>
      <c r="AP239" s="82" t="s">
        <v>179</v>
      </c>
      <c r="AQ239" s="82">
        <v>0</v>
      </c>
      <c r="AR239" s="82">
        <v>0</v>
      </c>
      <c r="AS239" s="82"/>
      <c r="AT239" s="82"/>
      <c r="AU239" s="82"/>
      <c r="AV239" s="82"/>
      <c r="AW239" s="82"/>
      <c r="AX239" s="82"/>
      <c r="AY239" s="82"/>
      <c r="AZ239" s="82"/>
      <c r="BA239" s="105" t="b">
        <f>IF(Edges[[#This Row],[Vertex 1]]=Edges[[#This Row],[Vertex 2]],TRUE,FALSE)</f>
        <v>0</v>
      </c>
      <c r="BB239">
        <v>1</v>
      </c>
      <c r="BC239">
        <v>1</v>
      </c>
      <c r="BD239" s="81" t="e">
        <f>REPLACE(INDEX(GroupVertices[Group], MATCH(Edges[[#This Row],[Vertex 1]],GroupVertices[Vertex],0)),1,1,"")</f>
        <v>#N/A</v>
      </c>
      <c r="BE239" s="81" t="e">
        <f>REPLACE(INDEX(GroupVertices[Group], MATCH(Edges[[#This Row],[Vertex 2]],GroupVertices[Vertex],0)),1,1,"")</f>
        <v>#N/A</v>
      </c>
    </row>
    <row r="240" spans="1:57" hidden="1" x14ac:dyDescent="0.25">
      <c r="A240" s="67" t="s">
        <v>2173</v>
      </c>
      <c r="B240" s="67" t="s">
        <v>2173</v>
      </c>
      <c r="C240" s="68"/>
      <c r="D240" s="69"/>
      <c r="E240" s="70"/>
      <c r="F240" s="71"/>
      <c r="G240" s="68"/>
      <c r="H240" s="72"/>
      <c r="I240" s="73"/>
      <c r="J240" s="73"/>
      <c r="K240" s="35" t="s">
        <v>65</v>
      </c>
      <c r="L240" s="80">
        <v>240</v>
      </c>
      <c r="M240" s="80"/>
      <c r="N240" s="75"/>
      <c r="O240" s="82" t="s">
        <v>179</v>
      </c>
      <c r="P240" s="84">
        <v>42848.758506944447</v>
      </c>
      <c r="Q240" s="82" t="s">
        <v>2605</v>
      </c>
      <c r="R240" s="82"/>
      <c r="S240" s="82"/>
      <c r="T240" s="82" t="s">
        <v>2686</v>
      </c>
      <c r="U240" s="82"/>
      <c r="V240" s="85" t="s">
        <v>2744</v>
      </c>
      <c r="W240" s="84">
        <v>42848.758506944447</v>
      </c>
      <c r="X240" s="85" t="s">
        <v>3126</v>
      </c>
      <c r="Y240" s="82"/>
      <c r="Z240" s="82"/>
      <c r="AA240" s="88" t="s">
        <v>3563</v>
      </c>
      <c r="AB240" s="82"/>
      <c r="AC240" s="82" t="b">
        <v>0</v>
      </c>
      <c r="AD240" s="82">
        <v>24</v>
      </c>
      <c r="AE240" s="88" t="s">
        <v>1016</v>
      </c>
      <c r="AF240" s="82" t="b">
        <v>0</v>
      </c>
      <c r="AG240" s="82" t="s">
        <v>1023</v>
      </c>
      <c r="AH240" s="82"/>
      <c r="AI240" s="88" t="s">
        <v>1016</v>
      </c>
      <c r="AJ240" s="82" t="b">
        <v>0</v>
      </c>
      <c r="AK240" s="82">
        <v>8</v>
      </c>
      <c r="AL240" s="88" t="s">
        <v>1016</v>
      </c>
      <c r="AM240" s="82" t="s">
        <v>1031</v>
      </c>
      <c r="AN240" s="82" t="b">
        <v>0</v>
      </c>
      <c r="AO240" s="88" t="s">
        <v>3563</v>
      </c>
      <c r="AP240" s="82" t="s">
        <v>179</v>
      </c>
      <c r="AQ240" s="82">
        <v>0</v>
      </c>
      <c r="AR240" s="82">
        <v>0</v>
      </c>
      <c r="AS240" s="82"/>
      <c r="AT240" s="82"/>
      <c r="AU240" s="82"/>
      <c r="AV240" s="82"/>
      <c r="AW240" s="82"/>
      <c r="AX240" s="82"/>
      <c r="AY240" s="82"/>
      <c r="AZ240" s="82"/>
      <c r="BA240" s="105" t="b">
        <f>IF(Edges[[#This Row],[Vertex 1]]=Edges[[#This Row],[Vertex 2]],TRUE,FALSE)</f>
        <v>1</v>
      </c>
      <c r="BB240">
        <v>1</v>
      </c>
      <c r="BC240">
        <v>1</v>
      </c>
      <c r="BD240" s="82" t="e">
        <f>REPLACE(INDEX(GroupVertices[Group], MATCH(Edges[[#This Row],[Vertex 1]],GroupVertices[Vertex],0)),1,1,"")</f>
        <v>#N/A</v>
      </c>
      <c r="BE240" s="105" t="e">
        <f>REPLACE(INDEX(GroupVertices[Group], MATCH(Edges[[#This Row],[Vertex 2]],GroupVertices[Vertex],0)),1,1,"")</f>
        <v>#N/A</v>
      </c>
    </row>
    <row r="241" spans="1:57" x14ac:dyDescent="0.25">
      <c r="A241" s="67" t="s">
        <v>2174</v>
      </c>
      <c r="B241" s="67" t="s">
        <v>2173</v>
      </c>
      <c r="C241" s="68"/>
      <c r="D241" s="69"/>
      <c r="E241" s="70"/>
      <c r="F241" s="71"/>
      <c r="G241" s="68"/>
      <c r="H241" s="72"/>
      <c r="I241" s="73"/>
      <c r="J241" s="73"/>
      <c r="K241" s="35" t="s">
        <v>65</v>
      </c>
      <c r="L241" s="80">
        <v>241</v>
      </c>
      <c r="M241" s="80"/>
      <c r="N241" s="75"/>
      <c r="O241" s="82" t="s">
        <v>393</v>
      </c>
      <c r="P241" s="84">
        <v>42849.122418981482</v>
      </c>
      <c r="Q241" s="82" t="s">
        <v>2604</v>
      </c>
      <c r="R241" s="82"/>
      <c r="S241" s="82"/>
      <c r="T241" s="82" t="s">
        <v>2685</v>
      </c>
      <c r="U241" s="82"/>
      <c r="V241" s="85" t="s">
        <v>2745</v>
      </c>
      <c r="W241" s="84">
        <v>42849.122418981482</v>
      </c>
      <c r="X241" s="85" t="s">
        <v>3127</v>
      </c>
      <c r="Y241" s="82"/>
      <c r="Z241" s="82"/>
      <c r="AA241" s="88" t="s">
        <v>3564</v>
      </c>
      <c r="AB241" s="82"/>
      <c r="AC241" s="82" t="b">
        <v>0</v>
      </c>
      <c r="AD241" s="82">
        <v>0</v>
      </c>
      <c r="AE241" s="88" t="s">
        <v>1016</v>
      </c>
      <c r="AF241" s="82" t="b">
        <v>0</v>
      </c>
      <c r="AG241" s="82" t="s">
        <v>1023</v>
      </c>
      <c r="AH241" s="82"/>
      <c r="AI241" s="88" t="s">
        <v>1016</v>
      </c>
      <c r="AJ241" s="82" t="b">
        <v>0</v>
      </c>
      <c r="AK241" s="82">
        <v>8</v>
      </c>
      <c r="AL241" s="88" t="s">
        <v>3563</v>
      </c>
      <c r="AM241" s="82" t="s">
        <v>3976</v>
      </c>
      <c r="AN241" s="82" t="b">
        <v>0</v>
      </c>
      <c r="AO241" s="88" t="s">
        <v>3563</v>
      </c>
      <c r="AP241" s="82" t="s">
        <v>179</v>
      </c>
      <c r="AQ241" s="82">
        <v>0</v>
      </c>
      <c r="AR241" s="82">
        <v>0</v>
      </c>
      <c r="AS241" s="82"/>
      <c r="AT241" s="82"/>
      <c r="AU241" s="82"/>
      <c r="AV241" s="82"/>
      <c r="AW241" s="82"/>
      <c r="AX241" s="82"/>
      <c r="AY241" s="82"/>
      <c r="AZ241" s="82"/>
      <c r="BA241" s="105" t="b">
        <f>IF(Edges[[#This Row],[Vertex 1]]=Edges[[#This Row],[Vertex 2]],TRUE,FALSE)</f>
        <v>0</v>
      </c>
      <c r="BB241">
        <v>1</v>
      </c>
      <c r="BC241">
        <v>1</v>
      </c>
      <c r="BD241" s="81" t="e">
        <f>REPLACE(INDEX(GroupVertices[Group], MATCH(Edges[[#This Row],[Vertex 1]],GroupVertices[Vertex],0)),1,1,"")</f>
        <v>#N/A</v>
      </c>
      <c r="BE241" s="81" t="e">
        <f>REPLACE(INDEX(GroupVertices[Group], MATCH(Edges[[#This Row],[Vertex 2]],GroupVertices[Vertex],0)),1,1,"")</f>
        <v>#N/A</v>
      </c>
    </row>
    <row r="242" spans="1:57" x14ac:dyDescent="0.25">
      <c r="A242" s="67" t="s">
        <v>2175</v>
      </c>
      <c r="B242" s="67" t="s">
        <v>387</v>
      </c>
      <c r="C242" s="68"/>
      <c r="D242" s="69"/>
      <c r="E242" s="70"/>
      <c r="F242" s="71"/>
      <c r="G242" s="68"/>
      <c r="H242" s="72"/>
      <c r="I242" s="73"/>
      <c r="J242" s="73"/>
      <c r="K242" s="35" t="s">
        <v>65</v>
      </c>
      <c r="L242" s="80">
        <v>242</v>
      </c>
      <c r="M242" s="80"/>
      <c r="N242" s="75"/>
      <c r="O242" s="82" t="s">
        <v>393</v>
      </c>
      <c r="P242" s="84">
        <v>42849.234560185185</v>
      </c>
      <c r="Q242" s="82" t="s">
        <v>2590</v>
      </c>
      <c r="R242" s="82"/>
      <c r="S242" s="82"/>
      <c r="T242" s="82"/>
      <c r="U242" s="82"/>
      <c r="V242" s="85" t="s">
        <v>2746</v>
      </c>
      <c r="W242" s="84">
        <v>42849.234560185185</v>
      </c>
      <c r="X242" s="85" t="s">
        <v>3128</v>
      </c>
      <c r="Y242" s="82"/>
      <c r="Z242" s="82"/>
      <c r="AA242" s="88" t="s">
        <v>3565</v>
      </c>
      <c r="AB242" s="82"/>
      <c r="AC242" s="82" t="b">
        <v>0</v>
      </c>
      <c r="AD242" s="82">
        <v>0</v>
      </c>
      <c r="AE242" s="88" t="s">
        <v>1016</v>
      </c>
      <c r="AF242" s="82" t="b">
        <v>0</v>
      </c>
      <c r="AG242" s="82" t="s">
        <v>1023</v>
      </c>
      <c r="AH242" s="82"/>
      <c r="AI242" s="88" t="s">
        <v>1016</v>
      </c>
      <c r="AJ242" s="82" t="b">
        <v>0</v>
      </c>
      <c r="AK242" s="82">
        <v>839</v>
      </c>
      <c r="AL242" s="88" t="s">
        <v>3962</v>
      </c>
      <c r="AM242" s="82" t="s">
        <v>1030</v>
      </c>
      <c r="AN242" s="82" t="b">
        <v>0</v>
      </c>
      <c r="AO242" s="88" t="s">
        <v>3962</v>
      </c>
      <c r="AP242" s="82" t="s">
        <v>179</v>
      </c>
      <c r="AQ242" s="82">
        <v>0</v>
      </c>
      <c r="AR242" s="82">
        <v>0</v>
      </c>
      <c r="AS242" s="82"/>
      <c r="AT242" s="82"/>
      <c r="AU242" s="82"/>
      <c r="AV242" s="82"/>
      <c r="AW242" s="82"/>
      <c r="AX242" s="82"/>
      <c r="AY242" s="82"/>
      <c r="AZ242" s="82"/>
      <c r="BA242" s="105" t="b">
        <f>IF(Edges[[#This Row],[Vertex 1]]=Edges[[#This Row],[Vertex 2]],TRUE,FALSE)</f>
        <v>0</v>
      </c>
      <c r="BB242">
        <v>1</v>
      </c>
      <c r="BC242">
        <v>1</v>
      </c>
      <c r="BD242" s="81" t="e">
        <f>REPLACE(INDEX(GroupVertices[Group], MATCH(Edges[[#This Row],[Vertex 1]],GroupVertices[Vertex],0)),1,1,"")</f>
        <v>#N/A</v>
      </c>
      <c r="BE242" s="81" t="e">
        <f>REPLACE(INDEX(GroupVertices[Group], MATCH(Edges[[#This Row],[Vertex 2]],GroupVertices[Vertex],0)),1,1,"")</f>
        <v>#N/A</v>
      </c>
    </row>
    <row r="243" spans="1:57" x14ac:dyDescent="0.25">
      <c r="A243" s="67" t="s">
        <v>2175</v>
      </c>
      <c r="B243" s="67" t="s">
        <v>381</v>
      </c>
      <c r="C243" s="68"/>
      <c r="D243" s="69"/>
      <c r="E243" s="70"/>
      <c r="F243" s="71"/>
      <c r="G243" s="68"/>
      <c r="H243" s="72"/>
      <c r="I243" s="73"/>
      <c r="J243" s="73"/>
      <c r="K243" s="35" t="s">
        <v>65</v>
      </c>
      <c r="L243" s="80">
        <v>243</v>
      </c>
      <c r="M243" s="80"/>
      <c r="N243" s="75"/>
      <c r="O243" s="82" t="s">
        <v>393</v>
      </c>
      <c r="P243" s="84">
        <v>42849.234560185185</v>
      </c>
      <c r="Q243" s="82" t="s">
        <v>2590</v>
      </c>
      <c r="R243" s="82"/>
      <c r="S243" s="82"/>
      <c r="T243" s="82"/>
      <c r="U243" s="82"/>
      <c r="V243" s="85" t="s">
        <v>2746</v>
      </c>
      <c r="W243" s="84">
        <v>42849.234560185185</v>
      </c>
      <c r="X243" s="85" t="s">
        <v>3128</v>
      </c>
      <c r="Y243" s="82"/>
      <c r="Z243" s="82"/>
      <c r="AA243" s="88" t="s">
        <v>3565</v>
      </c>
      <c r="AB243" s="82"/>
      <c r="AC243" s="82" t="b">
        <v>0</v>
      </c>
      <c r="AD243" s="82">
        <v>0</v>
      </c>
      <c r="AE243" s="88" t="s">
        <v>1016</v>
      </c>
      <c r="AF243" s="82" t="b">
        <v>0</v>
      </c>
      <c r="AG243" s="82" t="s">
        <v>1023</v>
      </c>
      <c r="AH243" s="82"/>
      <c r="AI243" s="88" t="s">
        <v>1016</v>
      </c>
      <c r="AJ243" s="82" t="b">
        <v>0</v>
      </c>
      <c r="AK243" s="82">
        <v>839</v>
      </c>
      <c r="AL243" s="88" t="s">
        <v>3962</v>
      </c>
      <c r="AM243" s="82" t="s">
        <v>1030</v>
      </c>
      <c r="AN243" s="82" t="b">
        <v>0</v>
      </c>
      <c r="AO243" s="88" t="s">
        <v>3962</v>
      </c>
      <c r="AP243" s="82" t="s">
        <v>179</v>
      </c>
      <c r="AQ243" s="82">
        <v>0</v>
      </c>
      <c r="AR243" s="82">
        <v>0</v>
      </c>
      <c r="AS243" s="82"/>
      <c r="AT243" s="82"/>
      <c r="AU243" s="82"/>
      <c r="AV243" s="82"/>
      <c r="AW243" s="82"/>
      <c r="AX243" s="82"/>
      <c r="AY243" s="82"/>
      <c r="AZ243" s="82"/>
      <c r="BA243" s="105" t="b">
        <f>IF(Edges[[#This Row],[Vertex 1]]=Edges[[#This Row],[Vertex 2]],TRUE,FALSE)</f>
        <v>0</v>
      </c>
      <c r="BB243">
        <v>1</v>
      </c>
      <c r="BC243">
        <v>1</v>
      </c>
      <c r="BD243" s="81" t="e">
        <f>REPLACE(INDEX(GroupVertices[Group], MATCH(Edges[[#This Row],[Vertex 1]],GroupVertices[Vertex],0)),1,1,"")</f>
        <v>#N/A</v>
      </c>
      <c r="BE243" s="81" t="e">
        <f>REPLACE(INDEX(GroupVertices[Group], MATCH(Edges[[#This Row],[Vertex 2]],GroupVertices[Vertex],0)),1,1,"")</f>
        <v>#N/A</v>
      </c>
    </row>
    <row r="244" spans="1:57" x14ac:dyDescent="0.25">
      <c r="A244" s="67" t="s">
        <v>2176</v>
      </c>
      <c r="B244" s="67" t="s">
        <v>387</v>
      </c>
      <c r="C244" s="68"/>
      <c r="D244" s="69"/>
      <c r="E244" s="70"/>
      <c r="F244" s="71"/>
      <c r="G244" s="68"/>
      <c r="H244" s="72"/>
      <c r="I244" s="73"/>
      <c r="J244" s="73"/>
      <c r="K244" s="35" t="s">
        <v>65</v>
      </c>
      <c r="L244" s="80">
        <v>244</v>
      </c>
      <c r="M244" s="80"/>
      <c r="N244" s="75"/>
      <c r="O244" s="82" t="s">
        <v>393</v>
      </c>
      <c r="P244" s="84">
        <v>42849.23505787037</v>
      </c>
      <c r="Q244" s="82" t="s">
        <v>2590</v>
      </c>
      <c r="R244" s="82"/>
      <c r="S244" s="82"/>
      <c r="T244" s="82"/>
      <c r="U244" s="82"/>
      <c r="V244" s="85" t="s">
        <v>2747</v>
      </c>
      <c r="W244" s="84">
        <v>42849.23505787037</v>
      </c>
      <c r="X244" s="85" t="s">
        <v>3129</v>
      </c>
      <c r="Y244" s="82"/>
      <c r="Z244" s="82"/>
      <c r="AA244" s="88" t="s">
        <v>3566</v>
      </c>
      <c r="AB244" s="82"/>
      <c r="AC244" s="82" t="b">
        <v>0</v>
      </c>
      <c r="AD244" s="82">
        <v>0</v>
      </c>
      <c r="AE244" s="88" t="s">
        <v>1016</v>
      </c>
      <c r="AF244" s="82" t="b">
        <v>0</v>
      </c>
      <c r="AG244" s="82" t="s">
        <v>1023</v>
      </c>
      <c r="AH244" s="82"/>
      <c r="AI244" s="88" t="s">
        <v>1016</v>
      </c>
      <c r="AJ244" s="82" t="b">
        <v>0</v>
      </c>
      <c r="AK244" s="82">
        <v>839</v>
      </c>
      <c r="AL244" s="88" t="s">
        <v>3962</v>
      </c>
      <c r="AM244" s="82" t="s">
        <v>1030</v>
      </c>
      <c r="AN244" s="82" t="b">
        <v>0</v>
      </c>
      <c r="AO244" s="88" t="s">
        <v>3962</v>
      </c>
      <c r="AP244" s="82" t="s">
        <v>179</v>
      </c>
      <c r="AQ244" s="82">
        <v>0</v>
      </c>
      <c r="AR244" s="82">
        <v>0</v>
      </c>
      <c r="AS244" s="82"/>
      <c r="AT244" s="82"/>
      <c r="AU244" s="82"/>
      <c r="AV244" s="82"/>
      <c r="AW244" s="82"/>
      <c r="AX244" s="82"/>
      <c r="AY244" s="82"/>
      <c r="AZ244" s="82"/>
      <c r="BA244" s="105" t="b">
        <f>IF(Edges[[#This Row],[Vertex 1]]=Edges[[#This Row],[Vertex 2]],TRUE,FALSE)</f>
        <v>0</v>
      </c>
      <c r="BB244">
        <v>1</v>
      </c>
      <c r="BC244">
        <v>1</v>
      </c>
      <c r="BD244" s="81" t="e">
        <f>REPLACE(INDEX(GroupVertices[Group], MATCH(Edges[[#This Row],[Vertex 1]],GroupVertices[Vertex],0)),1,1,"")</f>
        <v>#N/A</v>
      </c>
      <c r="BE244" s="81" t="e">
        <f>REPLACE(INDEX(GroupVertices[Group], MATCH(Edges[[#This Row],[Vertex 2]],GroupVertices[Vertex],0)),1,1,"")</f>
        <v>#N/A</v>
      </c>
    </row>
    <row r="245" spans="1:57" x14ac:dyDescent="0.25">
      <c r="A245" s="67" t="s">
        <v>2176</v>
      </c>
      <c r="B245" s="67" t="s">
        <v>381</v>
      </c>
      <c r="C245" s="68"/>
      <c r="D245" s="69"/>
      <c r="E245" s="70"/>
      <c r="F245" s="71"/>
      <c r="G245" s="68"/>
      <c r="H245" s="72"/>
      <c r="I245" s="73"/>
      <c r="J245" s="73"/>
      <c r="K245" s="35" t="s">
        <v>65</v>
      </c>
      <c r="L245" s="80">
        <v>245</v>
      </c>
      <c r="M245" s="80"/>
      <c r="N245" s="75"/>
      <c r="O245" s="82" t="s">
        <v>393</v>
      </c>
      <c r="P245" s="84">
        <v>42849.23505787037</v>
      </c>
      <c r="Q245" s="82" t="s">
        <v>2590</v>
      </c>
      <c r="R245" s="82"/>
      <c r="S245" s="82"/>
      <c r="T245" s="82"/>
      <c r="U245" s="82"/>
      <c r="V245" s="85" t="s">
        <v>2747</v>
      </c>
      <c r="W245" s="84">
        <v>42849.23505787037</v>
      </c>
      <c r="X245" s="85" t="s">
        <v>3129</v>
      </c>
      <c r="Y245" s="82"/>
      <c r="Z245" s="82"/>
      <c r="AA245" s="88" t="s">
        <v>3566</v>
      </c>
      <c r="AB245" s="82"/>
      <c r="AC245" s="82" t="b">
        <v>0</v>
      </c>
      <c r="AD245" s="82">
        <v>0</v>
      </c>
      <c r="AE245" s="88" t="s">
        <v>1016</v>
      </c>
      <c r="AF245" s="82" t="b">
        <v>0</v>
      </c>
      <c r="AG245" s="82" t="s">
        <v>1023</v>
      </c>
      <c r="AH245" s="82"/>
      <c r="AI245" s="88" t="s">
        <v>1016</v>
      </c>
      <c r="AJ245" s="82" t="b">
        <v>0</v>
      </c>
      <c r="AK245" s="82">
        <v>839</v>
      </c>
      <c r="AL245" s="88" t="s">
        <v>3962</v>
      </c>
      <c r="AM245" s="82" t="s">
        <v>1030</v>
      </c>
      <c r="AN245" s="82" t="b">
        <v>0</v>
      </c>
      <c r="AO245" s="88" t="s">
        <v>3962</v>
      </c>
      <c r="AP245" s="82" t="s">
        <v>179</v>
      </c>
      <c r="AQ245" s="82">
        <v>0</v>
      </c>
      <c r="AR245" s="82">
        <v>0</v>
      </c>
      <c r="AS245" s="82"/>
      <c r="AT245" s="82"/>
      <c r="AU245" s="82"/>
      <c r="AV245" s="82"/>
      <c r="AW245" s="82"/>
      <c r="AX245" s="82"/>
      <c r="AY245" s="82"/>
      <c r="AZ245" s="82"/>
      <c r="BA245" s="105" t="b">
        <f>IF(Edges[[#This Row],[Vertex 1]]=Edges[[#This Row],[Vertex 2]],TRUE,FALSE)</f>
        <v>0</v>
      </c>
      <c r="BB245">
        <v>1</v>
      </c>
      <c r="BC245">
        <v>1</v>
      </c>
      <c r="BD245" s="81" t="e">
        <f>REPLACE(INDEX(GroupVertices[Group], MATCH(Edges[[#This Row],[Vertex 1]],GroupVertices[Vertex],0)),1,1,"")</f>
        <v>#N/A</v>
      </c>
      <c r="BE245" s="81" t="e">
        <f>REPLACE(INDEX(GroupVertices[Group], MATCH(Edges[[#This Row],[Vertex 2]],GroupVertices[Vertex],0)),1,1,"")</f>
        <v>#N/A</v>
      </c>
    </row>
    <row r="246" spans="1:57" x14ac:dyDescent="0.25">
      <c r="A246" s="67" t="s">
        <v>2177</v>
      </c>
      <c r="B246" s="67" t="s">
        <v>2197</v>
      </c>
      <c r="C246" s="68"/>
      <c r="D246" s="69"/>
      <c r="E246" s="70"/>
      <c r="F246" s="71"/>
      <c r="G246" s="68"/>
      <c r="H246" s="72"/>
      <c r="I246" s="73"/>
      <c r="J246" s="73"/>
      <c r="K246" s="35" t="s">
        <v>65</v>
      </c>
      <c r="L246" s="80">
        <v>246</v>
      </c>
      <c r="M246" s="80"/>
      <c r="N246" s="75"/>
      <c r="O246" s="82" t="s">
        <v>393</v>
      </c>
      <c r="P246" s="84">
        <v>42849.484201388892</v>
      </c>
      <c r="Q246" s="82" t="s">
        <v>2591</v>
      </c>
      <c r="R246" s="82"/>
      <c r="S246" s="82"/>
      <c r="T246" s="82"/>
      <c r="U246" s="85" t="s">
        <v>2705</v>
      </c>
      <c r="V246" s="85" t="s">
        <v>2705</v>
      </c>
      <c r="W246" s="84">
        <v>42849.484201388892</v>
      </c>
      <c r="X246" s="85" t="s">
        <v>3130</v>
      </c>
      <c r="Y246" s="82"/>
      <c r="Z246" s="82"/>
      <c r="AA246" s="88" t="s">
        <v>3567</v>
      </c>
      <c r="AB246" s="82"/>
      <c r="AC246" s="82" t="b">
        <v>0</v>
      </c>
      <c r="AD246" s="82">
        <v>0</v>
      </c>
      <c r="AE246" s="88" t="s">
        <v>1016</v>
      </c>
      <c r="AF246" s="82" t="b">
        <v>0</v>
      </c>
      <c r="AG246" s="82" t="s">
        <v>1023</v>
      </c>
      <c r="AH246" s="82"/>
      <c r="AI246" s="88" t="s">
        <v>1016</v>
      </c>
      <c r="AJ246" s="82" t="b">
        <v>0</v>
      </c>
      <c r="AK246" s="82">
        <v>23</v>
      </c>
      <c r="AL246" s="88" t="s">
        <v>3587</v>
      </c>
      <c r="AM246" s="82" t="s">
        <v>1032</v>
      </c>
      <c r="AN246" s="82" t="b">
        <v>0</v>
      </c>
      <c r="AO246" s="88" t="s">
        <v>3587</v>
      </c>
      <c r="AP246" s="82" t="s">
        <v>179</v>
      </c>
      <c r="AQ246" s="82">
        <v>0</v>
      </c>
      <c r="AR246" s="82">
        <v>0</v>
      </c>
      <c r="AS246" s="82"/>
      <c r="AT246" s="82"/>
      <c r="AU246" s="82"/>
      <c r="AV246" s="82"/>
      <c r="AW246" s="82"/>
      <c r="AX246" s="82"/>
      <c r="AY246" s="82"/>
      <c r="AZ246" s="82"/>
      <c r="BA246" s="105" t="b">
        <f>IF(Edges[[#This Row],[Vertex 1]]=Edges[[#This Row],[Vertex 2]],TRUE,FALSE)</f>
        <v>0</v>
      </c>
      <c r="BB246">
        <v>1</v>
      </c>
      <c r="BC246">
        <v>1</v>
      </c>
      <c r="BD246" s="81" t="e">
        <f>REPLACE(INDEX(GroupVertices[Group], MATCH(Edges[[#This Row],[Vertex 1]],GroupVertices[Vertex],0)),1,1,"")</f>
        <v>#N/A</v>
      </c>
      <c r="BE246" s="81" t="e">
        <f>REPLACE(INDEX(GroupVertices[Group], MATCH(Edges[[#This Row],[Vertex 2]],GroupVertices[Vertex],0)),1,1,"")</f>
        <v>#N/A</v>
      </c>
    </row>
    <row r="247" spans="1:57" x14ac:dyDescent="0.25">
      <c r="A247" s="67" t="s">
        <v>2178</v>
      </c>
      <c r="B247" s="67" t="s">
        <v>2197</v>
      </c>
      <c r="C247" s="68"/>
      <c r="D247" s="69"/>
      <c r="E247" s="70"/>
      <c r="F247" s="71"/>
      <c r="G247" s="68"/>
      <c r="H247" s="72"/>
      <c r="I247" s="73"/>
      <c r="J247" s="73"/>
      <c r="K247" s="35" t="s">
        <v>65</v>
      </c>
      <c r="L247" s="80">
        <v>247</v>
      </c>
      <c r="M247" s="80"/>
      <c r="N247" s="75"/>
      <c r="O247" s="82" t="s">
        <v>393</v>
      </c>
      <c r="P247" s="84">
        <v>42849.498854166668</v>
      </c>
      <c r="Q247" s="82" t="s">
        <v>2591</v>
      </c>
      <c r="R247" s="82"/>
      <c r="S247" s="82"/>
      <c r="T247" s="82"/>
      <c r="U247" s="85" t="s">
        <v>2705</v>
      </c>
      <c r="V247" s="85" t="s">
        <v>2705</v>
      </c>
      <c r="W247" s="84">
        <v>42849.498854166668</v>
      </c>
      <c r="X247" s="85" t="s">
        <v>3131</v>
      </c>
      <c r="Y247" s="82"/>
      <c r="Z247" s="82"/>
      <c r="AA247" s="88" t="s">
        <v>3568</v>
      </c>
      <c r="AB247" s="82"/>
      <c r="AC247" s="82" t="b">
        <v>0</v>
      </c>
      <c r="AD247" s="82">
        <v>0</v>
      </c>
      <c r="AE247" s="88" t="s">
        <v>1016</v>
      </c>
      <c r="AF247" s="82" t="b">
        <v>0</v>
      </c>
      <c r="AG247" s="82" t="s">
        <v>1023</v>
      </c>
      <c r="AH247" s="82"/>
      <c r="AI247" s="88" t="s">
        <v>1016</v>
      </c>
      <c r="AJ247" s="82" t="b">
        <v>0</v>
      </c>
      <c r="AK247" s="82">
        <v>23</v>
      </c>
      <c r="AL247" s="88" t="s">
        <v>3587</v>
      </c>
      <c r="AM247" s="82" t="s">
        <v>1034</v>
      </c>
      <c r="AN247" s="82" t="b">
        <v>0</v>
      </c>
      <c r="AO247" s="88" t="s">
        <v>3587</v>
      </c>
      <c r="AP247" s="82" t="s">
        <v>179</v>
      </c>
      <c r="AQ247" s="82">
        <v>0</v>
      </c>
      <c r="AR247" s="82">
        <v>0</v>
      </c>
      <c r="AS247" s="82"/>
      <c r="AT247" s="82"/>
      <c r="AU247" s="82"/>
      <c r="AV247" s="82"/>
      <c r="AW247" s="82"/>
      <c r="AX247" s="82"/>
      <c r="AY247" s="82"/>
      <c r="AZ247" s="82"/>
      <c r="BA247" s="105" t="b">
        <f>IF(Edges[[#This Row],[Vertex 1]]=Edges[[#This Row],[Vertex 2]],TRUE,FALSE)</f>
        <v>0</v>
      </c>
      <c r="BB247">
        <v>1</v>
      </c>
      <c r="BC247">
        <v>1</v>
      </c>
      <c r="BD247" s="81" t="e">
        <f>REPLACE(INDEX(GroupVertices[Group], MATCH(Edges[[#This Row],[Vertex 1]],GroupVertices[Vertex],0)),1,1,"")</f>
        <v>#N/A</v>
      </c>
      <c r="BE247" s="81" t="e">
        <f>REPLACE(INDEX(GroupVertices[Group], MATCH(Edges[[#This Row],[Vertex 2]],GroupVertices[Vertex],0)),1,1,"")</f>
        <v>#N/A</v>
      </c>
    </row>
    <row r="248" spans="1:57" x14ac:dyDescent="0.25">
      <c r="A248" s="67" t="s">
        <v>2179</v>
      </c>
      <c r="B248" s="67" t="s">
        <v>2197</v>
      </c>
      <c r="C248" s="68"/>
      <c r="D248" s="69"/>
      <c r="E248" s="70"/>
      <c r="F248" s="71"/>
      <c r="G248" s="68"/>
      <c r="H248" s="72"/>
      <c r="I248" s="73"/>
      <c r="J248" s="73"/>
      <c r="K248" s="35" t="s">
        <v>65</v>
      </c>
      <c r="L248" s="80">
        <v>248</v>
      </c>
      <c r="M248" s="80"/>
      <c r="N248" s="75"/>
      <c r="O248" s="82" t="s">
        <v>393</v>
      </c>
      <c r="P248" s="84">
        <v>42849.498854166668</v>
      </c>
      <c r="Q248" s="82" t="s">
        <v>2591</v>
      </c>
      <c r="R248" s="82"/>
      <c r="S248" s="82"/>
      <c r="T248" s="82"/>
      <c r="U248" s="85" t="s">
        <v>2705</v>
      </c>
      <c r="V248" s="85" t="s">
        <v>2705</v>
      </c>
      <c r="W248" s="84">
        <v>42849.498854166668</v>
      </c>
      <c r="X248" s="85" t="s">
        <v>3132</v>
      </c>
      <c r="Y248" s="82"/>
      <c r="Z248" s="82"/>
      <c r="AA248" s="88" t="s">
        <v>3569</v>
      </c>
      <c r="AB248" s="82"/>
      <c r="AC248" s="82" t="b">
        <v>0</v>
      </c>
      <c r="AD248" s="82">
        <v>0</v>
      </c>
      <c r="AE248" s="88" t="s">
        <v>1016</v>
      </c>
      <c r="AF248" s="82" t="b">
        <v>0</v>
      </c>
      <c r="AG248" s="82" t="s">
        <v>1023</v>
      </c>
      <c r="AH248" s="82"/>
      <c r="AI248" s="88" t="s">
        <v>1016</v>
      </c>
      <c r="AJ248" s="82" t="b">
        <v>0</v>
      </c>
      <c r="AK248" s="82">
        <v>23</v>
      </c>
      <c r="AL248" s="88" t="s">
        <v>3587</v>
      </c>
      <c r="AM248" s="82" t="s">
        <v>1034</v>
      </c>
      <c r="AN248" s="82" t="b">
        <v>0</v>
      </c>
      <c r="AO248" s="88" t="s">
        <v>3587</v>
      </c>
      <c r="AP248" s="82" t="s">
        <v>179</v>
      </c>
      <c r="AQ248" s="82">
        <v>0</v>
      </c>
      <c r="AR248" s="82">
        <v>0</v>
      </c>
      <c r="AS248" s="82"/>
      <c r="AT248" s="82"/>
      <c r="AU248" s="82"/>
      <c r="AV248" s="82"/>
      <c r="AW248" s="82"/>
      <c r="AX248" s="82"/>
      <c r="AY248" s="82"/>
      <c r="AZ248" s="82"/>
      <c r="BA248" s="105" t="b">
        <f>IF(Edges[[#This Row],[Vertex 1]]=Edges[[#This Row],[Vertex 2]],TRUE,FALSE)</f>
        <v>0</v>
      </c>
      <c r="BB248">
        <v>1</v>
      </c>
      <c r="BC248">
        <v>1</v>
      </c>
      <c r="BD248" s="81" t="e">
        <f>REPLACE(INDEX(GroupVertices[Group], MATCH(Edges[[#This Row],[Vertex 1]],GroupVertices[Vertex],0)),1,1,"")</f>
        <v>#N/A</v>
      </c>
      <c r="BE248" s="81" t="e">
        <f>REPLACE(INDEX(GroupVertices[Group], MATCH(Edges[[#This Row],[Vertex 2]],GroupVertices[Vertex],0)),1,1,"")</f>
        <v>#N/A</v>
      </c>
    </row>
    <row r="249" spans="1:57" x14ac:dyDescent="0.25">
      <c r="A249" s="67" t="s">
        <v>2180</v>
      </c>
      <c r="B249" s="67" t="s">
        <v>2197</v>
      </c>
      <c r="C249" s="68"/>
      <c r="D249" s="69"/>
      <c r="E249" s="70"/>
      <c r="F249" s="71"/>
      <c r="G249" s="68"/>
      <c r="H249" s="72"/>
      <c r="I249" s="73"/>
      <c r="J249" s="73"/>
      <c r="K249" s="35" t="s">
        <v>65</v>
      </c>
      <c r="L249" s="80">
        <v>249</v>
      </c>
      <c r="M249" s="80"/>
      <c r="N249" s="75"/>
      <c r="O249" s="82" t="s">
        <v>393</v>
      </c>
      <c r="P249" s="84">
        <v>42849.498854166668</v>
      </c>
      <c r="Q249" s="82" t="s">
        <v>2591</v>
      </c>
      <c r="R249" s="82"/>
      <c r="S249" s="82"/>
      <c r="T249" s="82"/>
      <c r="U249" s="85" t="s">
        <v>2705</v>
      </c>
      <c r="V249" s="85" t="s">
        <v>2705</v>
      </c>
      <c r="W249" s="84">
        <v>42849.498854166668</v>
      </c>
      <c r="X249" s="85" t="s">
        <v>3133</v>
      </c>
      <c r="Y249" s="82"/>
      <c r="Z249" s="82"/>
      <c r="AA249" s="88" t="s">
        <v>3570</v>
      </c>
      <c r="AB249" s="82"/>
      <c r="AC249" s="82" t="b">
        <v>0</v>
      </c>
      <c r="AD249" s="82">
        <v>0</v>
      </c>
      <c r="AE249" s="88" t="s">
        <v>1016</v>
      </c>
      <c r="AF249" s="82" t="b">
        <v>0</v>
      </c>
      <c r="AG249" s="82" t="s">
        <v>1023</v>
      </c>
      <c r="AH249" s="82"/>
      <c r="AI249" s="88" t="s">
        <v>1016</v>
      </c>
      <c r="AJ249" s="82" t="b">
        <v>0</v>
      </c>
      <c r="AK249" s="82">
        <v>23</v>
      </c>
      <c r="AL249" s="88" t="s">
        <v>3587</v>
      </c>
      <c r="AM249" s="82" t="s">
        <v>1034</v>
      </c>
      <c r="AN249" s="82" t="b">
        <v>0</v>
      </c>
      <c r="AO249" s="88" t="s">
        <v>3587</v>
      </c>
      <c r="AP249" s="82" t="s">
        <v>179</v>
      </c>
      <c r="AQ249" s="82">
        <v>0</v>
      </c>
      <c r="AR249" s="82">
        <v>0</v>
      </c>
      <c r="AS249" s="82"/>
      <c r="AT249" s="82"/>
      <c r="AU249" s="82"/>
      <c r="AV249" s="82"/>
      <c r="AW249" s="82"/>
      <c r="AX249" s="82"/>
      <c r="AY249" s="82"/>
      <c r="AZ249" s="82"/>
      <c r="BA249" s="105" t="b">
        <f>IF(Edges[[#This Row],[Vertex 1]]=Edges[[#This Row],[Vertex 2]],TRUE,FALSE)</f>
        <v>0</v>
      </c>
      <c r="BB249">
        <v>1</v>
      </c>
      <c r="BC249">
        <v>1</v>
      </c>
      <c r="BD249" s="81" t="e">
        <f>REPLACE(INDEX(GroupVertices[Group], MATCH(Edges[[#This Row],[Vertex 1]],GroupVertices[Vertex],0)),1,1,"")</f>
        <v>#N/A</v>
      </c>
      <c r="BE249" s="81" t="e">
        <f>REPLACE(INDEX(GroupVertices[Group], MATCH(Edges[[#This Row],[Vertex 2]],GroupVertices[Vertex],0)),1,1,"")</f>
        <v>#N/A</v>
      </c>
    </row>
    <row r="250" spans="1:57" x14ac:dyDescent="0.25">
      <c r="A250" s="67" t="s">
        <v>2181</v>
      </c>
      <c r="B250" s="67" t="s">
        <v>2197</v>
      </c>
      <c r="C250" s="68"/>
      <c r="D250" s="69"/>
      <c r="E250" s="70"/>
      <c r="F250" s="71"/>
      <c r="G250" s="68"/>
      <c r="H250" s="72"/>
      <c r="I250" s="73"/>
      <c r="J250" s="73"/>
      <c r="K250" s="35" t="s">
        <v>65</v>
      </c>
      <c r="L250" s="80">
        <v>250</v>
      </c>
      <c r="M250" s="80"/>
      <c r="N250" s="75"/>
      <c r="O250" s="82" t="s">
        <v>393</v>
      </c>
      <c r="P250" s="84">
        <v>42849.498854166668</v>
      </c>
      <c r="Q250" s="82" t="s">
        <v>2591</v>
      </c>
      <c r="R250" s="82"/>
      <c r="S250" s="82"/>
      <c r="T250" s="82"/>
      <c r="U250" s="85" t="s">
        <v>2705</v>
      </c>
      <c r="V250" s="85" t="s">
        <v>2705</v>
      </c>
      <c r="W250" s="84">
        <v>42849.498854166668</v>
      </c>
      <c r="X250" s="85" t="s">
        <v>3134</v>
      </c>
      <c r="Y250" s="82"/>
      <c r="Z250" s="82"/>
      <c r="AA250" s="88" t="s">
        <v>3571</v>
      </c>
      <c r="AB250" s="82"/>
      <c r="AC250" s="82" t="b">
        <v>0</v>
      </c>
      <c r="AD250" s="82">
        <v>0</v>
      </c>
      <c r="AE250" s="88" t="s">
        <v>1016</v>
      </c>
      <c r="AF250" s="82" t="b">
        <v>0</v>
      </c>
      <c r="AG250" s="82" t="s">
        <v>1023</v>
      </c>
      <c r="AH250" s="82"/>
      <c r="AI250" s="88" t="s">
        <v>1016</v>
      </c>
      <c r="AJ250" s="82" t="b">
        <v>0</v>
      </c>
      <c r="AK250" s="82">
        <v>23</v>
      </c>
      <c r="AL250" s="88" t="s">
        <v>3587</v>
      </c>
      <c r="AM250" s="82" t="s">
        <v>1034</v>
      </c>
      <c r="AN250" s="82" t="b">
        <v>0</v>
      </c>
      <c r="AO250" s="88" t="s">
        <v>3587</v>
      </c>
      <c r="AP250" s="82" t="s">
        <v>179</v>
      </c>
      <c r="AQ250" s="82">
        <v>0</v>
      </c>
      <c r="AR250" s="82">
        <v>0</v>
      </c>
      <c r="AS250" s="82"/>
      <c r="AT250" s="82"/>
      <c r="AU250" s="82"/>
      <c r="AV250" s="82"/>
      <c r="AW250" s="82"/>
      <c r="AX250" s="82"/>
      <c r="AY250" s="82"/>
      <c r="AZ250" s="82"/>
      <c r="BA250" s="105" t="b">
        <f>IF(Edges[[#This Row],[Vertex 1]]=Edges[[#This Row],[Vertex 2]],TRUE,FALSE)</f>
        <v>0</v>
      </c>
      <c r="BB250">
        <v>1</v>
      </c>
      <c r="BC250">
        <v>1</v>
      </c>
      <c r="BD250" s="81" t="e">
        <f>REPLACE(INDEX(GroupVertices[Group], MATCH(Edges[[#This Row],[Vertex 1]],GroupVertices[Vertex],0)),1,1,"")</f>
        <v>#N/A</v>
      </c>
      <c r="BE250" s="81" t="e">
        <f>REPLACE(INDEX(GroupVertices[Group], MATCH(Edges[[#This Row],[Vertex 2]],GroupVertices[Vertex],0)),1,1,"")</f>
        <v>#N/A</v>
      </c>
    </row>
    <row r="251" spans="1:57" x14ac:dyDescent="0.25">
      <c r="A251" s="67" t="s">
        <v>2182</v>
      </c>
      <c r="B251" s="67" t="s">
        <v>2197</v>
      </c>
      <c r="C251" s="68"/>
      <c r="D251" s="69"/>
      <c r="E251" s="70"/>
      <c r="F251" s="71"/>
      <c r="G251" s="68"/>
      <c r="H251" s="72"/>
      <c r="I251" s="73"/>
      <c r="J251" s="73"/>
      <c r="K251" s="35" t="s">
        <v>65</v>
      </c>
      <c r="L251" s="80">
        <v>251</v>
      </c>
      <c r="M251" s="80"/>
      <c r="N251" s="75"/>
      <c r="O251" s="82" t="s">
        <v>393</v>
      </c>
      <c r="P251" s="84">
        <v>42849.498865740738</v>
      </c>
      <c r="Q251" s="82" t="s">
        <v>2591</v>
      </c>
      <c r="R251" s="82"/>
      <c r="S251" s="82"/>
      <c r="T251" s="82"/>
      <c r="U251" s="85" t="s">
        <v>2705</v>
      </c>
      <c r="V251" s="85" t="s">
        <v>2705</v>
      </c>
      <c r="W251" s="84">
        <v>42849.498865740738</v>
      </c>
      <c r="X251" s="85" t="s">
        <v>3135</v>
      </c>
      <c r="Y251" s="82"/>
      <c r="Z251" s="82"/>
      <c r="AA251" s="88" t="s">
        <v>3572</v>
      </c>
      <c r="AB251" s="82"/>
      <c r="AC251" s="82" t="b">
        <v>0</v>
      </c>
      <c r="AD251" s="82">
        <v>0</v>
      </c>
      <c r="AE251" s="88" t="s">
        <v>1016</v>
      </c>
      <c r="AF251" s="82" t="b">
        <v>0</v>
      </c>
      <c r="AG251" s="82" t="s">
        <v>1023</v>
      </c>
      <c r="AH251" s="82"/>
      <c r="AI251" s="88" t="s">
        <v>1016</v>
      </c>
      <c r="AJ251" s="82" t="b">
        <v>0</v>
      </c>
      <c r="AK251" s="82">
        <v>23</v>
      </c>
      <c r="AL251" s="88" t="s">
        <v>3587</v>
      </c>
      <c r="AM251" s="82" t="s">
        <v>1034</v>
      </c>
      <c r="AN251" s="82" t="b">
        <v>0</v>
      </c>
      <c r="AO251" s="88" t="s">
        <v>3587</v>
      </c>
      <c r="AP251" s="82" t="s">
        <v>179</v>
      </c>
      <c r="AQ251" s="82">
        <v>0</v>
      </c>
      <c r="AR251" s="82">
        <v>0</v>
      </c>
      <c r="AS251" s="82"/>
      <c r="AT251" s="82"/>
      <c r="AU251" s="82"/>
      <c r="AV251" s="82"/>
      <c r="AW251" s="82"/>
      <c r="AX251" s="82"/>
      <c r="AY251" s="82"/>
      <c r="AZ251" s="82"/>
      <c r="BA251" s="105" t="b">
        <f>IF(Edges[[#This Row],[Vertex 1]]=Edges[[#This Row],[Vertex 2]],TRUE,FALSE)</f>
        <v>0</v>
      </c>
      <c r="BB251">
        <v>1</v>
      </c>
      <c r="BC251">
        <v>1</v>
      </c>
      <c r="BD251" s="81" t="e">
        <f>REPLACE(INDEX(GroupVertices[Group], MATCH(Edges[[#This Row],[Vertex 1]],GroupVertices[Vertex],0)),1,1,"")</f>
        <v>#N/A</v>
      </c>
      <c r="BE251" s="81" t="e">
        <f>REPLACE(INDEX(GroupVertices[Group], MATCH(Edges[[#This Row],[Vertex 2]],GroupVertices[Vertex],0)),1,1,"")</f>
        <v>#N/A</v>
      </c>
    </row>
    <row r="252" spans="1:57" x14ac:dyDescent="0.25">
      <c r="A252" s="67" t="s">
        <v>2183</v>
      </c>
      <c r="B252" s="67" t="s">
        <v>2197</v>
      </c>
      <c r="C252" s="68"/>
      <c r="D252" s="69"/>
      <c r="E252" s="70"/>
      <c r="F252" s="71"/>
      <c r="G252" s="68"/>
      <c r="H252" s="72"/>
      <c r="I252" s="73"/>
      <c r="J252" s="73"/>
      <c r="K252" s="35" t="s">
        <v>65</v>
      </c>
      <c r="L252" s="80">
        <v>252</v>
      </c>
      <c r="M252" s="80"/>
      <c r="N252" s="75"/>
      <c r="O252" s="82" t="s">
        <v>393</v>
      </c>
      <c r="P252" s="84">
        <v>42849.498865740738</v>
      </c>
      <c r="Q252" s="82" t="s">
        <v>2591</v>
      </c>
      <c r="R252" s="82"/>
      <c r="S252" s="82"/>
      <c r="T252" s="82"/>
      <c r="U252" s="85" t="s">
        <v>2705</v>
      </c>
      <c r="V252" s="85" t="s">
        <v>2705</v>
      </c>
      <c r="W252" s="84">
        <v>42849.498865740738</v>
      </c>
      <c r="X252" s="85" t="s">
        <v>3136</v>
      </c>
      <c r="Y252" s="82"/>
      <c r="Z252" s="82"/>
      <c r="AA252" s="88" t="s">
        <v>3573</v>
      </c>
      <c r="AB252" s="82"/>
      <c r="AC252" s="82" t="b">
        <v>0</v>
      </c>
      <c r="AD252" s="82">
        <v>0</v>
      </c>
      <c r="AE252" s="88" t="s">
        <v>1016</v>
      </c>
      <c r="AF252" s="82" t="b">
        <v>0</v>
      </c>
      <c r="AG252" s="82" t="s">
        <v>1023</v>
      </c>
      <c r="AH252" s="82"/>
      <c r="AI252" s="88" t="s">
        <v>1016</v>
      </c>
      <c r="AJ252" s="82" t="b">
        <v>0</v>
      </c>
      <c r="AK252" s="82">
        <v>23</v>
      </c>
      <c r="AL252" s="88" t="s">
        <v>3587</v>
      </c>
      <c r="AM252" s="82" t="s">
        <v>1034</v>
      </c>
      <c r="AN252" s="82" t="b">
        <v>0</v>
      </c>
      <c r="AO252" s="88" t="s">
        <v>3587</v>
      </c>
      <c r="AP252" s="82" t="s">
        <v>179</v>
      </c>
      <c r="AQ252" s="82">
        <v>0</v>
      </c>
      <c r="AR252" s="82">
        <v>0</v>
      </c>
      <c r="AS252" s="82"/>
      <c r="AT252" s="82"/>
      <c r="AU252" s="82"/>
      <c r="AV252" s="82"/>
      <c r="AW252" s="82"/>
      <c r="AX252" s="82"/>
      <c r="AY252" s="82"/>
      <c r="AZ252" s="82"/>
      <c r="BA252" s="105" t="b">
        <f>IF(Edges[[#This Row],[Vertex 1]]=Edges[[#This Row],[Vertex 2]],TRUE,FALSE)</f>
        <v>0</v>
      </c>
      <c r="BB252">
        <v>1</v>
      </c>
      <c r="BC252">
        <v>1</v>
      </c>
      <c r="BD252" s="81" t="e">
        <f>REPLACE(INDEX(GroupVertices[Group], MATCH(Edges[[#This Row],[Vertex 1]],GroupVertices[Vertex],0)),1,1,"")</f>
        <v>#N/A</v>
      </c>
      <c r="BE252" s="81" t="e">
        <f>REPLACE(INDEX(GroupVertices[Group], MATCH(Edges[[#This Row],[Vertex 2]],GroupVertices[Vertex],0)),1,1,"")</f>
        <v>#N/A</v>
      </c>
    </row>
    <row r="253" spans="1:57" x14ac:dyDescent="0.25">
      <c r="A253" s="67" t="s">
        <v>2184</v>
      </c>
      <c r="B253" s="67" t="s">
        <v>2197</v>
      </c>
      <c r="C253" s="68"/>
      <c r="D253" s="69"/>
      <c r="E253" s="70"/>
      <c r="F253" s="71"/>
      <c r="G253" s="68"/>
      <c r="H253" s="72"/>
      <c r="I253" s="73"/>
      <c r="J253" s="73"/>
      <c r="K253" s="35" t="s">
        <v>65</v>
      </c>
      <c r="L253" s="80">
        <v>253</v>
      </c>
      <c r="M253" s="80"/>
      <c r="N253" s="75"/>
      <c r="O253" s="82" t="s">
        <v>393</v>
      </c>
      <c r="P253" s="84">
        <v>42849.498865740738</v>
      </c>
      <c r="Q253" s="82" t="s">
        <v>2591</v>
      </c>
      <c r="R253" s="82"/>
      <c r="S253" s="82"/>
      <c r="T253" s="82"/>
      <c r="U253" s="85" t="s">
        <v>2705</v>
      </c>
      <c r="V253" s="85" t="s">
        <v>2705</v>
      </c>
      <c r="W253" s="84">
        <v>42849.498865740738</v>
      </c>
      <c r="X253" s="85" t="s">
        <v>3137</v>
      </c>
      <c r="Y253" s="82"/>
      <c r="Z253" s="82"/>
      <c r="AA253" s="88" t="s">
        <v>3574</v>
      </c>
      <c r="AB253" s="82"/>
      <c r="AC253" s="82" t="b">
        <v>0</v>
      </c>
      <c r="AD253" s="82">
        <v>0</v>
      </c>
      <c r="AE253" s="88" t="s">
        <v>1016</v>
      </c>
      <c r="AF253" s="82" t="b">
        <v>0</v>
      </c>
      <c r="AG253" s="82" t="s">
        <v>1023</v>
      </c>
      <c r="AH253" s="82"/>
      <c r="AI253" s="88" t="s">
        <v>1016</v>
      </c>
      <c r="AJ253" s="82" t="b">
        <v>0</v>
      </c>
      <c r="AK253" s="82">
        <v>23</v>
      </c>
      <c r="AL253" s="88" t="s">
        <v>3587</v>
      </c>
      <c r="AM253" s="82" t="s">
        <v>1034</v>
      </c>
      <c r="AN253" s="82" t="b">
        <v>0</v>
      </c>
      <c r="AO253" s="88" t="s">
        <v>3587</v>
      </c>
      <c r="AP253" s="82" t="s">
        <v>179</v>
      </c>
      <c r="AQ253" s="82">
        <v>0</v>
      </c>
      <c r="AR253" s="82">
        <v>0</v>
      </c>
      <c r="AS253" s="82"/>
      <c r="AT253" s="82"/>
      <c r="AU253" s="82"/>
      <c r="AV253" s="82"/>
      <c r="AW253" s="82"/>
      <c r="AX253" s="82"/>
      <c r="AY253" s="82"/>
      <c r="AZ253" s="82"/>
      <c r="BA253" s="105" t="b">
        <f>IF(Edges[[#This Row],[Vertex 1]]=Edges[[#This Row],[Vertex 2]],TRUE,FALSE)</f>
        <v>0</v>
      </c>
      <c r="BB253">
        <v>1</v>
      </c>
      <c r="BC253">
        <v>1</v>
      </c>
      <c r="BD253" s="81" t="e">
        <f>REPLACE(INDEX(GroupVertices[Group], MATCH(Edges[[#This Row],[Vertex 1]],GroupVertices[Vertex],0)),1,1,"")</f>
        <v>#N/A</v>
      </c>
      <c r="BE253" s="81" t="e">
        <f>REPLACE(INDEX(GroupVertices[Group], MATCH(Edges[[#This Row],[Vertex 2]],GroupVertices[Vertex],0)),1,1,"")</f>
        <v>#N/A</v>
      </c>
    </row>
    <row r="254" spans="1:57" x14ac:dyDescent="0.25">
      <c r="A254" s="67" t="s">
        <v>2185</v>
      </c>
      <c r="B254" s="67" t="s">
        <v>2197</v>
      </c>
      <c r="C254" s="68"/>
      <c r="D254" s="69"/>
      <c r="E254" s="70"/>
      <c r="F254" s="71"/>
      <c r="G254" s="68"/>
      <c r="H254" s="72"/>
      <c r="I254" s="73"/>
      <c r="J254" s="73"/>
      <c r="K254" s="35" t="s">
        <v>65</v>
      </c>
      <c r="L254" s="80">
        <v>254</v>
      </c>
      <c r="M254" s="80"/>
      <c r="N254" s="75"/>
      <c r="O254" s="82" t="s">
        <v>393</v>
      </c>
      <c r="P254" s="84">
        <v>42849.498877314814</v>
      </c>
      <c r="Q254" s="82" t="s">
        <v>2591</v>
      </c>
      <c r="R254" s="82"/>
      <c r="S254" s="82"/>
      <c r="T254" s="82"/>
      <c r="U254" s="85" t="s">
        <v>2705</v>
      </c>
      <c r="V254" s="85" t="s">
        <v>2705</v>
      </c>
      <c r="W254" s="84">
        <v>42849.498877314814</v>
      </c>
      <c r="X254" s="85" t="s">
        <v>3138</v>
      </c>
      <c r="Y254" s="82"/>
      <c r="Z254" s="82"/>
      <c r="AA254" s="88" t="s">
        <v>3575</v>
      </c>
      <c r="AB254" s="82"/>
      <c r="AC254" s="82" t="b">
        <v>0</v>
      </c>
      <c r="AD254" s="82">
        <v>0</v>
      </c>
      <c r="AE254" s="88" t="s">
        <v>1016</v>
      </c>
      <c r="AF254" s="82" t="b">
        <v>0</v>
      </c>
      <c r="AG254" s="82" t="s">
        <v>1023</v>
      </c>
      <c r="AH254" s="82"/>
      <c r="AI254" s="88" t="s">
        <v>1016</v>
      </c>
      <c r="AJ254" s="82" t="b">
        <v>0</v>
      </c>
      <c r="AK254" s="82">
        <v>23</v>
      </c>
      <c r="AL254" s="88" t="s">
        <v>3587</v>
      </c>
      <c r="AM254" s="82" t="s">
        <v>1034</v>
      </c>
      <c r="AN254" s="82" t="b">
        <v>0</v>
      </c>
      <c r="AO254" s="88" t="s">
        <v>3587</v>
      </c>
      <c r="AP254" s="82" t="s">
        <v>179</v>
      </c>
      <c r="AQ254" s="82">
        <v>0</v>
      </c>
      <c r="AR254" s="82">
        <v>0</v>
      </c>
      <c r="AS254" s="82"/>
      <c r="AT254" s="82"/>
      <c r="AU254" s="82"/>
      <c r="AV254" s="82"/>
      <c r="AW254" s="82"/>
      <c r="AX254" s="82"/>
      <c r="AY254" s="82"/>
      <c r="AZ254" s="82"/>
      <c r="BA254" s="105" t="b">
        <f>IF(Edges[[#This Row],[Vertex 1]]=Edges[[#This Row],[Vertex 2]],TRUE,FALSE)</f>
        <v>0</v>
      </c>
      <c r="BB254">
        <v>1</v>
      </c>
      <c r="BC254">
        <v>1</v>
      </c>
      <c r="BD254" s="81" t="e">
        <f>REPLACE(INDEX(GroupVertices[Group], MATCH(Edges[[#This Row],[Vertex 1]],GroupVertices[Vertex],0)),1,1,"")</f>
        <v>#N/A</v>
      </c>
      <c r="BE254" s="81" t="e">
        <f>REPLACE(INDEX(GroupVertices[Group], MATCH(Edges[[#This Row],[Vertex 2]],GroupVertices[Vertex],0)),1,1,"")</f>
        <v>#N/A</v>
      </c>
    </row>
    <row r="255" spans="1:57" x14ac:dyDescent="0.25">
      <c r="A255" s="67" t="s">
        <v>2186</v>
      </c>
      <c r="B255" s="67" t="s">
        <v>2197</v>
      </c>
      <c r="C255" s="68"/>
      <c r="D255" s="69"/>
      <c r="E255" s="70"/>
      <c r="F255" s="71"/>
      <c r="G255" s="68"/>
      <c r="H255" s="72"/>
      <c r="I255" s="73"/>
      <c r="J255" s="73"/>
      <c r="K255" s="35" t="s">
        <v>65</v>
      </c>
      <c r="L255" s="80">
        <v>255</v>
      </c>
      <c r="M255" s="80"/>
      <c r="N255" s="75"/>
      <c r="O255" s="82" t="s">
        <v>393</v>
      </c>
      <c r="P255" s="84">
        <v>42849.498877314814</v>
      </c>
      <c r="Q255" s="82" t="s">
        <v>2591</v>
      </c>
      <c r="R255" s="82"/>
      <c r="S255" s="82"/>
      <c r="T255" s="82"/>
      <c r="U255" s="85" t="s">
        <v>2705</v>
      </c>
      <c r="V255" s="85" t="s">
        <v>2705</v>
      </c>
      <c r="W255" s="84">
        <v>42849.498877314814</v>
      </c>
      <c r="X255" s="85" t="s">
        <v>3139</v>
      </c>
      <c r="Y255" s="82"/>
      <c r="Z255" s="82"/>
      <c r="AA255" s="88" t="s">
        <v>3576</v>
      </c>
      <c r="AB255" s="82"/>
      <c r="AC255" s="82" t="b">
        <v>0</v>
      </c>
      <c r="AD255" s="82">
        <v>0</v>
      </c>
      <c r="AE255" s="88" t="s">
        <v>1016</v>
      </c>
      <c r="AF255" s="82" t="b">
        <v>0</v>
      </c>
      <c r="AG255" s="82" t="s">
        <v>1023</v>
      </c>
      <c r="AH255" s="82"/>
      <c r="AI255" s="88" t="s">
        <v>1016</v>
      </c>
      <c r="AJ255" s="82" t="b">
        <v>0</v>
      </c>
      <c r="AK255" s="82">
        <v>23</v>
      </c>
      <c r="AL255" s="88" t="s">
        <v>3587</v>
      </c>
      <c r="AM255" s="82" t="s">
        <v>1034</v>
      </c>
      <c r="AN255" s="82" t="b">
        <v>0</v>
      </c>
      <c r="AO255" s="88" t="s">
        <v>3587</v>
      </c>
      <c r="AP255" s="82" t="s">
        <v>179</v>
      </c>
      <c r="AQ255" s="82">
        <v>0</v>
      </c>
      <c r="AR255" s="82">
        <v>0</v>
      </c>
      <c r="AS255" s="82"/>
      <c r="AT255" s="82"/>
      <c r="AU255" s="82"/>
      <c r="AV255" s="82"/>
      <c r="AW255" s="82"/>
      <c r="AX255" s="82"/>
      <c r="AY255" s="82"/>
      <c r="AZ255" s="82"/>
      <c r="BA255" s="105" t="b">
        <f>IF(Edges[[#This Row],[Vertex 1]]=Edges[[#This Row],[Vertex 2]],TRUE,FALSE)</f>
        <v>0</v>
      </c>
      <c r="BB255">
        <v>1</v>
      </c>
      <c r="BC255">
        <v>1</v>
      </c>
      <c r="BD255" s="81" t="e">
        <f>REPLACE(INDEX(GroupVertices[Group], MATCH(Edges[[#This Row],[Vertex 1]],GroupVertices[Vertex],0)),1,1,"")</f>
        <v>#N/A</v>
      </c>
      <c r="BE255" s="81" t="e">
        <f>REPLACE(INDEX(GroupVertices[Group], MATCH(Edges[[#This Row],[Vertex 2]],GroupVertices[Vertex],0)),1,1,"")</f>
        <v>#N/A</v>
      </c>
    </row>
    <row r="256" spans="1:57" x14ac:dyDescent="0.25">
      <c r="A256" s="67" t="s">
        <v>2187</v>
      </c>
      <c r="B256" s="67" t="s">
        <v>2197</v>
      </c>
      <c r="C256" s="68"/>
      <c r="D256" s="69"/>
      <c r="E256" s="70"/>
      <c r="F256" s="71"/>
      <c r="G256" s="68"/>
      <c r="H256" s="72"/>
      <c r="I256" s="73"/>
      <c r="J256" s="73"/>
      <c r="K256" s="35" t="s">
        <v>65</v>
      </c>
      <c r="L256" s="80">
        <v>256</v>
      </c>
      <c r="M256" s="80"/>
      <c r="N256" s="75"/>
      <c r="O256" s="82" t="s">
        <v>393</v>
      </c>
      <c r="P256" s="84">
        <v>42849.498877314814</v>
      </c>
      <c r="Q256" s="82" t="s">
        <v>2591</v>
      </c>
      <c r="R256" s="82"/>
      <c r="S256" s="82"/>
      <c r="T256" s="82"/>
      <c r="U256" s="85" t="s">
        <v>2705</v>
      </c>
      <c r="V256" s="85" t="s">
        <v>2705</v>
      </c>
      <c r="W256" s="84">
        <v>42849.498877314814</v>
      </c>
      <c r="X256" s="85" t="s">
        <v>3140</v>
      </c>
      <c r="Y256" s="82"/>
      <c r="Z256" s="82"/>
      <c r="AA256" s="88" t="s">
        <v>3577</v>
      </c>
      <c r="AB256" s="82"/>
      <c r="AC256" s="82" t="b">
        <v>0</v>
      </c>
      <c r="AD256" s="82">
        <v>0</v>
      </c>
      <c r="AE256" s="88" t="s">
        <v>1016</v>
      </c>
      <c r="AF256" s="82" t="b">
        <v>0</v>
      </c>
      <c r="AG256" s="82" t="s">
        <v>1023</v>
      </c>
      <c r="AH256" s="82"/>
      <c r="AI256" s="88" t="s">
        <v>1016</v>
      </c>
      <c r="AJ256" s="82" t="b">
        <v>0</v>
      </c>
      <c r="AK256" s="82">
        <v>23</v>
      </c>
      <c r="AL256" s="88" t="s">
        <v>3587</v>
      </c>
      <c r="AM256" s="82" t="s">
        <v>1034</v>
      </c>
      <c r="AN256" s="82" t="b">
        <v>0</v>
      </c>
      <c r="AO256" s="88" t="s">
        <v>3587</v>
      </c>
      <c r="AP256" s="82" t="s">
        <v>179</v>
      </c>
      <c r="AQ256" s="82">
        <v>0</v>
      </c>
      <c r="AR256" s="82">
        <v>0</v>
      </c>
      <c r="AS256" s="82"/>
      <c r="AT256" s="82"/>
      <c r="AU256" s="82"/>
      <c r="AV256" s="82"/>
      <c r="AW256" s="82"/>
      <c r="AX256" s="82"/>
      <c r="AY256" s="82"/>
      <c r="AZ256" s="82"/>
      <c r="BA256" s="105" t="b">
        <f>IF(Edges[[#This Row],[Vertex 1]]=Edges[[#This Row],[Vertex 2]],TRUE,FALSE)</f>
        <v>0</v>
      </c>
      <c r="BB256">
        <v>1</v>
      </c>
      <c r="BC256">
        <v>1</v>
      </c>
      <c r="BD256" s="81" t="e">
        <f>REPLACE(INDEX(GroupVertices[Group], MATCH(Edges[[#This Row],[Vertex 1]],GroupVertices[Vertex],0)),1,1,"")</f>
        <v>#N/A</v>
      </c>
      <c r="BE256" s="81" t="e">
        <f>REPLACE(INDEX(GroupVertices[Group], MATCH(Edges[[#This Row],[Vertex 2]],GroupVertices[Vertex],0)),1,1,"")</f>
        <v>#N/A</v>
      </c>
    </row>
    <row r="257" spans="1:57" x14ac:dyDescent="0.25">
      <c r="A257" s="67" t="s">
        <v>2188</v>
      </c>
      <c r="B257" s="67" t="s">
        <v>2197</v>
      </c>
      <c r="C257" s="68"/>
      <c r="D257" s="69"/>
      <c r="E257" s="70"/>
      <c r="F257" s="71"/>
      <c r="G257" s="68"/>
      <c r="H257" s="72"/>
      <c r="I257" s="73"/>
      <c r="J257" s="73"/>
      <c r="K257" s="35" t="s">
        <v>65</v>
      </c>
      <c r="L257" s="80">
        <v>257</v>
      </c>
      <c r="M257" s="80"/>
      <c r="N257" s="75"/>
      <c r="O257" s="82" t="s">
        <v>393</v>
      </c>
      <c r="P257" s="84">
        <v>42849.498877314814</v>
      </c>
      <c r="Q257" s="82" t="s">
        <v>2591</v>
      </c>
      <c r="R257" s="82"/>
      <c r="S257" s="82"/>
      <c r="T257" s="82"/>
      <c r="U257" s="85" t="s">
        <v>2705</v>
      </c>
      <c r="V257" s="85" t="s">
        <v>2705</v>
      </c>
      <c r="W257" s="84">
        <v>42849.498877314814</v>
      </c>
      <c r="X257" s="85" t="s">
        <v>3141</v>
      </c>
      <c r="Y257" s="82"/>
      <c r="Z257" s="82"/>
      <c r="AA257" s="88" t="s">
        <v>3578</v>
      </c>
      <c r="AB257" s="82"/>
      <c r="AC257" s="82" t="b">
        <v>0</v>
      </c>
      <c r="AD257" s="82">
        <v>0</v>
      </c>
      <c r="AE257" s="88" t="s">
        <v>1016</v>
      </c>
      <c r="AF257" s="82" t="b">
        <v>0</v>
      </c>
      <c r="AG257" s="82" t="s">
        <v>1023</v>
      </c>
      <c r="AH257" s="82"/>
      <c r="AI257" s="88" t="s">
        <v>1016</v>
      </c>
      <c r="AJ257" s="82" t="b">
        <v>0</v>
      </c>
      <c r="AK257" s="82">
        <v>23</v>
      </c>
      <c r="AL257" s="88" t="s">
        <v>3587</v>
      </c>
      <c r="AM257" s="82" t="s">
        <v>1034</v>
      </c>
      <c r="AN257" s="82" t="b">
        <v>0</v>
      </c>
      <c r="AO257" s="88" t="s">
        <v>3587</v>
      </c>
      <c r="AP257" s="82" t="s">
        <v>179</v>
      </c>
      <c r="AQ257" s="82">
        <v>0</v>
      </c>
      <c r="AR257" s="82">
        <v>0</v>
      </c>
      <c r="AS257" s="82"/>
      <c r="AT257" s="82"/>
      <c r="AU257" s="82"/>
      <c r="AV257" s="82"/>
      <c r="AW257" s="82"/>
      <c r="AX257" s="82"/>
      <c r="AY257" s="82"/>
      <c r="AZ257" s="82"/>
      <c r="BA257" s="105" t="b">
        <f>IF(Edges[[#This Row],[Vertex 1]]=Edges[[#This Row],[Vertex 2]],TRUE,FALSE)</f>
        <v>0</v>
      </c>
      <c r="BB257">
        <v>1</v>
      </c>
      <c r="BC257">
        <v>1</v>
      </c>
      <c r="BD257" s="81" t="e">
        <f>REPLACE(INDEX(GroupVertices[Group], MATCH(Edges[[#This Row],[Vertex 1]],GroupVertices[Vertex],0)),1,1,"")</f>
        <v>#N/A</v>
      </c>
      <c r="BE257" s="81" t="e">
        <f>REPLACE(INDEX(GroupVertices[Group], MATCH(Edges[[#This Row],[Vertex 2]],GroupVertices[Vertex],0)),1,1,"")</f>
        <v>#N/A</v>
      </c>
    </row>
    <row r="258" spans="1:57" x14ac:dyDescent="0.25">
      <c r="A258" s="67" t="s">
        <v>2189</v>
      </c>
      <c r="B258" s="67" t="s">
        <v>2197</v>
      </c>
      <c r="C258" s="68"/>
      <c r="D258" s="69"/>
      <c r="E258" s="70"/>
      <c r="F258" s="71"/>
      <c r="G258" s="68"/>
      <c r="H258" s="72"/>
      <c r="I258" s="73"/>
      <c r="J258" s="73"/>
      <c r="K258" s="35" t="s">
        <v>65</v>
      </c>
      <c r="L258" s="80">
        <v>258</v>
      </c>
      <c r="M258" s="80"/>
      <c r="N258" s="75"/>
      <c r="O258" s="82" t="s">
        <v>393</v>
      </c>
      <c r="P258" s="84">
        <v>42849.498877314814</v>
      </c>
      <c r="Q258" s="82" t="s">
        <v>2591</v>
      </c>
      <c r="R258" s="82"/>
      <c r="S258" s="82"/>
      <c r="T258" s="82"/>
      <c r="U258" s="85" t="s">
        <v>2705</v>
      </c>
      <c r="V258" s="85" t="s">
        <v>2705</v>
      </c>
      <c r="W258" s="84">
        <v>42849.498877314814</v>
      </c>
      <c r="X258" s="85" t="s">
        <v>3142</v>
      </c>
      <c r="Y258" s="82"/>
      <c r="Z258" s="82"/>
      <c r="AA258" s="88" t="s">
        <v>3579</v>
      </c>
      <c r="AB258" s="82"/>
      <c r="AC258" s="82" t="b">
        <v>0</v>
      </c>
      <c r="AD258" s="82">
        <v>0</v>
      </c>
      <c r="AE258" s="88" t="s">
        <v>1016</v>
      </c>
      <c r="AF258" s="82" t="b">
        <v>0</v>
      </c>
      <c r="AG258" s="82" t="s">
        <v>1023</v>
      </c>
      <c r="AH258" s="82"/>
      <c r="AI258" s="88" t="s">
        <v>1016</v>
      </c>
      <c r="AJ258" s="82" t="b">
        <v>0</v>
      </c>
      <c r="AK258" s="82">
        <v>23</v>
      </c>
      <c r="AL258" s="88" t="s">
        <v>3587</v>
      </c>
      <c r="AM258" s="82" t="s">
        <v>1034</v>
      </c>
      <c r="AN258" s="82" t="b">
        <v>0</v>
      </c>
      <c r="AO258" s="88" t="s">
        <v>3587</v>
      </c>
      <c r="AP258" s="82" t="s">
        <v>179</v>
      </c>
      <c r="AQ258" s="82">
        <v>0</v>
      </c>
      <c r="AR258" s="82">
        <v>0</v>
      </c>
      <c r="AS258" s="82"/>
      <c r="AT258" s="82"/>
      <c r="AU258" s="82"/>
      <c r="AV258" s="82"/>
      <c r="AW258" s="82"/>
      <c r="AX258" s="82"/>
      <c r="AY258" s="82"/>
      <c r="AZ258" s="82"/>
      <c r="BA258" s="105" t="b">
        <f>IF(Edges[[#This Row],[Vertex 1]]=Edges[[#This Row],[Vertex 2]],TRUE,FALSE)</f>
        <v>0</v>
      </c>
      <c r="BB258">
        <v>1</v>
      </c>
      <c r="BC258">
        <v>1</v>
      </c>
      <c r="BD258" s="81" t="e">
        <f>REPLACE(INDEX(GroupVertices[Group], MATCH(Edges[[#This Row],[Vertex 1]],GroupVertices[Vertex],0)),1,1,"")</f>
        <v>#N/A</v>
      </c>
      <c r="BE258" s="81" t="e">
        <f>REPLACE(INDEX(GroupVertices[Group], MATCH(Edges[[#This Row],[Vertex 2]],GroupVertices[Vertex],0)),1,1,"")</f>
        <v>#N/A</v>
      </c>
    </row>
    <row r="259" spans="1:57" x14ac:dyDescent="0.25">
      <c r="A259" s="67" t="s">
        <v>2190</v>
      </c>
      <c r="B259" s="67" t="s">
        <v>2197</v>
      </c>
      <c r="C259" s="68"/>
      <c r="D259" s="69"/>
      <c r="E259" s="70"/>
      <c r="F259" s="71"/>
      <c r="G259" s="68"/>
      <c r="H259" s="72"/>
      <c r="I259" s="73"/>
      <c r="J259" s="73"/>
      <c r="K259" s="35" t="s">
        <v>65</v>
      </c>
      <c r="L259" s="80">
        <v>259</v>
      </c>
      <c r="M259" s="80"/>
      <c r="N259" s="75"/>
      <c r="O259" s="82" t="s">
        <v>393</v>
      </c>
      <c r="P259" s="84">
        <v>42849.498877314814</v>
      </c>
      <c r="Q259" s="82" t="s">
        <v>2591</v>
      </c>
      <c r="R259" s="82"/>
      <c r="S259" s="82"/>
      <c r="T259" s="82"/>
      <c r="U259" s="85" t="s">
        <v>2705</v>
      </c>
      <c r="V259" s="85" t="s">
        <v>2705</v>
      </c>
      <c r="W259" s="84">
        <v>42849.498877314814</v>
      </c>
      <c r="X259" s="85" t="s">
        <v>3143</v>
      </c>
      <c r="Y259" s="82"/>
      <c r="Z259" s="82"/>
      <c r="AA259" s="88" t="s">
        <v>3580</v>
      </c>
      <c r="AB259" s="82"/>
      <c r="AC259" s="82" t="b">
        <v>0</v>
      </c>
      <c r="AD259" s="82">
        <v>0</v>
      </c>
      <c r="AE259" s="88" t="s">
        <v>1016</v>
      </c>
      <c r="AF259" s="82" t="b">
        <v>0</v>
      </c>
      <c r="AG259" s="82" t="s">
        <v>1023</v>
      </c>
      <c r="AH259" s="82"/>
      <c r="AI259" s="88" t="s">
        <v>1016</v>
      </c>
      <c r="AJ259" s="82" t="b">
        <v>0</v>
      </c>
      <c r="AK259" s="82">
        <v>23</v>
      </c>
      <c r="AL259" s="88" t="s">
        <v>3587</v>
      </c>
      <c r="AM259" s="82" t="s">
        <v>1034</v>
      </c>
      <c r="AN259" s="82" t="b">
        <v>0</v>
      </c>
      <c r="AO259" s="88" t="s">
        <v>3587</v>
      </c>
      <c r="AP259" s="82" t="s">
        <v>179</v>
      </c>
      <c r="AQ259" s="82">
        <v>0</v>
      </c>
      <c r="AR259" s="82">
        <v>0</v>
      </c>
      <c r="AS259" s="82"/>
      <c r="AT259" s="82"/>
      <c r="AU259" s="82"/>
      <c r="AV259" s="82"/>
      <c r="AW259" s="82"/>
      <c r="AX259" s="82"/>
      <c r="AY259" s="82"/>
      <c r="AZ259" s="82"/>
      <c r="BA259" s="105" t="b">
        <f>IF(Edges[[#This Row],[Vertex 1]]=Edges[[#This Row],[Vertex 2]],TRUE,FALSE)</f>
        <v>0</v>
      </c>
      <c r="BB259">
        <v>1</v>
      </c>
      <c r="BC259">
        <v>1</v>
      </c>
      <c r="BD259" s="81" t="e">
        <f>REPLACE(INDEX(GroupVertices[Group], MATCH(Edges[[#This Row],[Vertex 1]],GroupVertices[Vertex],0)),1,1,"")</f>
        <v>#N/A</v>
      </c>
      <c r="BE259" s="81" t="e">
        <f>REPLACE(INDEX(GroupVertices[Group], MATCH(Edges[[#This Row],[Vertex 2]],GroupVertices[Vertex],0)),1,1,"")</f>
        <v>#N/A</v>
      </c>
    </row>
    <row r="260" spans="1:57" x14ac:dyDescent="0.25">
      <c r="A260" s="67" t="s">
        <v>2191</v>
      </c>
      <c r="B260" s="67" t="s">
        <v>2197</v>
      </c>
      <c r="C260" s="68"/>
      <c r="D260" s="69"/>
      <c r="E260" s="70"/>
      <c r="F260" s="71"/>
      <c r="G260" s="68"/>
      <c r="H260" s="72"/>
      <c r="I260" s="73"/>
      <c r="J260" s="73"/>
      <c r="K260" s="35" t="s">
        <v>65</v>
      </c>
      <c r="L260" s="80">
        <v>260</v>
      </c>
      <c r="M260" s="80"/>
      <c r="N260" s="75"/>
      <c r="O260" s="82" t="s">
        <v>393</v>
      </c>
      <c r="P260" s="84">
        <v>42849.498888888891</v>
      </c>
      <c r="Q260" s="82" t="s">
        <v>2591</v>
      </c>
      <c r="R260" s="82"/>
      <c r="S260" s="82"/>
      <c r="T260" s="82"/>
      <c r="U260" s="85" t="s">
        <v>2705</v>
      </c>
      <c r="V260" s="85" t="s">
        <v>2705</v>
      </c>
      <c r="W260" s="84">
        <v>42849.498888888891</v>
      </c>
      <c r="X260" s="85" t="s">
        <v>3144</v>
      </c>
      <c r="Y260" s="82"/>
      <c r="Z260" s="82"/>
      <c r="AA260" s="88" t="s">
        <v>3581</v>
      </c>
      <c r="AB260" s="82"/>
      <c r="AC260" s="82" t="b">
        <v>0</v>
      </c>
      <c r="AD260" s="82">
        <v>0</v>
      </c>
      <c r="AE260" s="88" t="s">
        <v>1016</v>
      </c>
      <c r="AF260" s="82" t="b">
        <v>0</v>
      </c>
      <c r="AG260" s="82" t="s">
        <v>1023</v>
      </c>
      <c r="AH260" s="82"/>
      <c r="AI260" s="88" t="s">
        <v>1016</v>
      </c>
      <c r="AJ260" s="82" t="b">
        <v>0</v>
      </c>
      <c r="AK260" s="82">
        <v>23</v>
      </c>
      <c r="AL260" s="88" t="s">
        <v>3587</v>
      </c>
      <c r="AM260" s="82" t="s">
        <v>1034</v>
      </c>
      <c r="AN260" s="82" t="b">
        <v>0</v>
      </c>
      <c r="AO260" s="88" t="s">
        <v>3587</v>
      </c>
      <c r="AP260" s="82" t="s">
        <v>179</v>
      </c>
      <c r="AQ260" s="82">
        <v>0</v>
      </c>
      <c r="AR260" s="82">
        <v>0</v>
      </c>
      <c r="AS260" s="82"/>
      <c r="AT260" s="82"/>
      <c r="AU260" s="82"/>
      <c r="AV260" s="82"/>
      <c r="AW260" s="82"/>
      <c r="AX260" s="82"/>
      <c r="AY260" s="82"/>
      <c r="AZ260" s="82"/>
      <c r="BA260" s="105" t="b">
        <f>IF(Edges[[#This Row],[Vertex 1]]=Edges[[#This Row],[Vertex 2]],TRUE,FALSE)</f>
        <v>0</v>
      </c>
      <c r="BB260">
        <v>1</v>
      </c>
      <c r="BC260">
        <v>1</v>
      </c>
      <c r="BD260" s="81" t="e">
        <f>REPLACE(INDEX(GroupVertices[Group], MATCH(Edges[[#This Row],[Vertex 1]],GroupVertices[Vertex],0)),1,1,"")</f>
        <v>#N/A</v>
      </c>
      <c r="BE260" s="81" t="e">
        <f>REPLACE(INDEX(GroupVertices[Group], MATCH(Edges[[#This Row],[Vertex 2]],GroupVertices[Vertex],0)),1,1,"")</f>
        <v>#N/A</v>
      </c>
    </row>
    <row r="261" spans="1:57" x14ac:dyDescent="0.25">
      <c r="A261" s="67" t="s">
        <v>2192</v>
      </c>
      <c r="B261" s="67" t="s">
        <v>2197</v>
      </c>
      <c r="C261" s="68"/>
      <c r="D261" s="69"/>
      <c r="E261" s="70"/>
      <c r="F261" s="71"/>
      <c r="G261" s="68"/>
      <c r="H261" s="72"/>
      <c r="I261" s="73"/>
      <c r="J261" s="73"/>
      <c r="K261" s="35" t="s">
        <v>65</v>
      </c>
      <c r="L261" s="80">
        <v>261</v>
      </c>
      <c r="M261" s="80"/>
      <c r="N261" s="75"/>
      <c r="O261" s="82" t="s">
        <v>393</v>
      </c>
      <c r="P261" s="84">
        <v>42849.498888888891</v>
      </c>
      <c r="Q261" s="82" t="s">
        <v>2591</v>
      </c>
      <c r="R261" s="82"/>
      <c r="S261" s="82"/>
      <c r="T261" s="82"/>
      <c r="U261" s="85" t="s">
        <v>2705</v>
      </c>
      <c r="V261" s="85" t="s">
        <v>2705</v>
      </c>
      <c r="W261" s="84">
        <v>42849.498888888891</v>
      </c>
      <c r="X261" s="85" t="s">
        <v>3145</v>
      </c>
      <c r="Y261" s="82"/>
      <c r="Z261" s="82"/>
      <c r="AA261" s="88" t="s">
        <v>3582</v>
      </c>
      <c r="AB261" s="82"/>
      <c r="AC261" s="82" t="b">
        <v>0</v>
      </c>
      <c r="AD261" s="82">
        <v>0</v>
      </c>
      <c r="AE261" s="88" t="s">
        <v>1016</v>
      </c>
      <c r="AF261" s="82" t="b">
        <v>0</v>
      </c>
      <c r="AG261" s="82" t="s">
        <v>1023</v>
      </c>
      <c r="AH261" s="82"/>
      <c r="AI261" s="88" t="s">
        <v>1016</v>
      </c>
      <c r="AJ261" s="82" t="b">
        <v>0</v>
      </c>
      <c r="AK261" s="82">
        <v>23</v>
      </c>
      <c r="AL261" s="88" t="s">
        <v>3587</v>
      </c>
      <c r="AM261" s="82" t="s">
        <v>1034</v>
      </c>
      <c r="AN261" s="82" t="b">
        <v>0</v>
      </c>
      <c r="AO261" s="88" t="s">
        <v>3587</v>
      </c>
      <c r="AP261" s="82" t="s">
        <v>179</v>
      </c>
      <c r="AQ261" s="82">
        <v>0</v>
      </c>
      <c r="AR261" s="82">
        <v>0</v>
      </c>
      <c r="AS261" s="82"/>
      <c r="AT261" s="82"/>
      <c r="AU261" s="82"/>
      <c r="AV261" s="82"/>
      <c r="AW261" s="82"/>
      <c r="AX261" s="82"/>
      <c r="AY261" s="82"/>
      <c r="AZ261" s="82"/>
      <c r="BA261" s="105" t="b">
        <f>IF(Edges[[#This Row],[Vertex 1]]=Edges[[#This Row],[Vertex 2]],TRUE,FALSE)</f>
        <v>0</v>
      </c>
      <c r="BB261">
        <v>1</v>
      </c>
      <c r="BC261">
        <v>1</v>
      </c>
      <c r="BD261" s="81" t="e">
        <f>REPLACE(INDEX(GroupVertices[Group], MATCH(Edges[[#This Row],[Vertex 1]],GroupVertices[Vertex],0)),1,1,"")</f>
        <v>#N/A</v>
      </c>
      <c r="BE261" s="81" t="e">
        <f>REPLACE(INDEX(GroupVertices[Group], MATCH(Edges[[#This Row],[Vertex 2]],GroupVertices[Vertex],0)),1,1,"")</f>
        <v>#N/A</v>
      </c>
    </row>
    <row r="262" spans="1:57" x14ac:dyDescent="0.25">
      <c r="A262" s="67" t="s">
        <v>2193</v>
      </c>
      <c r="B262" s="67" t="s">
        <v>2197</v>
      </c>
      <c r="C262" s="68"/>
      <c r="D262" s="69"/>
      <c r="E262" s="70"/>
      <c r="F262" s="71"/>
      <c r="G262" s="68"/>
      <c r="H262" s="72"/>
      <c r="I262" s="73"/>
      <c r="J262" s="73"/>
      <c r="K262" s="35" t="s">
        <v>65</v>
      </c>
      <c r="L262" s="80">
        <v>262</v>
      </c>
      <c r="M262" s="80"/>
      <c r="N262" s="75"/>
      <c r="O262" s="82" t="s">
        <v>393</v>
      </c>
      <c r="P262" s="84">
        <v>42849.498888888891</v>
      </c>
      <c r="Q262" s="82" t="s">
        <v>2591</v>
      </c>
      <c r="R262" s="82"/>
      <c r="S262" s="82"/>
      <c r="T262" s="82"/>
      <c r="U262" s="85" t="s">
        <v>2705</v>
      </c>
      <c r="V262" s="85" t="s">
        <v>2705</v>
      </c>
      <c r="W262" s="84">
        <v>42849.498888888891</v>
      </c>
      <c r="X262" s="85" t="s">
        <v>3146</v>
      </c>
      <c r="Y262" s="82"/>
      <c r="Z262" s="82"/>
      <c r="AA262" s="88" t="s">
        <v>3583</v>
      </c>
      <c r="AB262" s="82"/>
      <c r="AC262" s="82" t="b">
        <v>0</v>
      </c>
      <c r="AD262" s="82">
        <v>0</v>
      </c>
      <c r="AE262" s="88" t="s">
        <v>1016</v>
      </c>
      <c r="AF262" s="82" t="b">
        <v>0</v>
      </c>
      <c r="AG262" s="82" t="s">
        <v>1023</v>
      </c>
      <c r="AH262" s="82"/>
      <c r="AI262" s="88" t="s">
        <v>1016</v>
      </c>
      <c r="AJ262" s="82" t="b">
        <v>0</v>
      </c>
      <c r="AK262" s="82">
        <v>23</v>
      </c>
      <c r="AL262" s="88" t="s">
        <v>3587</v>
      </c>
      <c r="AM262" s="82" t="s">
        <v>1034</v>
      </c>
      <c r="AN262" s="82" t="b">
        <v>0</v>
      </c>
      <c r="AO262" s="88" t="s">
        <v>3587</v>
      </c>
      <c r="AP262" s="82" t="s">
        <v>179</v>
      </c>
      <c r="AQ262" s="82">
        <v>0</v>
      </c>
      <c r="AR262" s="82">
        <v>0</v>
      </c>
      <c r="AS262" s="82"/>
      <c r="AT262" s="82"/>
      <c r="AU262" s="82"/>
      <c r="AV262" s="82"/>
      <c r="AW262" s="82"/>
      <c r="AX262" s="82"/>
      <c r="AY262" s="82"/>
      <c r="AZ262" s="82"/>
      <c r="BA262" s="105" t="b">
        <f>IF(Edges[[#This Row],[Vertex 1]]=Edges[[#This Row],[Vertex 2]],TRUE,FALSE)</f>
        <v>0</v>
      </c>
      <c r="BB262">
        <v>1</v>
      </c>
      <c r="BC262">
        <v>1</v>
      </c>
      <c r="BD262" s="81" t="e">
        <f>REPLACE(INDEX(GroupVertices[Group], MATCH(Edges[[#This Row],[Vertex 1]],GroupVertices[Vertex],0)),1,1,"")</f>
        <v>#N/A</v>
      </c>
      <c r="BE262" s="81" t="e">
        <f>REPLACE(INDEX(GroupVertices[Group], MATCH(Edges[[#This Row],[Vertex 2]],GroupVertices[Vertex],0)),1,1,"")</f>
        <v>#N/A</v>
      </c>
    </row>
    <row r="263" spans="1:57" x14ac:dyDescent="0.25">
      <c r="A263" s="67" t="s">
        <v>2194</v>
      </c>
      <c r="B263" s="67" t="s">
        <v>2197</v>
      </c>
      <c r="C263" s="68"/>
      <c r="D263" s="69"/>
      <c r="E263" s="70"/>
      <c r="F263" s="71"/>
      <c r="G263" s="68"/>
      <c r="H263" s="72"/>
      <c r="I263" s="73"/>
      <c r="J263" s="73"/>
      <c r="K263" s="35" t="s">
        <v>65</v>
      </c>
      <c r="L263" s="80">
        <v>263</v>
      </c>
      <c r="M263" s="80"/>
      <c r="N263" s="75"/>
      <c r="O263" s="82" t="s">
        <v>393</v>
      </c>
      <c r="P263" s="84">
        <v>42849.498888888891</v>
      </c>
      <c r="Q263" s="82" t="s">
        <v>2591</v>
      </c>
      <c r="R263" s="82"/>
      <c r="S263" s="82"/>
      <c r="T263" s="82"/>
      <c r="U263" s="85" t="s">
        <v>2705</v>
      </c>
      <c r="V263" s="85" t="s">
        <v>2705</v>
      </c>
      <c r="W263" s="84">
        <v>42849.498888888891</v>
      </c>
      <c r="X263" s="85" t="s">
        <v>3147</v>
      </c>
      <c r="Y263" s="82"/>
      <c r="Z263" s="82"/>
      <c r="AA263" s="88" t="s">
        <v>3584</v>
      </c>
      <c r="AB263" s="82"/>
      <c r="AC263" s="82" t="b">
        <v>0</v>
      </c>
      <c r="AD263" s="82">
        <v>0</v>
      </c>
      <c r="AE263" s="88" t="s">
        <v>1016</v>
      </c>
      <c r="AF263" s="82" t="b">
        <v>0</v>
      </c>
      <c r="AG263" s="82" t="s">
        <v>1023</v>
      </c>
      <c r="AH263" s="82"/>
      <c r="AI263" s="88" t="s">
        <v>1016</v>
      </c>
      <c r="AJ263" s="82" t="b">
        <v>0</v>
      </c>
      <c r="AK263" s="82">
        <v>23</v>
      </c>
      <c r="AL263" s="88" t="s">
        <v>3587</v>
      </c>
      <c r="AM263" s="82" t="s">
        <v>1034</v>
      </c>
      <c r="AN263" s="82" t="b">
        <v>0</v>
      </c>
      <c r="AO263" s="88" t="s">
        <v>3587</v>
      </c>
      <c r="AP263" s="82" t="s">
        <v>179</v>
      </c>
      <c r="AQ263" s="82">
        <v>0</v>
      </c>
      <c r="AR263" s="82">
        <v>0</v>
      </c>
      <c r="AS263" s="82"/>
      <c r="AT263" s="82"/>
      <c r="AU263" s="82"/>
      <c r="AV263" s="82"/>
      <c r="AW263" s="82"/>
      <c r="AX263" s="82"/>
      <c r="AY263" s="82"/>
      <c r="AZ263" s="82"/>
      <c r="BA263" s="105" t="b">
        <f>IF(Edges[[#This Row],[Vertex 1]]=Edges[[#This Row],[Vertex 2]],TRUE,FALSE)</f>
        <v>0</v>
      </c>
      <c r="BB263">
        <v>1</v>
      </c>
      <c r="BC263">
        <v>1</v>
      </c>
      <c r="BD263" s="81" t="e">
        <f>REPLACE(INDEX(GroupVertices[Group], MATCH(Edges[[#This Row],[Vertex 1]],GroupVertices[Vertex],0)),1,1,"")</f>
        <v>#N/A</v>
      </c>
      <c r="BE263" s="81" t="e">
        <f>REPLACE(INDEX(GroupVertices[Group], MATCH(Edges[[#This Row],[Vertex 2]],GroupVertices[Vertex],0)),1,1,"")</f>
        <v>#N/A</v>
      </c>
    </row>
    <row r="264" spans="1:57" x14ac:dyDescent="0.25">
      <c r="A264" s="67" t="s">
        <v>2195</v>
      </c>
      <c r="B264" s="67" t="s">
        <v>2197</v>
      </c>
      <c r="C264" s="68"/>
      <c r="D264" s="69"/>
      <c r="E264" s="70"/>
      <c r="F264" s="71"/>
      <c r="G264" s="68"/>
      <c r="H264" s="72"/>
      <c r="I264" s="73"/>
      <c r="J264" s="73"/>
      <c r="K264" s="35" t="s">
        <v>65</v>
      </c>
      <c r="L264" s="80">
        <v>264</v>
      </c>
      <c r="M264" s="80"/>
      <c r="N264" s="75"/>
      <c r="O264" s="82" t="s">
        <v>393</v>
      </c>
      <c r="P264" s="84">
        <v>42849.498888888891</v>
      </c>
      <c r="Q264" s="82" t="s">
        <v>2591</v>
      </c>
      <c r="R264" s="82"/>
      <c r="S264" s="82"/>
      <c r="T264" s="82"/>
      <c r="U264" s="85" t="s">
        <v>2705</v>
      </c>
      <c r="V264" s="85" t="s">
        <v>2705</v>
      </c>
      <c r="W264" s="84">
        <v>42849.498888888891</v>
      </c>
      <c r="X264" s="85" t="s">
        <v>3148</v>
      </c>
      <c r="Y264" s="82"/>
      <c r="Z264" s="82"/>
      <c r="AA264" s="88" t="s">
        <v>3585</v>
      </c>
      <c r="AB264" s="82"/>
      <c r="AC264" s="82" t="b">
        <v>0</v>
      </c>
      <c r="AD264" s="82">
        <v>0</v>
      </c>
      <c r="AE264" s="88" t="s">
        <v>1016</v>
      </c>
      <c r="AF264" s="82" t="b">
        <v>0</v>
      </c>
      <c r="AG264" s="82" t="s">
        <v>1023</v>
      </c>
      <c r="AH264" s="82"/>
      <c r="AI264" s="88" t="s">
        <v>1016</v>
      </c>
      <c r="AJ264" s="82" t="b">
        <v>0</v>
      </c>
      <c r="AK264" s="82">
        <v>23</v>
      </c>
      <c r="AL264" s="88" t="s">
        <v>3587</v>
      </c>
      <c r="AM264" s="82" t="s">
        <v>1034</v>
      </c>
      <c r="AN264" s="82" t="b">
        <v>0</v>
      </c>
      <c r="AO264" s="88" t="s">
        <v>3587</v>
      </c>
      <c r="AP264" s="82" t="s">
        <v>179</v>
      </c>
      <c r="AQ264" s="82">
        <v>0</v>
      </c>
      <c r="AR264" s="82">
        <v>0</v>
      </c>
      <c r="AS264" s="82"/>
      <c r="AT264" s="82"/>
      <c r="AU264" s="82"/>
      <c r="AV264" s="82"/>
      <c r="AW264" s="82"/>
      <c r="AX264" s="82"/>
      <c r="AY264" s="82"/>
      <c r="AZ264" s="82"/>
      <c r="BA264" s="105" t="b">
        <f>IF(Edges[[#This Row],[Vertex 1]]=Edges[[#This Row],[Vertex 2]],TRUE,FALSE)</f>
        <v>0</v>
      </c>
      <c r="BB264">
        <v>1</v>
      </c>
      <c r="BC264">
        <v>1</v>
      </c>
      <c r="BD264" s="81" t="e">
        <f>REPLACE(INDEX(GroupVertices[Group], MATCH(Edges[[#This Row],[Vertex 1]],GroupVertices[Vertex],0)),1,1,"")</f>
        <v>#N/A</v>
      </c>
      <c r="BE264" s="81" t="e">
        <f>REPLACE(INDEX(GroupVertices[Group], MATCH(Edges[[#This Row],[Vertex 2]],GroupVertices[Vertex],0)),1,1,"")</f>
        <v>#N/A</v>
      </c>
    </row>
    <row r="265" spans="1:57" x14ac:dyDescent="0.25">
      <c r="A265" s="67" t="s">
        <v>2196</v>
      </c>
      <c r="B265" s="67" t="s">
        <v>2197</v>
      </c>
      <c r="C265" s="68"/>
      <c r="D265" s="69"/>
      <c r="E265" s="70"/>
      <c r="F265" s="71"/>
      <c r="G265" s="68"/>
      <c r="H265" s="72"/>
      <c r="I265" s="73"/>
      <c r="J265" s="73"/>
      <c r="K265" s="35" t="s">
        <v>65</v>
      </c>
      <c r="L265" s="80">
        <v>265</v>
      </c>
      <c r="M265" s="80"/>
      <c r="N265" s="75"/>
      <c r="O265" s="82" t="s">
        <v>393</v>
      </c>
      <c r="P265" s="84">
        <v>42849.498888888891</v>
      </c>
      <c r="Q265" s="82" t="s">
        <v>2591</v>
      </c>
      <c r="R265" s="82"/>
      <c r="S265" s="82"/>
      <c r="T265" s="82"/>
      <c r="U265" s="85" t="s">
        <v>2705</v>
      </c>
      <c r="V265" s="85" t="s">
        <v>2705</v>
      </c>
      <c r="W265" s="84">
        <v>42849.498888888891</v>
      </c>
      <c r="X265" s="85" t="s">
        <v>3149</v>
      </c>
      <c r="Y265" s="82"/>
      <c r="Z265" s="82"/>
      <c r="AA265" s="88" t="s">
        <v>3586</v>
      </c>
      <c r="AB265" s="82"/>
      <c r="AC265" s="82" t="b">
        <v>0</v>
      </c>
      <c r="AD265" s="82">
        <v>0</v>
      </c>
      <c r="AE265" s="88" t="s">
        <v>1016</v>
      </c>
      <c r="AF265" s="82" t="b">
        <v>0</v>
      </c>
      <c r="AG265" s="82" t="s">
        <v>1023</v>
      </c>
      <c r="AH265" s="82"/>
      <c r="AI265" s="88" t="s">
        <v>1016</v>
      </c>
      <c r="AJ265" s="82" t="b">
        <v>0</v>
      </c>
      <c r="AK265" s="82">
        <v>23</v>
      </c>
      <c r="AL265" s="88" t="s">
        <v>3587</v>
      </c>
      <c r="AM265" s="82" t="s">
        <v>1034</v>
      </c>
      <c r="AN265" s="82" t="b">
        <v>0</v>
      </c>
      <c r="AO265" s="88" t="s">
        <v>3587</v>
      </c>
      <c r="AP265" s="82" t="s">
        <v>179</v>
      </c>
      <c r="AQ265" s="82">
        <v>0</v>
      </c>
      <c r="AR265" s="82">
        <v>0</v>
      </c>
      <c r="AS265" s="82"/>
      <c r="AT265" s="82"/>
      <c r="AU265" s="82"/>
      <c r="AV265" s="82"/>
      <c r="AW265" s="82"/>
      <c r="AX265" s="82"/>
      <c r="AY265" s="82"/>
      <c r="AZ265" s="82"/>
      <c r="BA265" s="105" t="b">
        <f>IF(Edges[[#This Row],[Vertex 1]]=Edges[[#This Row],[Vertex 2]],TRUE,FALSE)</f>
        <v>0</v>
      </c>
      <c r="BB265">
        <v>1</v>
      </c>
      <c r="BC265">
        <v>1</v>
      </c>
      <c r="BD265" s="81" t="e">
        <f>REPLACE(INDEX(GroupVertices[Group], MATCH(Edges[[#This Row],[Vertex 1]],GroupVertices[Vertex],0)),1,1,"")</f>
        <v>#N/A</v>
      </c>
      <c r="BE265" s="81" t="e">
        <f>REPLACE(INDEX(GroupVertices[Group], MATCH(Edges[[#This Row],[Vertex 2]],GroupVertices[Vertex],0)),1,1,"")</f>
        <v>#N/A</v>
      </c>
    </row>
    <row r="266" spans="1:57" hidden="1" x14ac:dyDescent="0.25">
      <c r="A266" s="67" t="s">
        <v>2197</v>
      </c>
      <c r="B266" s="67" t="s">
        <v>2197</v>
      </c>
      <c r="C266" s="68"/>
      <c r="D266" s="69"/>
      <c r="E266" s="70"/>
      <c r="F266" s="71"/>
      <c r="G266" s="68"/>
      <c r="H266" s="72"/>
      <c r="I266" s="73"/>
      <c r="J266" s="73"/>
      <c r="K266" s="35" t="s">
        <v>65</v>
      </c>
      <c r="L266" s="80">
        <v>266</v>
      </c>
      <c r="M266" s="80"/>
      <c r="N266" s="75"/>
      <c r="O266" s="82" t="s">
        <v>179</v>
      </c>
      <c r="P266" s="84">
        <v>42847.625625000001</v>
      </c>
      <c r="Q266" s="82" t="s">
        <v>2606</v>
      </c>
      <c r="R266" s="82"/>
      <c r="S266" s="82"/>
      <c r="T266" s="82"/>
      <c r="U266" s="85" t="s">
        <v>2705</v>
      </c>
      <c r="V266" s="85" t="s">
        <v>2705</v>
      </c>
      <c r="W266" s="84">
        <v>42847.625625000001</v>
      </c>
      <c r="X266" s="85" t="s">
        <v>3150</v>
      </c>
      <c r="Y266" s="82"/>
      <c r="Z266" s="82"/>
      <c r="AA266" s="88" t="s">
        <v>3587</v>
      </c>
      <c r="AB266" s="82"/>
      <c r="AC266" s="82" t="b">
        <v>0</v>
      </c>
      <c r="AD266" s="82">
        <v>29</v>
      </c>
      <c r="AE266" s="88" t="s">
        <v>1016</v>
      </c>
      <c r="AF266" s="82" t="b">
        <v>0</v>
      </c>
      <c r="AG266" s="82" t="s">
        <v>1023</v>
      </c>
      <c r="AH266" s="82"/>
      <c r="AI266" s="88" t="s">
        <v>1016</v>
      </c>
      <c r="AJ266" s="82" t="b">
        <v>0</v>
      </c>
      <c r="AK266" s="82">
        <v>23</v>
      </c>
      <c r="AL266" s="88" t="s">
        <v>1016</v>
      </c>
      <c r="AM266" s="82" t="s">
        <v>1032</v>
      </c>
      <c r="AN266" s="82" t="b">
        <v>0</v>
      </c>
      <c r="AO266" s="88" t="s">
        <v>3587</v>
      </c>
      <c r="AP266" s="82" t="s">
        <v>179</v>
      </c>
      <c r="AQ266" s="82">
        <v>0</v>
      </c>
      <c r="AR266" s="82">
        <v>0</v>
      </c>
      <c r="AS266" s="82"/>
      <c r="AT266" s="82"/>
      <c r="AU266" s="82"/>
      <c r="AV266" s="82"/>
      <c r="AW266" s="82"/>
      <c r="AX266" s="82"/>
      <c r="AY266" s="82"/>
      <c r="AZ266" s="82"/>
      <c r="BA266" s="105" t="b">
        <f>IF(Edges[[#This Row],[Vertex 1]]=Edges[[#This Row],[Vertex 2]],TRUE,FALSE)</f>
        <v>1</v>
      </c>
      <c r="BB266">
        <v>1</v>
      </c>
      <c r="BC266">
        <v>1</v>
      </c>
      <c r="BD266" s="82" t="e">
        <f>REPLACE(INDEX(GroupVertices[Group], MATCH(Edges[[#This Row],[Vertex 1]],GroupVertices[Vertex],0)),1,1,"")</f>
        <v>#N/A</v>
      </c>
      <c r="BE266" s="105" t="e">
        <f>REPLACE(INDEX(GroupVertices[Group], MATCH(Edges[[#This Row],[Vertex 2]],GroupVertices[Vertex],0)),1,1,"")</f>
        <v>#N/A</v>
      </c>
    </row>
    <row r="267" spans="1:57" x14ac:dyDescent="0.25">
      <c r="A267" s="67" t="s">
        <v>2198</v>
      </c>
      <c r="B267" s="67" t="s">
        <v>2197</v>
      </c>
      <c r="C267" s="68"/>
      <c r="D267" s="69"/>
      <c r="E267" s="70"/>
      <c r="F267" s="71"/>
      <c r="G267" s="68"/>
      <c r="H267" s="72"/>
      <c r="I267" s="73"/>
      <c r="J267" s="73"/>
      <c r="K267" s="35" t="s">
        <v>65</v>
      </c>
      <c r="L267" s="80">
        <v>267</v>
      </c>
      <c r="M267" s="80"/>
      <c r="N267" s="75"/>
      <c r="O267" s="82" t="s">
        <v>393</v>
      </c>
      <c r="P267" s="84">
        <v>42849.498900462961</v>
      </c>
      <c r="Q267" s="82" t="s">
        <v>2591</v>
      </c>
      <c r="R267" s="82"/>
      <c r="S267" s="82"/>
      <c r="T267" s="82"/>
      <c r="U267" s="85" t="s">
        <v>2705</v>
      </c>
      <c r="V267" s="85" t="s">
        <v>2705</v>
      </c>
      <c r="W267" s="84">
        <v>42849.498900462961</v>
      </c>
      <c r="X267" s="85" t="s">
        <v>3151</v>
      </c>
      <c r="Y267" s="82"/>
      <c r="Z267" s="82"/>
      <c r="AA267" s="88" t="s">
        <v>3588</v>
      </c>
      <c r="AB267" s="82"/>
      <c r="AC267" s="82" t="b">
        <v>0</v>
      </c>
      <c r="AD267" s="82">
        <v>0</v>
      </c>
      <c r="AE267" s="88" t="s">
        <v>1016</v>
      </c>
      <c r="AF267" s="82" t="b">
        <v>0</v>
      </c>
      <c r="AG267" s="82" t="s">
        <v>1023</v>
      </c>
      <c r="AH267" s="82"/>
      <c r="AI267" s="88" t="s">
        <v>1016</v>
      </c>
      <c r="AJ267" s="82" t="b">
        <v>0</v>
      </c>
      <c r="AK267" s="82">
        <v>23</v>
      </c>
      <c r="AL267" s="88" t="s">
        <v>3587</v>
      </c>
      <c r="AM267" s="82" t="s">
        <v>1034</v>
      </c>
      <c r="AN267" s="82" t="b">
        <v>0</v>
      </c>
      <c r="AO267" s="88" t="s">
        <v>3587</v>
      </c>
      <c r="AP267" s="82" t="s">
        <v>179</v>
      </c>
      <c r="AQ267" s="82">
        <v>0</v>
      </c>
      <c r="AR267" s="82">
        <v>0</v>
      </c>
      <c r="AS267" s="82"/>
      <c r="AT267" s="82"/>
      <c r="AU267" s="82"/>
      <c r="AV267" s="82"/>
      <c r="AW267" s="82"/>
      <c r="AX267" s="82"/>
      <c r="AY267" s="82"/>
      <c r="AZ267" s="82"/>
      <c r="BA267" s="105" t="b">
        <f>IF(Edges[[#This Row],[Vertex 1]]=Edges[[#This Row],[Vertex 2]],TRUE,FALSE)</f>
        <v>0</v>
      </c>
      <c r="BB267">
        <v>1</v>
      </c>
      <c r="BC267">
        <v>1</v>
      </c>
      <c r="BD267" s="81" t="e">
        <f>REPLACE(INDEX(GroupVertices[Group], MATCH(Edges[[#This Row],[Vertex 1]],GroupVertices[Vertex],0)),1,1,"")</f>
        <v>#N/A</v>
      </c>
      <c r="BE267" s="81" t="e">
        <f>REPLACE(INDEX(GroupVertices[Group], MATCH(Edges[[#This Row],[Vertex 2]],GroupVertices[Vertex],0)),1,1,"")</f>
        <v>#N/A</v>
      </c>
    </row>
    <row r="268" spans="1:57" hidden="1" x14ac:dyDescent="0.25">
      <c r="A268" s="67" t="s">
        <v>2199</v>
      </c>
      <c r="B268" s="67" t="s">
        <v>2199</v>
      </c>
      <c r="C268" s="68"/>
      <c r="D268" s="69"/>
      <c r="E268" s="70"/>
      <c r="F268" s="71"/>
      <c r="G268" s="68"/>
      <c r="H268" s="72"/>
      <c r="I268" s="73"/>
      <c r="J268" s="73"/>
      <c r="K268" s="35" t="s">
        <v>65</v>
      </c>
      <c r="L268" s="80">
        <v>268</v>
      </c>
      <c r="M268" s="80"/>
      <c r="N268" s="75"/>
      <c r="O268" s="82" t="s">
        <v>179</v>
      </c>
      <c r="P268" s="84">
        <v>42849.671435185184</v>
      </c>
      <c r="Q268" s="82" t="s">
        <v>2607</v>
      </c>
      <c r="R268" s="82"/>
      <c r="S268" s="82"/>
      <c r="T268" s="82" t="s">
        <v>480</v>
      </c>
      <c r="U268" s="82"/>
      <c r="V268" s="85" t="s">
        <v>2748</v>
      </c>
      <c r="W268" s="84">
        <v>42849.671435185184</v>
      </c>
      <c r="X268" s="85" t="s">
        <v>3152</v>
      </c>
      <c r="Y268" s="82"/>
      <c r="Z268" s="82"/>
      <c r="AA268" s="88" t="s">
        <v>3589</v>
      </c>
      <c r="AB268" s="82"/>
      <c r="AC268" s="82" t="b">
        <v>0</v>
      </c>
      <c r="AD268" s="82">
        <v>0</v>
      </c>
      <c r="AE268" s="88" t="s">
        <v>1016</v>
      </c>
      <c r="AF268" s="82" t="b">
        <v>0</v>
      </c>
      <c r="AG268" s="82" t="s">
        <v>1023</v>
      </c>
      <c r="AH268" s="82"/>
      <c r="AI268" s="88" t="s">
        <v>1016</v>
      </c>
      <c r="AJ268" s="82" t="b">
        <v>0</v>
      </c>
      <c r="AK268" s="82">
        <v>0</v>
      </c>
      <c r="AL268" s="88" t="s">
        <v>1016</v>
      </c>
      <c r="AM268" s="82" t="s">
        <v>1030</v>
      </c>
      <c r="AN268" s="82" t="b">
        <v>0</v>
      </c>
      <c r="AO268" s="88" t="s">
        <v>3589</v>
      </c>
      <c r="AP268" s="82" t="s">
        <v>179</v>
      </c>
      <c r="AQ268" s="82">
        <v>0</v>
      </c>
      <c r="AR268" s="82">
        <v>0</v>
      </c>
      <c r="AS268" s="82"/>
      <c r="AT268" s="82"/>
      <c r="AU268" s="82"/>
      <c r="AV268" s="82"/>
      <c r="AW268" s="82"/>
      <c r="AX268" s="82"/>
      <c r="AY268" s="82"/>
      <c r="AZ268" s="82"/>
      <c r="BA268" s="105" t="b">
        <f>IF(Edges[[#This Row],[Vertex 1]]=Edges[[#This Row],[Vertex 2]],TRUE,FALSE)</f>
        <v>1</v>
      </c>
      <c r="BB268">
        <v>1</v>
      </c>
      <c r="BC268">
        <v>1</v>
      </c>
      <c r="BD268" s="82" t="e">
        <f>REPLACE(INDEX(GroupVertices[Group], MATCH(Edges[[#This Row],[Vertex 1]],GroupVertices[Vertex],0)),1,1,"")</f>
        <v>#N/A</v>
      </c>
      <c r="BE268" s="105" t="e">
        <f>REPLACE(INDEX(GroupVertices[Group], MATCH(Edges[[#This Row],[Vertex 2]],GroupVertices[Vertex],0)),1,1,"")</f>
        <v>#N/A</v>
      </c>
    </row>
    <row r="269" spans="1:57" x14ac:dyDescent="0.25">
      <c r="A269" s="67" t="s">
        <v>2200</v>
      </c>
      <c r="B269" s="67" t="s">
        <v>2566</v>
      </c>
      <c r="C269" s="68"/>
      <c r="D269" s="69"/>
      <c r="E269" s="70"/>
      <c r="F269" s="71"/>
      <c r="G269" s="68"/>
      <c r="H269" s="72"/>
      <c r="I269" s="73"/>
      <c r="J269" s="73"/>
      <c r="K269" s="35" t="s">
        <v>65</v>
      </c>
      <c r="L269" s="80">
        <v>269</v>
      </c>
      <c r="M269" s="80"/>
      <c r="N269" s="75"/>
      <c r="O269" s="82" t="s">
        <v>393</v>
      </c>
      <c r="P269" s="84">
        <v>42849.684004629627</v>
      </c>
      <c r="Q269" s="82" t="s">
        <v>2608</v>
      </c>
      <c r="R269" s="82"/>
      <c r="S269" s="82"/>
      <c r="T269" s="82" t="s">
        <v>2687</v>
      </c>
      <c r="U269" s="82"/>
      <c r="V269" s="85" t="s">
        <v>2749</v>
      </c>
      <c r="W269" s="84">
        <v>42849.684004629627</v>
      </c>
      <c r="X269" s="85" t="s">
        <v>3153</v>
      </c>
      <c r="Y269" s="82"/>
      <c r="Z269" s="82"/>
      <c r="AA269" s="88" t="s">
        <v>3590</v>
      </c>
      <c r="AB269" s="82"/>
      <c r="AC269" s="82" t="b">
        <v>0</v>
      </c>
      <c r="AD269" s="82">
        <v>0</v>
      </c>
      <c r="AE269" s="88" t="s">
        <v>1016</v>
      </c>
      <c r="AF269" s="82" t="b">
        <v>0</v>
      </c>
      <c r="AG269" s="82" t="s">
        <v>1023</v>
      </c>
      <c r="AH269" s="82"/>
      <c r="AI269" s="88" t="s">
        <v>1016</v>
      </c>
      <c r="AJ269" s="82" t="b">
        <v>0</v>
      </c>
      <c r="AK269" s="82">
        <v>0</v>
      </c>
      <c r="AL269" s="88" t="s">
        <v>1016</v>
      </c>
      <c r="AM269" s="82" t="s">
        <v>1030</v>
      </c>
      <c r="AN269" s="82" t="b">
        <v>0</v>
      </c>
      <c r="AO269" s="88" t="s">
        <v>3590</v>
      </c>
      <c r="AP269" s="82" t="s">
        <v>179</v>
      </c>
      <c r="AQ269" s="82">
        <v>0</v>
      </c>
      <c r="AR269" s="82">
        <v>0</v>
      </c>
      <c r="AS269" s="82"/>
      <c r="AT269" s="82"/>
      <c r="AU269" s="82"/>
      <c r="AV269" s="82"/>
      <c r="AW269" s="82"/>
      <c r="AX269" s="82"/>
      <c r="AY269" s="82"/>
      <c r="AZ269" s="82"/>
      <c r="BA269" s="105" t="b">
        <f>IF(Edges[[#This Row],[Vertex 1]]=Edges[[#This Row],[Vertex 2]],TRUE,FALSE)</f>
        <v>0</v>
      </c>
      <c r="BB269">
        <v>1</v>
      </c>
      <c r="BC269">
        <v>1</v>
      </c>
      <c r="BD269" s="81" t="e">
        <f>REPLACE(INDEX(GroupVertices[Group], MATCH(Edges[[#This Row],[Vertex 1]],GroupVertices[Vertex],0)),1,1,"")</f>
        <v>#N/A</v>
      </c>
      <c r="BE269" s="81" t="e">
        <f>REPLACE(INDEX(GroupVertices[Group], MATCH(Edges[[#This Row],[Vertex 2]],GroupVertices[Vertex],0)),1,1,"")</f>
        <v>#N/A</v>
      </c>
    </row>
    <row r="270" spans="1:57" x14ac:dyDescent="0.25">
      <c r="A270" s="67" t="s">
        <v>2200</v>
      </c>
      <c r="B270" s="67" t="s">
        <v>381</v>
      </c>
      <c r="C270" s="68"/>
      <c r="D270" s="69"/>
      <c r="E270" s="70"/>
      <c r="F270" s="71"/>
      <c r="G270" s="68"/>
      <c r="H270" s="72"/>
      <c r="I270" s="73"/>
      <c r="J270" s="73"/>
      <c r="K270" s="35" t="s">
        <v>65</v>
      </c>
      <c r="L270" s="80">
        <v>270</v>
      </c>
      <c r="M270" s="80"/>
      <c r="N270" s="75"/>
      <c r="O270" s="82" t="s">
        <v>393</v>
      </c>
      <c r="P270" s="84">
        <v>42849.684004629627</v>
      </c>
      <c r="Q270" s="82" t="s">
        <v>2608</v>
      </c>
      <c r="R270" s="82"/>
      <c r="S270" s="82"/>
      <c r="T270" s="82" t="s">
        <v>2687</v>
      </c>
      <c r="U270" s="82"/>
      <c r="V270" s="85" t="s">
        <v>2749</v>
      </c>
      <c r="W270" s="84">
        <v>42849.684004629627</v>
      </c>
      <c r="X270" s="85" t="s">
        <v>3153</v>
      </c>
      <c r="Y270" s="82"/>
      <c r="Z270" s="82"/>
      <c r="AA270" s="88" t="s">
        <v>3590</v>
      </c>
      <c r="AB270" s="82"/>
      <c r="AC270" s="82" t="b">
        <v>0</v>
      </c>
      <c r="AD270" s="82">
        <v>0</v>
      </c>
      <c r="AE270" s="88" t="s">
        <v>1016</v>
      </c>
      <c r="AF270" s="82" t="b">
        <v>0</v>
      </c>
      <c r="AG270" s="82" t="s">
        <v>1023</v>
      </c>
      <c r="AH270" s="82"/>
      <c r="AI270" s="88" t="s">
        <v>1016</v>
      </c>
      <c r="AJ270" s="82" t="b">
        <v>0</v>
      </c>
      <c r="AK270" s="82">
        <v>0</v>
      </c>
      <c r="AL270" s="88" t="s">
        <v>1016</v>
      </c>
      <c r="AM270" s="82" t="s">
        <v>1030</v>
      </c>
      <c r="AN270" s="82" t="b">
        <v>0</v>
      </c>
      <c r="AO270" s="88" t="s">
        <v>3590</v>
      </c>
      <c r="AP270" s="82" t="s">
        <v>179</v>
      </c>
      <c r="AQ270" s="82">
        <v>0</v>
      </c>
      <c r="AR270" s="82">
        <v>0</v>
      </c>
      <c r="AS270" s="82"/>
      <c r="AT270" s="82"/>
      <c r="AU270" s="82"/>
      <c r="AV270" s="82"/>
      <c r="AW270" s="82"/>
      <c r="AX270" s="82"/>
      <c r="AY270" s="82"/>
      <c r="AZ270" s="82"/>
      <c r="BA270" s="105" t="b">
        <f>IF(Edges[[#This Row],[Vertex 1]]=Edges[[#This Row],[Vertex 2]],TRUE,FALSE)</f>
        <v>0</v>
      </c>
      <c r="BB270">
        <v>1</v>
      </c>
      <c r="BC270">
        <v>1</v>
      </c>
      <c r="BD270" s="81" t="e">
        <f>REPLACE(INDEX(GroupVertices[Group], MATCH(Edges[[#This Row],[Vertex 1]],GroupVertices[Vertex],0)),1,1,"")</f>
        <v>#N/A</v>
      </c>
      <c r="BE270" s="81" t="e">
        <f>REPLACE(INDEX(GroupVertices[Group], MATCH(Edges[[#This Row],[Vertex 2]],GroupVertices[Vertex],0)),1,1,"")</f>
        <v>#N/A</v>
      </c>
    </row>
    <row r="271" spans="1:57" x14ac:dyDescent="0.25">
      <c r="A271" s="67" t="s">
        <v>2200</v>
      </c>
      <c r="B271" s="67" t="s">
        <v>2567</v>
      </c>
      <c r="C271" s="68"/>
      <c r="D271" s="69"/>
      <c r="E271" s="70"/>
      <c r="F271" s="71"/>
      <c r="G271" s="68"/>
      <c r="H271" s="72"/>
      <c r="I271" s="73"/>
      <c r="J271" s="73"/>
      <c r="K271" s="35" t="s">
        <v>65</v>
      </c>
      <c r="L271" s="80">
        <v>271</v>
      </c>
      <c r="M271" s="80"/>
      <c r="N271" s="75"/>
      <c r="O271" s="82" t="s">
        <v>393</v>
      </c>
      <c r="P271" s="84">
        <v>42849.684004629627</v>
      </c>
      <c r="Q271" s="82" t="s">
        <v>2608</v>
      </c>
      <c r="R271" s="82"/>
      <c r="S271" s="82"/>
      <c r="T271" s="82" t="s">
        <v>2687</v>
      </c>
      <c r="U271" s="82"/>
      <c r="V271" s="85" t="s">
        <v>2749</v>
      </c>
      <c r="W271" s="84">
        <v>42849.684004629627</v>
      </c>
      <c r="X271" s="85" t="s">
        <v>3153</v>
      </c>
      <c r="Y271" s="82"/>
      <c r="Z271" s="82"/>
      <c r="AA271" s="88" t="s">
        <v>3590</v>
      </c>
      <c r="AB271" s="82"/>
      <c r="AC271" s="82" t="b">
        <v>0</v>
      </c>
      <c r="AD271" s="82">
        <v>0</v>
      </c>
      <c r="AE271" s="88" t="s">
        <v>1016</v>
      </c>
      <c r="AF271" s="82" t="b">
        <v>0</v>
      </c>
      <c r="AG271" s="82" t="s">
        <v>1023</v>
      </c>
      <c r="AH271" s="82"/>
      <c r="AI271" s="88" t="s">
        <v>1016</v>
      </c>
      <c r="AJ271" s="82" t="b">
        <v>0</v>
      </c>
      <c r="AK271" s="82">
        <v>0</v>
      </c>
      <c r="AL271" s="88" t="s">
        <v>1016</v>
      </c>
      <c r="AM271" s="82" t="s">
        <v>1030</v>
      </c>
      <c r="AN271" s="82" t="b">
        <v>0</v>
      </c>
      <c r="AO271" s="88" t="s">
        <v>3590</v>
      </c>
      <c r="AP271" s="82" t="s">
        <v>179</v>
      </c>
      <c r="AQ271" s="82">
        <v>0</v>
      </c>
      <c r="AR271" s="82">
        <v>0</v>
      </c>
      <c r="AS271" s="82"/>
      <c r="AT271" s="82"/>
      <c r="AU271" s="82"/>
      <c r="AV271" s="82"/>
      <c r="AW271" s="82"/>
      <c r="AX271" s="82"/>
      <c r="AY271" s="82"/>
      <c r="AZ271" s="82"/>
      <c r="BA271" s="105" t="b">
        <f>IF(Edges[[#This Row],[Vertex 1]]=Edges[[#This Row],[Vertex 2]],TRUE,FALSE)</f>
        <v>0</v>
      </c>
      <c r="BB271">
        <v>1</v>
      </c>
      <c r="BC271">
        <v>1</v>
      </c>
      <c r="BD271" s="81" t="e">
        <f>REPLACE(INDEX(GroupVertices[Group], MATCH(Edges[[#This Row],[Vertex 1]],GroupVertices[Vertex],0)),1,1,"")</f>
        <v>#N/A</v>
      </c>
      <c r="BE271" s="81" t="e">
        <f>REPLACE(INDEX(GroupVertices[Group], MATCH(Edges[[#This Row],[Vertex 2]],GroupVertices[Vertex],0)),1,1,"")</f>
        <v>#N/A</v>
      </c>
    </row>
    <row r="272" spans="1:57" hidden="1" x14ac:dyDescent="0.25">
      <c r="A272" s="67" t="s">
        <v>2201</v>
      </c>
      <c r="B272" s="67" t="s">
        <v>2201</v>
      </c>
      <c r="C272" s="68"/>
      <c r="D272" s="69"/>
      <c r="E272" s="70"/>
      <c r="F272" s="71"/>
      <c r="G272" s="68"/>
      <c r="H272" s="72"/>
      <c r="I272" s="73"/>
      <c r="J272" s="73"/>
      <c r="K272" s="35" t="s">
        <v>65</v>
      </c>
      <c r="L272" s="80">
        <v>272</v>
      </c>
      <c r="M272" s="80"/>
      <c r="N272" s="75"/>
      <c r="O272" s="82" t="s">
        <v>179</v>
      </c>
      <c r="P272" s="84">
        <v>42849.792696759258</v>
      </c>
      <c r="Q272" s="82" t="s">
        <v>2609</v>
      </c>
      <c r="R272" s="85" t="s">
        <v>2660</v>
      </c>
      <c r="S272" s="82" t="s">
        <v>2669</v>
      </c>
      <c r="T272" s="82"/>
      <c r="U272" s="82"/>
      <c r="V272" s="85" t="s">
        <v>2750</v>
      </c>
      <c r="W272" s="84">
        <v>42849.792696759258</v>
      </c>
      <c r="X272" s="85" t="s">
        <v>3154</v>
      </c>
      <c r="Y272" s="82"/>
      <c r="Z272" s="82"/>
      <c r="AA272" s="88" t="s">
        <v>3591</v>
      </c>
      <c r="AB272" s="82"/>
      <c r="AC272" s="82" t="b">
        <v>0</v>
      </c>
      <c r="AD272" s="82">
        <v>0</v>
      </c>
      <c r="AE272" s="88" t="s">
        <v>1016</v>
      </c>
      <c r="AF272" s="82" t="b">
        <v>0</v>
      </c>
      <c r="AG272" s="82" t="s">
        <v>1023</v>
      </c>
      <c r="AH272" s="82"/>
      <c r="AI272" s="88" t="s">
        <v>1016</v>
      </c>
      <c r="AJ272" s="82" t="b">
        <v>0</v>
      </c>
      <c r="AK272" s="82">
        <v>0</v>
      </c>
      <c r="AL272" s="88" t="s">
        <v>1016</v>
      </c>
      <c r="AM272" s="82" t="s">
        <v>1039</v>
      </c>
      <c r="AN272" s="82" t="b">
        <v>0</v>
      </c>
      <c r="AO272" s="88" t="s">
        <v>3591</v>
      </c>
      <c r="AP272" s="82" t="s">
        <v>179</v>
      </c>
      <c r="AQ272" s="82">
        <v>0</v>
      </c>
      <c r="AR272" s="82">
        <v>0</v>
      </c>
      <c r="AS272" s="82"/>
      <c r="AT272" s="82"/>
      <c r="AU272" s="82"/>
      <c r="AV272" s="82"/>
      <c r="AW272" s="82"/>
      <c r="AX272" s="82"/>
      <c r="AY272" s="82"/>
      <c r="AZ272" s="82"/>
      <c r="BA272" s="105" t="b">
        <f>IF(Edges[[#This Row],[Vertex 1]]=Edges[[#This Row],[Vertex 2]],TRUE,FALSE)</f>
        <v>1</v>
      </c>
      <c r="BB272">
        <v>1</v>
      </c>
      <c r="BC272">
        <v>1</v>
      </c>
      <c r="BD272" s="82" t="e">
        <f>REPLACE(INDEX(GroupVertices[Group], MATCH(Edges[[#This Row],[Vertex 1]],GroupVertices[Vertex],0)),1,1,"")</f>
        <v>#N/A</v>
      </c>
      <c r="BE272" s="105" t="e">
        <f>REPLACE(INDEX(GroupVertices[Group], MATCH(Edges[[#This Row],[Vertex 2]],GroupVertices[Vertex],0)),1,1,"")</f>
        <v>#N/A</v>
      </c>
    </row>
    <row r="273" spans="1:57" x14ac:dyDescent="0.25">
      <c r="A273" s="67" t="s">
        <v>2202</v>
      </c>
      <c r="B273" s="67" t="s">
        <v>387</v>
      </c>
      <c r="C273" s="68"/>
      <c r="D273" s="69"/>
      <c r="E273" s="70"/>
      <c r="F273" s="71"/>
      <c r="G273" s="68"/>
      <c r="H273" s="72"/>
      <c r="I273" s="73"/>
      <c r="J273" s="73"/>
      <c r="K273" s="35" t="s">
        <v>65</v>
      </c>
      <c r="L273" s="80">
        <v>273</v>
      </c>
      <c r="M273" s="80"/>
      <c r="N273" s="75"/>
      <c r="O273" s="82" t="s">
        <v>393</v>
      </c>
      <c r="P273" s="84">
        <v>42850.487939814811</v>
      </c>
      <c r="Q273" s="82" t="s">
        <v>2578</v>
      </c>
      <c r="R273" s="82"/>
      <c r="S273" s="82"/>
      <c r="T273" s="82"/>
      <c r="U273" s="82"/>
      <c r="V273" s="85" t="s">
        <v>2751</v>
      </c>
      <c r="W273" s="84">
        <v>42850.487939814811</v>
      </c>
      <c r="X273" s="85" t="s">
        <v>3155</v>
      </c>
      <c r="Y273" s="82"/>
      <c r="Z273" s="82"/>
      <c r="AA273" s="88" t="s">
        <v>3592</v>
      </c>
      <c r="AB273" s="82"/>
      <c r="AC273" s="82" t="b">
        <v>0</v>
      </c>
      <c r="AD273" s="82">
        <v>0</v>
      </c>
      <c r="AE273" s="88" t="s">
        <v>1016</v>
      </c>
      <c r="AF273" s="82" t="b">
        <v>0</v>
      </c>
      <c r="AG273" s="82" t="s">
        <v>1023</v>
      </c>
      <c r="AH273" s="82"/>
      <c r="AI273" s="88" t="s">
        <v>1016</v>
      </c>
      <c r="AJ273" s="82" t="b">
        <v>0</v>
      </c>
      <c r="AK273" s="82">
        <v>953</v>
      </c>
      <c r="AL273" s="88" t="s">
        <v>3963</v>
      </c>
      <c r="AM273" s="82" t="s">
        <v>1030</v>
      </c>
      <c r="AN273" s="82" t="b">
        <v>0</v>
      </c>
      <c r="AO273" s="88" t="s">
        <v>3963</v>
      </c>
      <c r="AP273" s="82" t="s">
        <v>179</v>
      </c>
      <c r="AQ273" s="82">
        <v>0</v>
      </c>
      <c r="AR273" s="82">
        <v>0</v>
      </c>
      <c r="AS273" s="82"/>
      <c r="AT273" s="82"/>
      <c r="AU273" s="82"/>
      <c r="AV273" s="82"/>
      <c r="AW273" s="82"/>
      <c r="AX273" s="82"/>
      <c r="AY273" s="82"/>
      <c r="AZ273" s="82"/>
      <c r="BA273" s="105" t="b">
        <f>IF(Edges[[#This Row],[Vertex 1]]=Edges[[#This Row],[Vertex 2]],TRUE,FALSE)</f>
        <v>0</v>
      </c>
      <c r="BB273">
        <v>2</v>
      </c>
      <c r="BC273">
        <v>1</v>
      </c>
      <c r="BD273" s="81" t="e">
        <f>REPLACE(INDEX(GroupVertices[Group], MATCH(Edges[[#This Row],[Vertex 1]],GroupVertices[Vertex],0)),1,1,"")</f>
        <v>#N/A</v>
      </c>
      <c r="BE273" s="81" t="e">
        <f>REPLACE(INDEX(GroupVertices[Group], MATCH(Edges[[#This Row],[Vertex 2]],GroupVertices[Vertex],0)),1,1,"")</f>
        <v>#N/A</v>
      </c>
    </row>
    <row r="274" spans="1:57" x14ac:dyDescent="0.25">
      <c r="A274" s="67" t="s">
        <v>2202</v>
      </c>
      <c r="B274" s="67" t="s">
        <v>381</v>
      </c>
      <c r="C274" s="68"/>
      <c r="D274" s="69"/>
      <c r="E274" s="70"/>
      <c r="F274" s="71"/>
      <c r="G274" s="68"/>
      <c r="H274" s="72"/>
      <c r="I274" s="73"/>
      <c r="J274" s="73"/>
      <c r="K274" s="35" t="s">
        <v>65</v>
      </c>
      <c r="L274" s="80">
        <v>274</v>
      </c>
      <c r="M274" s="80"/>
      <c r="N274" s="75"/>
      <c r="O274" s="82" t="s">
        <v>393</v>
      </c>
      <c r="P274" s="84">
        <v>42850.487939814811</v>
      </c>
      <c r="Q274" s="82" t="s">
        <v>2578</v>
      </c>
      <c r="R274" s="82"/>
      <c r="S274" s="82"/>
      <c r="T274" s="82"/>
      <c r="U274" s="82"/>
      <c r="V274" s="85" t="s">
        <v>2751</v>
      </c>
      <c r="W274" s="84">
        <v>42850.487939814811</v>
      </c>
      <c r="X274" s="85" t="s">
        <v>3155</v>
      </c>
      <c r="Y274" s="82"/>
      <c r="Z274" s="82"/>
      <c r="AA274" s="88" t="s">
        <v>3592</v>
      </c>
      <c r="AB274" s="82"/>
      <c r="AC274" s="82" t="b">
        <v>0</v>
      </c>
      <c r="AD274" s="82">
        <v>0</v>
      </c>
      <c r="AE274" s="88" t="s">
        <v>1016</v>
      </c>
      <c r="AF274" s="82" t="b">
        <v>0</v>
      </c>
      <c r="AG274" s="82" t="s">
        <v>1023</v>
      </c>
      <c r="AH274" s="82"/>
      <c r="AI274" s="88" t="s">
        <v>1016</v>
      </c>
      <c r="AJ274" s="82" t="b">
        <v>0</v>
      </c>
      <c r="AK274" s="82">
        <v>953</v>
      </c>
      <c r="AL274" s="88" t="s">
        <v>3963</v>
      </c>
      <c r="AM274" s="82" t="s">
        <v>1030</v>
      </c>
      <c r="AN274" s="82" t="b">
        <v>0</v>
      </c>
      <c r="AO274" s="88" t="s">
        <v>3963</v>
      </c>
      <c r="AP274" s="82" t="s">
        <v>179</v>
      </c>
      <c r="AQ274" s="82">
        <v>0</v>
      </c>
      <c r="AR274" s="82">
        <v>0</v>
      </c>
      <c r="AS274" s="82"/>
      <c r="AT274" s="82"/>
      <c r="AU274" s="82"/>
      <c r="AV274" s="82"/>
      <c r="AW274" s="82"/>
      <c r="AX274" s="82"/>
      <c r="AY274" s="82"/>
      <c r="AZ274" s="82"/>
      <c r="BA274" s="105" t="b">
        <f>IF(Edges[[#This Row],[Vertex 1]]=Edges[[#This Row],[Vertex 2]],TRUE,FALSE)</f>
        <v>0</v>
      </c>
      <c r="BB274">
        <v>2</v>
      </c>
      <c r="BC274">
        <v>1</v>
      </c>
      <c r="BD274" s="81" t="e">
        <f>REPLACE(INDEX(GroupVertices[Group], MATCH(Edges[[#This Row],[Vertex 1]],GroupVertices[Vertex],0)),1,1,"")</f>
        <v>#N/A</v>
      </c>
      <c r="BE274" s="81" t="e">
        <f>REPLACE(INDEX(GroupVertices[Group], MATCH(Edges[[#This Row],[Vertex 2]],GroupVertices[Vertex],0)),1,1,"")</f>
        <v>#N/A</v>
      </c>
    </row>
    <row r="275" spans="1:57" x14ac:dyDescent="0.25">
      <c r="A275" s="67" t="s">
        <v>2203</v>
      </c>
      <c r="B275" s="67" t="s">
        <v>387</v>
      </c>
      <c r="C275" s="68"/>
      <c r="D275" s="69"/>
      <c r="E275" s="70"/>
      <c r="F275" s="71"/>
      <c r="G275" s="68"/>
      <c r="H275" s="72"/>
      <c r="I275" s="73"/>
      <c r="J275" s="73"/>
      <c r="K275" s="35" t="s">
        <v>65</v>
      </c>
      <c r="L275" s="80">
        <v>275</v>
      </c>
      <c r="M275" s="80"/>
      <c r="N275" s="75"/>
      <c r="O275" s="82" t="s">
        <v>393</v>
      </c>
      <c r="P275" s="84">
        <v>42850.701817129629</v>
      </c>
      <c r="Q275" s="82" t="s">
        <v>2610</v>
      </c>
      <c r="R275" s="82"/>
      <c r="S275" s="82"/>
      <c r="T275" s="82"/>
      <c r="U275" s="82"/>
      <c r="V275" s="85" t="s">
        <v>2752</v>
      </c>
      <c r="W275" s="84">
        <v>42850.701817129629</v>
      </c>
      <c r="X275" s="85" t="s">
        <v>3156</v>
      </c>
      <c r="Y275" s="82"/>
      <c r="Z275" s="82"/>
      <c r="AA275" s="88" t="s">
        <v>3593</v>
      </c>
      <c r="AB275" s="88" t="s">
        <v>1001</v>
      </c>
      <c r="AC275" s="82" t="b">
        <v>0</v>
      </c>
      <c r="AD275" s="82">
        <v>0</v>
      </c>
      <c r="AE275" s="88" t="s">
        <v>1017</v>
      </c>
      <c r="AF275" s="82" t="b">
        <v>0</v>
      </c>
      <c r="AG275" s="82" t="s">
        <v>1023</v>
      </c>
      <c r="AH275" s="82"/>
      <c r="AI275" s="88" t="s">
        <v>1016</v>
      </c>
      <c r="AJ275" s="82" t="b">
        <v>0</v>
      </c>
      <c r="AK275" s="82">
        <v>0</v>
      </c>
      <c r="AL275" s="88" t="s">
        <v>1016</v>
      </c>
      <c r="AM275" s="82" t="s">
        <v>1032</v>
      </c>
      <c r="AN275" s="82" t="b">
        <v>0</v>
      </c>
      <c r="AO275" s="88" t="s">
        <v>1001</v>
      </c>
      <c r="AP275" s="82" t="s">
        <v>179</v>
      </c>
      <c r="AQ275" s="82">
        <v>0</v>
      </c>
      <c r="AR275" s="82">
        <v>0</v>
      </c>
      <c r="AS275" s="82"/>
      <c r="AT275" s="82"/>
      <c r="AU275" s="82"/>
      <c r="AV275" s="82"/>
      <c r="AW275" s="82"/>
      <c r="AX275" s="82"/>
      <c r="AY275" s="82"/>
      <c r="AZ275" s="82"/>
      <c r="BA275" s="105" t="b">
        <f>IF(Edges[[#This Row],[Vertex 1]]=Edges[[#This Row],[Vertex 2]],TRUE,FALSE)</f>
        <v>0</v>
      </c>
      <c r="BB275">
        <v>1</v>
      </c>
      <c r="BC275">
        <v>1</v>
      </c>
      <c r="BD275" s="81" t="e">
        <f>REPLACE(INDEX(GroupVertices[Group], MATCH(Edges[[#This Row],[Vertex 1]],GroupVertices[Vertex],0)),1,1,"")</f>
        <v>#N/A</v>
      </c>
      <c r="BE275" s="81" t="e">
        <f>REPLACE(INDEX(GroupVertices[Group], MATCH(Edges[[#This Row],[Vertex 2]],GroupVertices[Vertex],0)),1,1,"")</f>
        <v>#N/A</v>
      </c>
    </row>
    <row r="276" spans="1:57" x14ac:dyDescent="0.25">
      <c r="A276" s="67" t="s">
        <v>2203</v>
      </c>
      <c r="B276" s="67" t="s">
        <v>381</v>
      </c>
      <c r="C276" s="68"/>
      <c r="D276" s="69"/>
      <c r="E276" s="70"/>
      <c r="F276" s="71"/>
      <c r="G276" s="68"/>
      <c r="H276" s="72"/>
      <c r="I276" s="73"/>
      <c r="J276" s="73"/>
      <c r="K276" s="35" t="s">
        <v>65</v>
      </c>
      <c r="L276" s="80">
        <v>276</v>
      </c>
      <c r="M276" s="80"/>
      <c r="N276" s="75"/>
      <c r="O276" s="82" t="s">
        <v>394</v>
      </c>
      <c r="P276" s="84">
        <v>42850.701817129629</v>
      </c>
      <c r="Q276" s="82" t="s">
        <v>2610</v>
      </c>
      <c r="R276" s="82"/>
      <c r="S276" s="82"/>
      <c r="T276" s="82"/>
      <c r="U276" s="82"/>
      <c r="V276" s="85" t="s">
        <v>2752</v>
      </c>
      <c r="W276" s="84">
        <v>42850.701817129629</v>
      </c>
      <c r="X276" s="85" t="s">
        <v>3156</v>
      </c>
      <c r="Y276" s="82"/>
      <c r="Z276" s="82"/>
      <c r="AA276" s="88" t="s">
        <v>3593</v>
      </c>
      <c r="AB276" s="88" t="s">
        <v>1001</v>
      </c>
      <c r="AC276" s="82" t="b">
        <v>0</v>
      </c>
      <c r="AD276" s="82">
        <v>0</v>
      </c>
      <c r="AE276" s="88" t="s">
        <v>1017</v>
      </c>
      <c r="AF276" s="82" t="b">
        <v>0</v>
      </c>
      <c r="AG276" s="82" t="s">
        <v>1023</v>
      </c>
      <c r="AH276" s="82"/>
      <c r="AI276" s="88" t="s">
        <v>1016</v>
      </c>
      <c r="AJ276" s="82" t="b">
        <v>0</v>
      </c>
      <c r="AK276" s="82">
        <v>0</v>
      </c>
      <c r="AL276" s="88" t="s">
        <v>1016</v>
      </c>
      <c r="AM276" s="82" t="s">
        <v>1032</v>
      </c>
      <c r="AN276" s="82" t="b">
        <v>0</v>
      </c>
      <c r="AO276" s="88" t="s">
        <v>1001</v>
      </c>
      <c r="AP276" s="82" t="s">
        <v>179</v>
      </c>
      <c r="AQ276" s="82">
        <v>0</v>
      </c>
      <c r="AR276" s="82">
        <v>0</v>
      </c>
      <c r="AS276" s="82"/>
      <c r="AT276" s="82"/>
      <c r="AU276" s="82"/>
      <c r="AV276" s="82"/>
      <c r="AW276" s="82"/>
      <c r="AX276" s="82"/>
      <c r="AY276" s="82"/>
      <c r="AZ276" s="82"/>
      <c r="BA276" s="105" t="b">
        <f>IF(Edges[[#This Row],[Vertex 1]]=Edges[[#This Row],[Vertex 2]],TRUE,FALSE)</f>
        <v>0</v>
      </c>
      <c r="BB276">
        <v>1</v>
      </c>
      <c r="BC276">
        <v>1</v>
      </c>
      <c r="BD276" s="81" t="e">
        <f>REPLACE(INDEX(GroupVertices[Group], MATCH(Edges[[#This Row],[Vertex 1]],GroupVertices[Vertex],0)),1,1,"")</f>
        <v>#N/A</v>
      </c>
      <c r="BE276" s="81" t="e">
        <f>REPLACE(INDEX(GroupVertices[Group], MATCH(Edges[[#This Row],[Vertex 2]],GroupVertices[Vertex],0)),1,1,"")</f>
        <v>#N/A</v>
      </c>
    </row>
    <row r="277" spans="1:57" hidden="1" x14ac:dyDescent="0.25">
      <c r="A277" s="67" t="s">
        <v>2204</v>
      </c>
      <c r="B277" s="67" t="s">
        <v>2204</v>
      </c>
      <c r="C277" s="68"/>
      <c r="D277" s="69"/>
      <c r="E277" s="70"/>
      <c r="F277" s="71"/>
      <c r="G277" s="68"/>
      <c r="H277" s="72"/>
      <c r="I277" s="73"/>
      <c r="J277" s="73"/>
      <c r="K277" s="35" t="s">
        <v>65</v>
      </c>
      <c r="L277" s="80">
        <v>277</v>
      </c>
      <c r="M277" s="80"/>
      <c r="N277" s="75"/>
      <c r="O277" s="82" t="s">
        <v>179</v>
      </c>
      <c r="P277" s="84">
        <v>42850.754548611112</v>
      </c>
      <c r="Q277" s="82" t="s">
        <v>2611</v>
      </c>
      <c r="R277" s="82"/>
      <c r="S277" s="82"/>
      <c r="T277" s="82" t="s">
        <v>2688</v>
      </c>
      <c r="U277" s="82"/>
      <c r="V277" s="85" t="s">
        <v>2753</v>
      </c>
      <c r="W277" s="84">
        <v>42850.754548611112</v>
      </c>
      <c r="X277" s="85" t="s">
        <v>3157</v>
      </c>
      <c r="Y277" s="82"/>
      <c r="Z277" s="82"/>
      <c r="AA277" s="88" t="s">
        <v>3594</v>
      </c>
      <c r="AB277" s="82"/>
      <c r="AC277" s="82" t="b">
        <v>0</v>
      </c>
      <c r="AD277" s="82">
        <v>1</v>
      </c>
      <c r="AE277" s="88" t="s">
        <v>1016</v>
      </c>
      <c r="AF277" s="82" t="b">
        <v>0</v>
      </c>
      <c r="AG277" s="82" t="s">
        <v>1023</v>
      </c>
      <c r="AH277" s="82"/>
      <c r="AI277" s="88" t="s">
        <v>1016</v>
      </c>
      <c r="AJ277" s="82" t="b">
        <v>0</v>
      </c>
      <c r="AK277" s="82">
        <v>0</v>
      </c>
      <c r="AL277" s="88" t="s">
        <v>1016</v>
      </c>
      <c r="AM277" s="82" t="s">
        <v>1030</v>
      </c>
      <c r="AN277" s="82" t="b">
        <v>0</v>
      </c>
      <c r="AO277" s="88" t="s">
        <v>3594</v>
      </c>
      <c r="AP277" s="82" t="s">
        <v>179</v>
      </c>
      <c r="AQ277" s="82">
        <v>0</v>
      </c>
      <c r="AR277" s="82">
        <v>0</v>
      </c>
      <c r="AS277" s="82"/>
      <c r="AT277" s="82"/>
      <c r="AU277" s="82"/>
      <c r="AV277" s="82"/>
      <c r="AW277" s="82"/>
      <c r="AX277" s="82"/>
      <c r="AY277" s="82"/>
      <c r="AZ277" s="82"/>
      <c r="BA277" s="105" t="b">
        <f>IF(Edges[[#This Row],[Vertex 1]]=Edges[[#This Row],[Vertex 2]],TRUE,FALSE)</f>
        <v>1</v>
      </c>
      <c r="BB277">
        <v>1</v>
      </c>
      <c r="BC277">
        <v>1</v>
      </c>
      <c r="BD277" s="82" t="e">
        <f>REPLACE(INDEX(GroupVertices[Group], MATCH(Edges[[#This Row],[Vertex 1]],GroupVertices[Vertex],0)),1,1,"")</f>
        <v>#N/A</v>
      </c>
      <c r="BE277" s="105" t="e">
        <f>REPLACE(INDEX(GroupVertices[Group], MATCH(Edges[[#This Row],[Vertex 2]],GroupVertices[Vertex],0)),1,1,"")</f>
        <v>#N/A</v>
      </c>
    </row>
    <row r="278" spans="1:57" hidden="1" x14ac:dyDescent="0.25">
      <c r="A278" s="67" t="s">
        <v>2205</v>
      </c>
      <c r="B278" s="67" t="s">
        <v>2205</v>
      </c>
      <c r="C278" s="68"/>
      <c r="D278" s="69"/>
      <c r="E278" s="70"/>
      <c r="F278" s="71"/>
      <c r="G278" s="68"/>
      <c r="H278" s="72"/>
      <c r="I278" s="73"/>
      <c r="J278" s="73"/>
      <c r="K278" s="35" t="s">
        <v>65</v>
      </c>
      <c r="L278" s="80">
        <v>278</v>
      </c>
      <c r="M278" s="80"/>
      <c r="N278" s="75"/>
      <c r="O278" s="82" t="s">
        <v>179</v>
      </c>
      <c r="P278" s="84">
        <v>42851.281828703701</v>
      </c>
      <c r="Q278" s="82" t="s">
        <v>2612</v>
      </c>
      <c r="R278" s="85" t="s">
        <v>2661</v>
      </c>
      <c r="S278" s="82" t="s">
        <v>2670</v>
      </c>
      <c r="T278" s="82" t="s">
        <v>2689</v>
      </c>
      <c r="U278" s="82"/>
      <c r="V278" s="85" t="s">
        <v>2754</v>
      </c>
      <c r="W278" s="84">
        <v>42851.281828703701</v>
      </c>
      <c r="X278" s="85" t="s">
        <v>3158</v>
      </c>
      <c r="Y278" s="82"/>
      <c r="Z278" s="82"/>
      <c r="AA278" s="88" t="s">
        <v>3595</v>
      </c>
      <c r="AB278" s="82"/>
      <c r="AC278" s="82" t="b">
        <v>0</v>
      </c>
      <c r="AD278" s="82">
        <v>0</v>
      </c>
      <c r="AE278" s="88" t="s">
        <v>1016</v>
      </c>
      <c r="AF278" s="82" t="b">
        <v>0</v>
      </c>
      <c r="AG278" s="82" t="s">
        <v>1023</v>
      </c>
      <c r="AH278" s="82"/>
      <c r="AI278" s="88" t="s">
        <v>1016</v>
      </c>
      <c r="AJ278" s="82" t="b">
        <v>0</v>
      </c>
      <c r="AK278" s="82">
        <v>0</v>
      </c>
      <c r="AL278" s="88" t="s">
        <v>1016</v>
      </c>
      <c r="AM278" s="82" t="s">
        <v>1033</v>
      </c>
      <c r="AN278" s="82" t="b">
        <v>0</v>
      </c>
      <c r="AO278" s="88" t="s">
        <v>3595</v>
      </c>
      <c r="AP278" s="82" t="s">
        <v>179</v>
      </c>
      <c r="AQ278" s="82">
        <v>0</v>
      </c>
      <c r="AR278" s="82">
        <v>0</v>
      </c>
      <c r="AS278" s="82" t="s">
        <v>3982</v>
      </c>
      <c r="AT278" s="82" t="s">
        <v>1045</v>
      </c>
      <c r="AU278" s="82" t="s">
        <v>1046</v>
      </c>
      <c r="AV278" s="82" t="s">
        <v>1045</v>
      </c>
      <c r="AW278" s="82" t="s">
        <v>3987</v>
      </c>
      <c r="AX278" s="82" t="s">
        <v>1045</v>
      </c>
      <c r="AY278" s="82" t="s">
        <v>3991</v>
      </c>
      <c r="AZ278" s="85" t="s">
        <v>3994</v>
      </c>
      <c r="BA278" s="105" t="b">
        <f>IF(Edges[[#This Row],[Vertex 1]]=Edges[[#This Row],[Vertex 2]],TRUE,FALSE)</f>
        <v>1</v>
      </c>
      <c r="BB278">
        <v>1</v>
      </c>
      <c r="BC278">
        <v>1</v>
      </c>
      <c r="BD278" s="82" t="e">
        <f>REPLACE(INDEX(GroupVertices[Group], MATCH(Edges[[#This Row],[Vertex 1]],GroupVertices[Vertex],0)),1,1,"")</f>
        <v>#N/A</v>
      </c>
      <c r="BE278" s="105" t="e">
        <f>REPLACE(INDEX(GroupVertices[Group], MATCH(Edges[[#This Row],[Vertex 2]],GroupVertices[Vertex],0)),1,1,"")</f>
        <v>#N/A</v>
      </c>
    </row>
    <row r="279" spans="1:57" x14ac:dyDescent="0.25">
      <c r="A279" s="67" t="s">
        <v>2206</v>
      </c>
      <c r="B279" s="67" t="s">
        <v>381</v>
      </c>
      <c r="C279" s="68"/>
      <c r="D279" s="69"/>
      <c r="E279" s="70"/>
      <c r="F279" s="71"/>
      <c r="G279" s="68"/>
      <c r="H279" s="72"/>
      <c r="I279" s="73"/>
      <c r="J279" s="73"/>
      <c r="K279" s="35" t="s">
        <v>65</v>
      </c>
      <c r="L279" s="80">
        <v>279</v>
      </c>
      <c r="M279" s="80"/>
      <c r="N279" s="75"/>
      <c r="O279" s="82" t="s">
        <v>393</v>
      </c>
      <c r="P279" s="84">
        <v>42851.503993055558</v>
      </c>
      <c r="Q279" s="82" t="s">
        <v>2613</v>
      </c>
      <c r="R279" s="85" t="s">
        <v>2662</v>
      </c>
      <c r="S279" s="82" t="s">
        <v>2671</v>
      </c>
      <c r="T279" s="82"/>
      <c r="U279" s="85" t="s">
        <v>2707</v>
      </c>
      <c r="V279" s="85" t="s">
        <v>2707</v>
      </c>
      <c r="W279" s="84">
        <v>42851.503993055558</v>
      </c>
      <c r="X279" s="85" t="s">
        <v>3159</v>
      </c>
      <c r="Y279" s="82"/>
      <c r="Z279" s="82"/>
      <c r="AA279" s="88" t="s">
        <v>3596</v>
      </c>
      <c r="AB279" s="82"/>
      <c r="AC279" s="82" t="b">
        <v>0</v>
      </c>
      <c r="AD279" s="82">
        <v>0</v>
      </c>
      <c r="AE279" s="88" t="s">
        <v>1016</v>
      </c>
      <c r="AF279" s="82" t="b">
        <v>0</v>
      </c>
      <c r="AG279" s="82" t="s">
        <v>1023</v>
      </c>
      <c r="AH279" s="82"/>
      <c r="AI279" s="88" t="s">
        <v>1016</v>
      </c>
      <c r="AJ279" s="82" t="b">
        <v>0</v>
      </c>
      <c r="AK279" s="82">
        <v>0</v>
      </c>
      <c r="AL279" s="88" t="s">
        <v>1016</v>
      </c>
      <c r="AM279" s="82" t="s">
        <v>1033</v>
      </c>
      <c r="AN279" s="82" t="b">
        <v>0</v>
      </c>
      <c r="AO279" s="88" t="s">
        <v>3596</v>
      </c>
      <c r="AP279" s="82" t="s">
        <v>179</v>
      </c>
      <c r="AQ279" s="82">
        <v>0</v>
      </c>
      <c r="AR279" s="82">
        <v>0</v>
      </c>
      <c r="AS279" s="82"/>
      <c r="AT279" s="82"/>
      <c r="AU279" s="82"/>
      <c r="AV279" s="82"/>
      <c r="AW279" s="82"/>
      <c r="AX279" s="82"/>
      <c r="AY279" s="82"/>
      <c r="AZ279" s="82"/>
      <c r="BA279" s="105" t="b">
        <f>IF(Edges[[#This Row],[Vertex 1]]=Edges[[#This Row],[Vertex 2]],TRUE,FALSE)</f>
        <v>0</v>
      </c>
      <c r="BB279">
        <v>1</v>
      </c>
      <c r="BC279">
        <v>1</v>
      </c>
      <c r="BD279" s="81" t="e">
        <f>REPLACE(INDEX(GroupVertices[Group], MATCH(Edges[[#This Row],[Vertex 1]],GroupVertices[Vertex],0)),1,1,"")</f>
        <v>#N/A</v>
      </c>
      <c r="BE279" s="81" t="e">
        <f>REPLACE(INDEX(GroupVertices[Group], MATCH(Edges[[#This Row],[Vertex 2]],GroupVertices[Vertex],0)),1,1,"")</f>
        <v>#N/A</v>
      </c>
    </row>
    <row r="280" spans="1:57" hidden="1" x14ac:dyDescent="0.25">
      <c r="A280" s="67" t="s">
        <v>2207</v>
      </c>
      <c r="B280" s="67" t="s">
        <v>2207</v>
      </c>
      <c r="C280" s="68"/>
      <c r="D280" s="69"/>
      <c r="E280" s="70"/>
      <c r="F280" s="71"/>
      <c r="G280" s="68"/>
      <c r="H280" s="72"/>
      <c r="I280" s="73"/>
      <c r="J280" s="73"/>
      <c r="K280" s="35" t="s">
        <v>65</v>
      </c>
      <c r="L280" s="80">
        <v>280</v>
      </c>
      <c r="M280" s="80"/>
      <c r="N280" s="75"/>
      <c r="O280" s="82" t="s">
        <v>179</v>
      </c>
      <c r="P280" s="84">
        <v>42851.619618055556</v>
      </c>
      <c r="Q280" s="82" t="s">
        <v>2614</v>
      </c>
      <c r="R280" s="82"/>
      <c r="S280" s="82"/>
      <c r="T280" s="82" t="s">
        <v>2690</v>
      </c>
      <c r="U280" s="82"/>
      <c r="V280" s="85" t="s">
        <v>2755</v>
      </c>
      <c r="W280" s="84">
        <v>42851.619618055556</v>
      </c>
      <c r="X280" s="85" t="s">
        <v>3160</v>
      </c>
      <c r="Y280" s="82"/>
      <c r="Z280" s="82"/>
      <c r="AA280" s="88" t="s">
        <v>3597</v>
      </c>
      <c r="AB280" s="82"/>
      <c r="AC280" s="82" t="b">
        <v>0</v>
      </c>
      <c r="AD280" s="82">
        <v>0</v>
      </c>
      <c r="AE280" s="88" t="s">
        <v>1016</v>
      </c>
      <c r="AF280" s="82" t="b">
        <v>0</v>
      </c>
      <c r="AG280" s="82" t="s">
        <v>1023</v>
      </c>
      <c r="AH280" s="82"/>
      <c r="AI280" s="88" t="s">
        <v>1016</v>
      </c>
      <c r="AJ280" s="82" t="b">
        <v>0</v>
      </c>
      <c r="AK280" s="82">
        <v>0</v>
      </c>
      <c r="AL280" s="88" t="s">
        <v>1016</v>
      </c>
      <c r="AM280" s="82" t="s">
        <v>1030</v>
      </c>
      <c r="AN280" s="82" t="b">
        <v>0</v>
      </c>
      <c r="AO280" s="88" t="s">
        <v>3597</v>
      </c>
      <c r="AP280" s="82" t="s">
        <v>179</v>
      </c>
      <c r="AQ280" s="82">
        <v>0</v>
      </c>
      <c r="AR280" s="82">
        <v>0</v>
      </c>
      <c r="AS280" s="82"/>
      <c r="AT280" s="82"/>
      <c r="AU280" s="82"/>
      <c r="AV280" s="82"/>
      <c r="AW280" s="82"/>
      <c r="AX280" s="82"/>
      <c r="AY280" s="82"/>
      <c r="AZ280" s="82"/>
      <c r="BA280" s="105" t="b">
        <f>IF(Edges[[#This Row],[Vertex 1]]=Edges[[#This Row],[Vertex 2]],TRUE,FALSE)</f>
        <v>1</v>
      </c>
      <c r="BB280">
        <v>1</v>
      </c>
      <c r="BC280">
        <v>1</v>
      </c>
      <c r="BD280" s="82" t="e">
        <f>REPLACE(INDEX(GroupVertices[Group], MATCH(Edges[[#This Row],[Vertex 1]],GroupVertices[Vertex],0)),1,1,"")</f>
        <v>#N/A</v>
      </c>
      <c r="BE280" s="105" t="e">
        <f>REPLACE(INDEX(GroupVertices[Group], MATCH(Edges[[#This Row],[Vertex 2]],GroupVertices[Vertex],0)),1,1,"")</f>
        <v>#N/A</v>
      </c>
    </row>
    <row r="281" spans="1:57" hidden="1" x14ac:dyDescent="0.25">
      <c r="A281" s="67" t="s">
        <v>2208</v>
      </c>
      <c r="B281" s="67" t="s">
        <v>2208</v>
      </c>
      <c r="C281" s="68"/>
      <c r="D281" s="69"/>
      <c r="E281" s="70"/>
      <c r="F281" s="71"/>
      <c r="G281" s="68"/>
      <c r="H281" s="72"/>
      <c r="I281" s="73"/>
      <c r="J281" s="73"/>
      <c r="K281" s="35" t="s">
        <v>65</v>
      </c>
      <c r="L281" s="80">
        <v>281</v>
      </c>
      <c r="M281" s="80"/>
      <c r="N281" s="75"/>
      <c r="O281" s="82" t="s">
        <v>179</v>
      </c>
      <c r="P281" s="84">
        <v>42851.665671296294</v>
      </c>
      <c r="Q281" s="82" t="s">
        <v>2615</v>
      </c>
      <c r="R281" s="82"/>
      <c r="S281" s="82"/>
      <c r="T281" s="82" t="s">
        <v>2563</v>
      </c>
      <c r="U281" s="82"/>
      <c r="V281" s="85" t="s">
        <v>502</v>
      </c>
      <c r="W281" s="84">
        <v>42851.665671296294</v>
      </c>
      <c r="X281" s="85" t="s">
        <v>3161</v>
      </c>
      <c r="Y281" s="82"/>
      <c r="Z281" s="82"/>
      <c r="AA281" s="88" t="s">
        <v>3598</v>
      </c>
      <c r="AB281" s="82"/>
      <c r="AC281" s="82" t="b">
        <v>0</v>
      </c>
      <c r="AD281" s="82">
        <v>0</v>
      </c>
      <c r="AE281" s="88" t="s">
        <v>1016</v>
      </c>
      <c r="AF281" s="82" t="b">
        <v>0</v>
      </c>
      <c r="AG281" s="82" t="s">
        <v>1023</v>
      </c>
      <c r="AH281" s="82"/>
      <c r="AI281" s="88" t="s">
        <v>1016</v>
      </c>
      <c r="AJ281" s="82" t="b">
        <v>0</v>
      </c>
      <c r="AK281" s="82">
        <v>0</v>
      </c>
      <c r="AL281" s="88" t="s">
        <v>1016</v>
      </c>
      <c r="AM281" s="82" t="s">
        <v>1030</v>
      </c>
      <c r="AN281" s="82" t="b">
        <v>0</v>
      </c>
      <c r="AO281" s="88" t="s">
        <v>3598</v>
      </c>
      <c r="AP281" s="82" t="s">
        <v>179</v>
      </c>
      <c r="AQ281" s="82">
        <v>0</v>
      </c>
      <c r="AR281" s="82">
        <v>0</v>
      </c>
      <c r="AS281" s="82"/>
      <c r="AT281" s="82"/>
      <c r="AU281" s="82"/>
      <c r="AV281" s="82"/>
      <c r="AW281" s="82"/>
      <c r="AX281" s="82"/>
      <c r="AY281" s="82"/>
      <c r="AZ281" s="82"/>
      <c r="BA281" s="105" t="b">
        <f>IF(Edges[[#This Row],[Vertex 1]]=Edges[[#This Row],[Vertex 2]],TRUE,FALSE)</f>
        <v>1</v>
      </c>
      <c r="BB281">
        <v>1</v>
      </c>
      <c r="BC281">
        <v>1</v>
      </c>
      <c r="BD281" s="82" t="e">
        <f>REPLACE(INDEX(GroupVertices[Group], MATCH(Edges[[#This Row],[Vertex 1]],GroupVertices[Vertex],0)),1,1,"")</f>
        <v>#N/A</v>
      </c>
      <c r="BE281" s="105" t="e">
        <f>REPLACE(INDEX(GroupVertices[Group], MATCH(Edges[[#This Row],[Vertex 2]],GroupVertices[Vertex],0)),1,1,"")</f>
        <v>#N/A</v>
      </c>
    </row>
    <row r="282" spans="1:57" x14ac:dyDescent="0.25">
      <c r="A282" s="67" t="s">
        <v>2209</v>
      </c>
      <c r="B282" s="67" t="s">
        <v>2563</v>
      </c>
      <c r="C282" s="68"/>
      <c r="D282" s="69"/>
      <c r="E282" s="70"/>
      <c r="F282" s="71"/>
      <c r="G282" s="68"/>
      <c r="H282" s="72"/>
      <c r="I282" s="73"/>
      <c r="J282" s="73"/>
      <c r="K282" s="35" t="s">
        <v>65</v>
      </c>
      <c r="L282" s="80">
        <v>282</v>
      </c>
      <c r="M282" s="80"/>
      <c r="N282" s="75"/>
      <c r="O282" s="82" t="s">
        <v>393</v>
      </c>
      <c r="P282" s="84">
        <v>42851.698379629626</v>
      </c>
      <c r="Q282" s="82" t="s">
        <v>2616</v>
      </c>
      <c r="R282" s="82"/>
      <c r="S282" s="82"/>
      <c r="T282" s="82" t="s">
        <v>2691</v>
      </c>
      <c r="U282" s="82"/>
      <c r="V282" s="85" t="s">
        <v>2756</v>
      </c>
      <c r="W282" s="84">
        <v>42851.698379629626</v>
      </c>
      <c r="X282" s="85" t="s">
        <v>3162</v>
      </c>
      <c r="Y282" s="82"/>
      <c r="Z282" s="82"/>
      <c r="AA282" s="88" t="s">
        <v>3599</v>
      </c>
      <c r="AB282" s="82"/>
      <c r="AC282" s="82" t="b">
        <v>0</v>
      </c>
      <c r="AD282" s="82">
        <v>0</v>
      </c>
      <c r="AE282" s="88" t="s">
        <v>3969</v>
      </c>
      <c r="AF282" s="82" t="b">
        <v>0</v>
      </c>
      <c r="AG282" s="82" t="s">
        <v>1023</v>
      </c>
      <c r="AH282" s="82"/>
      <c r="AI282" s="88" t="s">
        <v>1016</v>
      </c>
      <c r="AJ282" s="82" t="b">
        <v>0</v>
      </c>
      <c r="AK282" s="82">
        <v>0</v>
      </c>
      <c r="AL282" s="88" t="s">
        <v>1016</v>
      </c>
      <c r="AM282" s="82" t="s">
        <v>1030</v>
      </c>
      <c r="AN282" s="82" t="b">
        <v>0</v>
      </c>
      <c r="AO282" s="88" t="s">
        <v>3599</v>
      </c>
      <c r="AP282" s="82" t="s">
        <v>179</v>
      </c>
      <c r="AQ282" s="82">
        <v>0</v>
      </c>
      <c r="AR282" s="82">
        <v>0</v>
      </c>
      <c r="AS282" s="82"/>
      <c r="AT282" s="82"/>
      <c r="AU282" s="82"/>
      <c r="AV282" s="82"/>
      <c r="AW282" s="82"/>
      <c r="AX282" s="82"/>
      <c r="AY282" s="82"/>
      <c r="AZ282" s="82"/>
      <c r="BA282" s="105" t="b">
        <f>IF(Edges[[#This Row],[Vertex 1]]=Edges[[#This Row],[Vertex 2]],TRUE,FALSE)</f>
        <v>0</v>
      </c>
      <c r="BB282">
        <v>1</v>
      </c>
      <c r="BC282">
        <v>1</v>
      </c>
      <c r="BD282" s="81" t="e">
        <f>REPLACE(INDEX(GroupVertices[Group], MATCH(Edges[[#This Row],[Vertex 1]],GroupVertices[Vertex],0)),1,1,"")</f>
        <v>#N/A</v>
      </c>
      <c r="BE282" s="81" t="e">
        <f>REPLACE(INDEX(GroupVertices[Group], MATCH(Edges[[#This Row],[Vertex 2]],GroupVertices[Vertex],0)),1,1,"")</f>
        <v>#N/A</v>
      </c>
    </row>
    <row r="283" spans="1:57" x14ac:dyDescent="0.25">
      <c r="A283" s="67" t="s">
        <v>2209</v>
      </c>
      <c r="B283" s="67" t="s">
        <v>2568</v>
      </c>
      <c r="C283" s="68"/>
      <c r="D283" s="69"/>
      <c r="E283" s="70"/>
      <c r="F283" s="71"/>
      <c r="G283" s="68"/>
      <c r="H283" s="72"/>
      <c r="I283" s="73"/>
      <c r="J283" s="73"/>
      <c r="K283" s="35" t="s">
        <v>65</v>
      </c>
      <c r="L283" s="80">
        <v>283</v>
      </c>
      <c r="M283" s="80"/>
      <c r="N283" s="75"/>
      <c r="O283" s="82" t="s">
        <v>393</v>
      </c>
      <c r="P283" s="84">
        <v>42851.698379629626</v>
      </c>
      <c r="Q283" s="82" t="s">
        <v>2616</v>
      </c>
      <c r="R283" s="82"/>
      <c r="S283" s="82"/>
      <c r="T283" s="82" t="s">
        <v>2691</v>
      </c>
      <c r="U283" s="82"/>
      <c r="V283" s="85" t="s">
        <v>2756</v>
      </c>
      <c r="W283" s="84">
        <v>42851.698379629626</v>
      </c>
      <c r="X283" s="85" t="s">
        <v>3162</v>
      </c>
      <c r="Y283" s="82"/>
      <c r="Z283" s="82"/>
      <c r="AA283" s="88" t="s">
        <v>3599</v>
      </c>
      <c r="AB283" s="82"/>
      <c r="AC283" s="82" t="b">
        <v>0</v>
      </c>
      <c r="AD283" s="82">
        <v>0</v>
      </c>
      <c r="AE283" s="88" t="s">
        <v>3969</v>
      </c>
      <c r="AF283" s="82" t="b">
        <v>0</v>
      </c>
      <c r="AG283" s="82" t="s">
        <v>1023</v>
      </c>
      <c r="AH283" s="82"/>
      <c r="AI283" s="88" t="s">
        <v>1016</v>
      </c>
      <c r="AJ283" s="82" t="b">
        <v>0</v>
      </c>
      <c r="AK283" s="82">
        <v>0</v>
      </c>
      <c r="AL283" s="88" t="s">
        <v>1016</v>
      </c>
      <c r="AM283" s="82" t="s">
        <v>1030</v>
      </c>
      <c r="AN283" s="82" t="b">
        <v>0</v>
      </c>
      <c r="AO283" s="88" t="s">
        <v>3599</v>
      </c>
      <c r="AP283" s="82" t="s">
        <v>179</v>
      </c>
      <c r="AQ283" s="82">
        <v>0</v>
      </c>
      <c r="AR283" s="82">
        <v>0</v>
      </c>
      <c r="AS283" s="82"/>
      <c r="AT283" s="82"/>
      <c r="AU283" s="82"/>
      <c r="AV283" s="82"/>
      <c r="AW283" s="82"/>
      <c r="AX283" s="82"/>
      <c r="AY283" s="82"/>
      <c r="AZ283" s="82"/>
      <c r="BA283" s="105" t="b">
        <f>IF(Edges[[#This Row],[Vertex 1]]=Edges[[#This Row],[Vertex 2]],TRUE,FALSE)</f>
        <v>0</v>
      </c>
      <c r="BB283">
        <v>1</v>
      </c>
      <c r="BC283">
        <v>1</v>
      </c>
      <c r="BD283" s="81" t="e">
        <f>REPLACE(INDEX(GroupVertices[Group], MATCH(Edges[[#This Row],[Vertex 1]],GroupVertices[Vertex],0)),1,1,"")</f>
        <v>#N/A</v>
      </c>
      <c r="BE283" s="81" t="e">
        <f>REPLACE(INDEX(GroupVertices[Group], MATCH(Edges[[#This Row],[Vertex 2]],GroupVertices[Vertex],0)),1,1,"")</f>
        <v>#N/A</v>
      </c>
    </row>
    <row r="284" spans="1:57" x14ac:dyDescent="0.25">
      <c r="A284" s="67" t="s">
        <v>2209</v>
      </c>
      <c r="B284" s="67" t="s">
        <v>2569</v>
      </c>
      <c r="C284" s="68"/>
      <c r="D284" s="69"/>
      <c r="E284" s="70"/>
      <c r="F284" s="71"/>
      <c r="G284" s="68"/>
      <c r="H284" s="72"/>
      <c r="I284" s="73"/>
      <c r="J284" s="73"/>
      <c r="K284" s="35" t="s">
        <v>65</v>
      </c>
      <c r="L284" s="80">
        <v>284</v>
      </c>
      <c r="M284" s="80"/>
      <c r="N284" s="75"/>
      <c r="O284" s="82" t="s">
        <v>394</v>
      </c>
      <c r="P284" s="84">
        <v>42851.698379629626</v>
      </c>
      <c r="Q284" s="82" t="s">
        <v>2616</v>
      </c>
      <c r="R284" s="82"/>
      <c r="S284" s="82"/>
      <c r="T284" s="82" t="s">
        <v>2691</v>
      </c>
      <c r="U284" s="82"/>
      <c r="V284" s="85" t="s">
        <v>2756</v>
      </c>
      <c r="W284" s="84">
        <v>42851.698379629626</v>
      </c>
      <c r="X284" s="85" t="s">
        <v>3162</v>
      </c>
      <c r="Y284" s="82"/>
      <c r="Z284" s="82"/>
      <c r="AA284" s="88" t="s">
        <v>3599</v>
      </c>
      <c r="AB284" s="82"/>
      <c r="AC284" s="82" t="b">
        <v>0</v>
      </c>
      <c r="AD284" s="82">
        <v>0</v>
      </c>
      <c r="AE284" s="88" t="s">
        <v>3969</v>
      </c>
      <c r="AF284" s="82" t="b">
        <v>0</v>
      </c>
      <c r="AG284" s="82" t="s">
        <v>1023</v>
      </c>
      <c r="AH284" s="82"/>
      <c r="AI284" s="88" t="s">
        <v>1016</v>
      </c>
      <c r="AJ284" s="82" t="b">
        <v>0</v>
      </c>
      <c r="AK284" s="82">
        <v>0</v>
      </c>
      <c r="AL284" s="88" t="s">
        <v>1016</v>
      </c>
      <c r="AM284" s="82" t="s">
        <v>1030</v>
      </c>
      <c r="AN284" s="82" t="b">
        <v>0</v>
      </c>
      <c r="AO284" s="88" t="s">
        <v>3599</v>
      </c>
      <c r="AP284" s="82" t="s">
        <v>179</v>
      </c>
      <c r="AQ284" s="82">
        <v>0</v>
      </c>
      <c r="AR284" s="82">
        <v>0</v>
      </c>
      <c r="AS284" s="82"/>
      <c r="AT284" s="82"/>
      <c r="AU284" s="82"/>
      <c r="AV284" s="82"/>
      <c r="AW284" s="82"/>
      <c r="AX284" s="82"/>
      <c r="AY284" s="82"/>
      <c r="AZ284" s="82"/>
      <c r="BA284" s="105" t="b">
        <f>IF(Edges[[#This Row],[Vertex 1]]=Edges[[#This Row],[Vertex 2]],TRUE,FALSE)</f>
        <v>0</v>
      </c>
      <c r="BB284">
        <v>1</v>
      </c>
      <c r="BC284">
        <v>1</v>
      </c>
      <c r="BD284" s="81" t="e">
        <f>REPLACE(INDEX(GroupVertices[Group], MATCH(Edges[[#This Row],[Vertex 1]],GroupVertices[Vertex],0)),1,1,"")</f>
        <v>#N/A</v>
      </c>
      <c r="BE284" s="81" t="e">
        <f>REPLACE(INDEX(GroupVertices[Group], MATCH(Edges[[#This Row],[Vertex 2]],GroupVertices[Vertex],0)),1,1,"")</f>
        <v>#N/A</v>
      </c>
    </row>
    <row r="285" spans="1:57" hidden="1" x14ac:dyDescent="0.25">
      <c r="A285" s="67" t="s">
        <v>2210</v>
      </c>
      <c r="B285" s="67" t="s">
        <v>2210</v>
      </c>
      <c r="C285" s="68"/>
      <c r="D285" s="69"/>
      <c r="E285" s="70"/>
      <c r="F285" s="71"/>
      <c r="G285" s="68"/>
      <c r="H285" s="72"/>
      <c r="I285" s="73"/>
      <c r="J285" s="73"/>
      <c r="K285" s="35" t="s">
        <v>65</v>
      </c>
      <c r="L285" s="80">
        <v>285</v>
      </c>
      <c r="M285" s="80"/>
      <c r="N285" s="75"/>
      <c r="O285" s="82" t="s">
        <v>179</v>
      </c>
      <c r="P285" s="84">
        <v>42851.939155092594</v>
      </c>
      <c r="Q285" s="82" t="s">
        <v>2617</v>
      </c>
      <c r="R285" s="85" t="s">
        <v>2663</v>
      </c>
      <c r="S285" s="82" t="s">
        <v>2672</v>
      </c>
      <c r="T285" s="82" t="s">
        <v>2692</v>
      </c>
      <c r="U285" s="85" t="s">
        <v>2708</v>
      </c>
      <c r="V285" s="85" t="s">
        <v>2708</v>
      </c>
      <c r="W285" s="84">
        <v>42851.939155092594</v>
      </c>
      <c r="X285" s="85" t="s">
        <v>3163</v>
      </c>
      <c r="Y285" s="82"/>
      <c r="Z285" s="82"/>
      <c r="AA285" s="88" t="s">
        <v>3600</v>
      </c>
      <c r="AB285" s="82"/>
      <c r="AC285" s="82" t="b">
        <v>0</v>
      </c>
      <c r="AD285" s="82">
        <v>0</v>
      </c>
      <c r="AE285" s="88" t="s">
        <v>1016</v>
      </c>
      <c r="AF285" s="82" t="b">
        <v>0</v>
      </c>
      <c r="AG285" s="82" t="s">
        <v>1023</v>
      </c>
      <c r="AH285" s="82"/>
      <c r="AI285" s="88" t="s">
        <v>1016</v>
      </c>
      <c r="AJ285" s="82" t="b">
        <v>0</v>
      </c>
      <c r="AK285" s="82">
        <v>0</v>
      </c>
      <c r="AL285" s="88" t="s">
        <v>1016</v>
      </c>
      <c r="AM285" s="82" t="s">
        <v>3977</v>
      </c>
      <c r="AN285" s="82" t="b">
        <v>0</v>
      </c>
      <c r="AO285" s="88" t="s">
        <v>3600</v>
      </c>
      <c r="AP285" s="82" t="s">
        <v>179</v>
      </c>
      <c r="AQ285" s="82">
        <v>0</v>
      </c>
      <c r="AR285" s="82">
        <v>0</v>
      </c>
      <c r="AS285" s="82"/>
      <c r="AT285" s="82"/>
      <c r="AU285" s="82"/>
      <c r="AV285" s="82"/>
      <c r="AW285" s="82"/>
      <c r="AX285" s="82"/>
      <c r="AY285" s="82"/>
      <c r="AZ285" s="82"/>
      <c r="BA285" s="105" t="b">
        <f>IF(Edges[[#This Row],[Vertex 1]]=Edges[[#This Row],[Vertex 2]],TRUE,FALSE)</f>
        <v>1</v>
      </c>
      <c r="BB285">
        <v>1</v>
      </c>
      <c r="BC285">
        <v>1</v>
      </c>
      <c r="BD285" s="82" t="e">
        <f>REPLACE(INDEX(GroupVertices[Group], MATCH(Edges[[#This Row],[Vertex 1]],GroupVertices[Vertex],0)),1,1,"")</f>
        <v>#N/A</v>
      </c>
      <c r="BE285" s="105" t="e">
        <f>REPLACE(INDEX(GroupVertices[Group], MATCH(Edges[[#This Row],[Vertex 2]],GroupVertices[Vertex],0)),1,1,"")</f>
        <v>#N/A</v>
      </c>
    </row>
    <row r="286" spans="1:57" hidden="1" x14ac:dyDescent="0.25">
      <c r="A286" s="67" t="s">
        <v>2211</v>
      </c>
      <c r="B286" s="67" t="s">
        <v>2211</v>
      </c>
      <c r="C286" s="68"/>
      <c r="D286" s="69"/>
      <c r="E286" s="70"/>
      <c r="F286" s="71"/>
      <c r="G286" s="68"/>
      <c r="H286" s="72"/>
      <c r="I286" s="73"/>
      <c r="J286" s="73"/>
      <c r="K286" s="35" t="s">
        <v>65</v>
      </c>
      <c r="L286" s="80">
        <v>286</v>
      </c>
      <c r="M286" s="80"/>
      <c r="N286" s="75"/>
      <c r="O286" s="82" t="s">
        <v>179</v>
      </c>
      <c r="P286" s="84">
        <v>42851.939166666663</v>
      </c>
      <c r="Q286" s="82" t="s">
        <v>2618</v>
      </c>
      <c r="R286" s="85" t="s">
        <v>2664</v>
      </c>
      <c r="S286" s="82" t="s">
        <v>2672</v>
      </c>
      <c r="T286" s="82" t="s">
        <v>2692</v>
      </c>
      <c r="U286" s="85" t="s">
        <v>2709</v>
      </c>
      <c r="V286" s="85" t="s">
        <v>2709</v>
      </c>
      <c r="W286" s="84">
        <v>42851.939166666663</v>
      </c>
      <c r="X286" s="85" t="s">
        <v>3164</v>
      </c>
      <c r="Y286" s="82"/>
      <c r="Z286" s="82"/>
      <c r="AA286" s="88" t="s">
        <v>3601</v>
      </c>
      <c r="AB286" s="82"/>
      <c r="AC286" s="82" t="b">
        <v>0</v>
      </c>
      <c r="AD286" s="82">
        <v>0</v>
      </c>
      <c r="AE286" s="88" t="s">
        <v>1016</v>
      </c>
      <c r="AF286" s="82" t="b">
        <v>0</v>
      </c>
      <c r="AG286" s="82" t="s">
        <v>1023</v>
      </c>
      <c r="AH286" s="82"/>
      <c r="AI286" s="88" t="s">
        <v>1016</v>
      </c>
      <c r="AJ286" s="82" t="b">
        <v>0</v>
      </c>
      <c r="AK286" s="82">
        <v>0</v>
      </c>
      <c r="AL286" s="88" t="s">
        <v>1016</v>
      </c>
      <c r="AM286" s="82" t="s">
        <v>3977</v>
      </c>
      <c r="AN286" s="82" t="b">
        <v>0</v>
      </c>
      <c r="AO286" s="88" t="s">
        <v>3601</v>
      </c>
      <c r="AP286" s="82" t="s">
        <v>179</v>
      </c>
      <c r="AQ286" s="82">
        <v>0</v>
      </c>
      <c r="AR286" s="82">
        <v>0</v>
      </c>
      <c r="AS286" s="82"/>
      <c r="AT286" s="82"/>
      <c r="AU286" s="82"/>
      <c r="AV286" s="82"/>
      <c r="AW286" s="82"/>
      <c r="AX286" s="82"/>
      <c r="AY286" s="82"/>
      <c r="AZ286" s="82"/>
      <c r="BA286" s="105" t="b">
        <f>IF(Edges[[#This Row],[Vertex 1]]=Edges[[#This Row],[Vertex 2]],TRUE,FALSE)</f>
        <v>1</v>
      </c>
      <c r="BB286">
        <v>1</v>
      </c>
      <c r="BC286">
        <v>1</v>
      </c>
      <c r="BD286" s="82" t="e">
        <f>REPLACE(INDEX(GroupVertices[Group], MATCH(Edges[[#This Row],[Vertex 1]],GroupVertices[Vertex],0)),1,1,"")</f>
        <v>#N/A</v>
      </c>
      <c r="BE286" s="105" t="e">
        <f>REPLACE(INDEX(GroupVertices[Group], MATCH(Edges[[#This Row],[Vertex 2]],GroupVertices[Vertex],0)),1,1,"")</f>
        <v>#N/A</v>
      </c>
    </row>
    <row r="287" spans="1:57" x14ac:dyDescent="0.25">
      <c r="A287" s="67" t="s">
        <v>2212</v>
      </c>
      <c r="B287" s="67" t="s">
        <v>381</v>
      </c>
      <c r="C287" s="68"/>
      <c r="D287" s="69"/>
      <c r="E287" s="70"/>
      <c r="F287" s="71"/>
      <c r="G287" s="68"/>
      <c r="H287" s="72"/>
      <c r="I287" s="73"/>
      <c r="J287" s="73"/>
      <c r="K287" s="35" t="s">
        <v>65</v>
      </c>
      <c r="L287" s="80">
        <v>287</v>
      </c>
      <c r="M287" s="80"/>
      <c r="N287" s="75"/>
      <c r="O287" s="82" t="s">
        <v>394</v>
      </c>
      <c r="P287" s="84">
        <v>42852.388483796298</v>
      </c>
      <c r="Q287" s="82" t="s">
        <v>2619</v>
      </c>
      <c r="R287" s="82"/>
      <c r="S287" s="82"/>
      <c r="T287" s="82" t="s">
        <v>2676</v>
      </c>
      <c r="U287" s="82"/>
      <c r="V287" s="85" t="s">
        <v>2757</v>
      </c>
      <c r="W287" s="84">
        <v>42852.388483796298</v>
      </c>
      <c r="X287" s="85" t="s">
        <v>3165</v>
      </c>
      <c r="Y287" s="82"/>
      <c r="Z287" s="82"/>
      <c r="AA287" s="88" t="s">
        <v>3602</v>
      </c>
      <c r="AB287" s="82"/>
      <c r="AC287" s="82" t="b">
        <v>0</v>
      </c>
      <c r="AD287" s="82">
        <v>0</v>
      </c>
      <c r="AE287" s="88" t="s">
        <v>1017</v>
      </c>
      <c r="AF287" s="82" t="b">
        <v>0</v>
      </c>
      <c r="AG287" s="82" t="s">
        <v>1023</v>
      </c>
      <c r="AH287" s="82"/>
      <c r="AI287" s="88" t="s">
        <v>1016</v>
      </c>
      <c r="AJ287" s="82" t="b">
        <v>0</v>
      </c>
      <c r="AK287" s="82">
        <v>0</v>
      </c>
      <c r="AL287" s="88" t="s">
        <v>1016</v>
      </c>
      <c r="AM287" s="82" t="s">
        <v>1030</v>
      </c>
      <c r="AN287" s="82" t="b">
        <v>0</v>
      </c>
      <c r="AO287" s="88" t="s">
        <v>3602</v>
      </c>
      <c r="AP287" s="82" t="s">
        <v>179</v>
      </c>
      <c r="AQ287" s="82">
        <v>0</v>
      </c>
      <c r="AR287" s="82">
        <v>0</v>
      </c>
      <c r="AS287" s="82"/>
      <c r="AT287" s="82"/>
      <c r="AU287" s="82"/>
      <c r="AV287" s="82"/>
      <c r="AW287" s="82"/>
      <c r="AX287" s="82"/>
      <c r="AY287" s="82"/>
      <c r="AZ287" s="82"/>
      <c r="BA287" s="105" t="b">
        <f>IF(Edges[[#This Row],[Vertex 1]]=Edges[[#This Row],[Vertex 2]],TRUE,FALSE)</f>
        <v>0</v>
      </c>
      <c r="BB287">
        <v>1</v>
      </c>
      <c r="BC287">
        <v>1</v>
      </c>
      <c r="BD287" s="81" t="e">
        <f>REPLACE(INDEX(GroupVertices[Group], MATCH(Edges[[#This Row],[Vertex 1]],GroupVertices[Vertex],0)),1,1,"")</f>
        <v>#N/A</v>
      </c>
      <c r="BE287" s="81" t="e">
        <f>REPLACE(INDEX(GroupVertices[Group], MATCH(Edges[[#This Row],[Vertex 2]],GroupVertices[Vertex],0)),1,1,"")</f>
        <v>#N/A</v>
      </c>
    </row>
    <row r="288" spans="1:57" x14ac:dyDescent="0.25">
      <c r="A288" s="67" t="s">
        <v>366</v>
      </c>
      <c r="B288" s="67" t="s">
        <v>387</v>
      </c>
      <c r="C288" s="68"/>
      <c r="D288" s="69"/>
      <c r="E288" s="70"/>
      <c r="F288" s="71"/>
      <c r="G288" s="68"/>
      <c r="H288" s="72"/>
      <c r="I288" s="73"/>
      <c r="J288" s="73"/>
      <c r="K288" s="35" t="s">
        <v>65</v>
      </c>
      <c r="L288" s="80">
        <v>288</v>
      </c>
      <c r="M288" s="80"/>
      <c r="N288" s="75"/>
      <c r="O288" s="82" t="s">
        <v>393</v>
      </c>
      <c r="P288" s="84">
        <v>42852.546967592592</v>
      </c>
      <c r="Q288" s="82" t="s">
        <v>2620</v>
      </c>
      <c r="R288" s="85" t="s">
        <v>2657</v>
      </c>
      <c r="S288" s="82" t="s">
        <v>2668</v>
      </c>
      <c r="T288" s="82"/>
      <c r="U288" s="82"/>
      <c r="V288" s="85" t="s">
        <v>644</v>
      </c>
      <c r="W288" s="84">
        <v>42852.546967592592</v>
      </c>
      <c r="X288" s="85" t="s">
        <v>3166</v>
      </c>
      <c r="Y288" s="82"/>
      <c r="Z288" s="82"/>
      <c r="AA288" s="88" t="s">
        <v>3603</v>
      </c>
      <c r="AB288" s="82"/>
      <c r="AC288" s="82" t="b">
        <v>0</v>
      </c>
      <c r="AD288" s="82">
        <v>0</v>
      </c>
      <c r="AE288" s="88" t="s">
        <v>1016</v>
      </c>
      <c r="AF288" s="82" t="b">
        <v>0</v>
      </c>
      <c r="AG288" s="82" t="s">
        <v>1023</v>
      </c>
      <c r="AH288" s="82"/>
      <c r="AI288" s="88" t="s">
        <v>1016</v>
      </c>
      <c r="AJ288" s="82" t="b">
        <v>0</v>
      </c>
      <c r="AK288" s="82">
        <v>345</v>
      </c>
      <c r="AL288" s="88" t="s">
        <v>3964</v>
      </c>
      <c r="AM288" s="82" t="s">
        <v>1030</v>
      </c>
      <c r="AN288" s="82" t="b">
        <v>0</v>
      </c>
      <c r="AO288" s="88" t="s">
        <v>3964</v>
      </c>
      <c r="AP288" s="82" t="s">
        <v>179</v>
      </c>
      <c r="AQ288" s="82">
        <v>0</v>
      </c>
      <c r="AR288" s="82">
        <v>0</v>
      </c>
      <c r="AS288" s="82"/>
      <c r="AT288" s="82"/>
      <c r="AU288" s="82"/>
      <c r="AV288" s="82"/>
      <c r="AW288" s="82"/>
      <c r="AX288" s="82"/>
      <c r="AY288" s="82"/>
      <c r="AZ288" s="82"/>
      <c r="BA288" s="105" t="b">
        <f>IF(Edges[[#This Row],[Vertex 1]]=Edges[[#This Row],[Vertex 2]],TRUE,FALSE)</f>
        <v>0</v>
      </c>
      <c r="BB288">
        <v>1</v>
      </c>
      <c r="BC288">
        <v>1</v>
      </c>
      <c r="BD288" s="81" t="e">
        <f>REPLACE(INDEX(GroupVertices[Group], MATCH(Edges[[#This Row],[Vertex 1]],GroupVertices[Vertex],0)),1,1,"")</f>
        <v>#N/A</v>
      </c>
      <c r="BE288" s="81" t="e">
        <f>REPLACE(INDEX(GroupVertices[Group], MATCH(Edges[[#This Row],[Vertex 2]],GroupVertices[Vertex],0)),1,1,"")</f>
        <v>#N/A</v>
      </c>
    </row>
    <row r="289" spans="1:57" x14ac:dyDescent="0.25">
      <c r="A289" s="67" t="s">
        <v>2213</v>
      </c>
      <c r="B289" s="67" t="s">
        <v>387</v>
      </c>
      <c r="C289" s="68"/>
      <c r="D289" s="69"/>
      <c r="E289" s="70"/>
      <c r="F289" s="71"/>
      <c r="G289" s="68"/>
      <c r="H289" s="72"/>
      <c r="I289" s="73"/>
      <c r="J289" s="73"/>
      <c r="K289" s="35" t="s">
        <v>65</v>
      </c>
      <c r="L289" s="80">
        <v>289</v>
      </c>
      <c r="M289" s="80"/>
      <c r="N289" s="75"/>
      <c r="O289" s="82" t="s">
        <v>393</v>
      </c>
      <c r="P289" s="84">
        <v>42852.547303240739</v>
      </c>
      <c r="Q289" s="82" t="s">
        <v>2620</v>
      </c>
      <c r="R289" s="85" t="s">
        <v>2657</v>
      </c>
      <c r="S289" s="82" t="s">
        <v>2668</v>
      </c>
      <c r="T289" s="82"/>
      <c r="U289" s="82"/>
      <c r="V289" s="85" t="s">
        <v>2758</v>
      </c>
      <c r="W289" s="84">
        <v>42852.547303240739</v>
      </c>
      <c r="X289" s="85" t="s">
        <v>3167</v>
      </c>
      <c r="Y289" s="82"/>
      <c r="Z289" s="82"/>
      <c r="AA289" s="88" t="s">
        <v>3604</v>
      </c>
      <c r="AB289" s="82"/>
      <c r="AC289" s="82" t="b">
        <v>0</v>
      </c>
      <c r="AD289" s="82">
        <v>0</v>
      </c>
      <c r="AE289" s="88" t="s">
        <v>1016</v>
      </c>
      <c r="AF289" s="82" t="b">
        <v>0</v>
      </c>
      <c r="AG289" s="82" t="s">
        <v>1023</v>
      </c>
      <c r="AH289" s="82"/>
      <c r="AI289" s="88" t="s">
        <v>1016</v>
      </c>
      <c r="AJ289" s="82" t="b">
        <v>0</v>
      </c>
      <c r="AK289" s="82">
        <v>345</v>
      </c>
      <c r="AL289" s="88" t="s">
        <v>3964</v>
      </c>
      <c r="AM289" s="82" t="s">
        <v>1033</v>
      </c>
      <c r="AN289" s="82" t="b">
        <v>0</v>
      </c>
      <c r="AO289" s="88" t="s">
        <v>3964</v>
      </c>
      <c r="AP289" s="82" t="s">
        <v>179</v>
      </c>
      <c r="AQ289" s="82">
        <v>0</v>
      </c>
      <c r="AR289" s="82">
        <v>0</v>
      </c>
      <c r="AS289" s="82"/>
      <c r="AT289" s="82"/>
      <c r="AU289" s="82"/>
      <c r="AV289" s="82"/>
      <c r="AW289" s="82"/>
      <c r="AX289" s="82"/>
      <c r="AY289" s="82"/>
      <c r="AZ289" s="82"/>
      <c r="BA289" s="105" t="b">
        <f>IF(Edges[[#This Row],[Vertex 1]]=Edges[[#This Row],[Vertex 2]],TRUE,FALSE)</f>
        <v>0</v>
      </c>
      <c r="BB289">
        <v>1</v>
      </c>
      <c r="BC289">
        <v>1</v>
      </c>
      <c r="BD289" s="81" t="e">
        <f>REPLACE(INDEX(GroupVertices[Group], MATCH(Edges[[#This Row],[Vertex 1]],GroupVertices[Vertex],0)),1,1,"")</f>
        <v>#N/A</v>
      </c>
      <c r="BE289" s="81" t="e">
        <f>REPLACE(INDEX(GroupVertices[Group], MATCH(Edges[[#This Row],[Vertex 2]],GroupVertices[Vertex],0)),1,1,"")</f>
        <v>#N/A</v>
      </c>
    </row>
    <row r="290" spans="1:57" x14ac:dyDescent="0.25">
      <c r="A290" s="67" t="s">
        <v>2213</v>
      </c>
      <c r="B290" s="67" t="s">
        <v>381</v>
      </c>
      <c r="C290" s="68"/>
      <c r="D290" s="69"/>
      <c r="E290" s="70"/>
      <c r="F290" s="71"/>
      <c r="G290" s="68"/>
      <c r="H290" s="72"/>
      <c r="I290" s="73"/>
      <c r="J290" s="73"/>
      <c r="K290" s="35" t="s">
        <v>65</v>
      </c>
      <c r="L290" s="80">
        <v>290</v>
      </c>
      <c r="M290" s="80"/>
      <c r="N290" s="75"/>
      <c r="O290" s="82" t="s">
        <v>393</v>
      </c>
      <c r="P290" s="84">
        <v>42852.547303240739</v>
      </c>
      <c r="Q290" s="82" t="s">
        <v>2620</v>
      </c>
      <c r="R290" s="85" t="s">
        <v>2657</v>
      </c>
      <c r="S290" s="82" t="s">
        <v>2668</v>
      </c>
      <c r="T290" s="82"/>
      <c r="U290" s="82"/>
      <c r="V290" s="85" t="s">
        <v>2758</v>
      </c>
      <c r="W290" s="84">
        <v>42852.547303240739</v>
      </c>
      <c r="X290" s="85" t="s">
        <v>3167</v>
      </c>
      <c r="Y290" s="82"/>
      <c r="Z290" s="82"/>
      <c r="AA290" s="88" t="s">
        <v>3604</v>
      </c>
      <c r="AB290" s="82"/>
      <c r="AC290" s="82" t="b">
        <v>0</v>
      </c>
      <c r="AD290" s="82">
        <v>0</v>
      </c>
      <c r="AE290" s="88" t="s">
        <v>1016</v>
      </c>
      <c r="AF290" s="82" t="b">
        <v>0</v>
      </c>
      <c r="AG290" s="82" t="s">
        <v>1023</v>
      </c>
      <c r="AH290" s="82"/>
      <c r="AI290" s="88" t="s">
        <v>1016</v>
      </c>
      <c r="AJ290" s="82" t="b">
        <v>0</v>
      </c>
      <c r="AK290" s="82">
        <v>345</v>
      </c>
      <c r="AL290" s="88" t="s">
        <v>3964</v>
      </c>
      <c r="AM290" s="82" t="s">
        <v>1033</v>
      </c>
      <c r="AN290" s="82" t="b">
        <v>0</v>
      </c>
      <c r="AO290" s="88" t="s">
        <v>3964</v>
      </c>
      <c r="AP290" s="82" t="s">
        <v>179</v>
      </c>
      <c r="AQ290" s="82">
        <v>0</v>
      </c>
      <c r="AR290" s="82">
        <v>0</v>
      </c>
      <c r="AS290" s="82"/>
      <c r="AT290" s="82"/>
      <c r="AU290" s="82"/>
      <c r="AV290" s="82"/>
      <c r="AW290" s="82"/>
      <c r="AX290" s="82"/>
      <c r="AY290" s="82"/>
      <c r="AZ290" s="82"/>
      <c r="BA290" s="105" t="b">
        <f>IF(Edges[[#This Row],[Vertex 1]]=Edges[[#This Row],[Vertex 2]],TRUE,FALSE)</f>
        <v>0</v>
      </c>
      <c r="BB290">
        <v>1</v>
      </c>
      <c r="BC290">
        <v>1</v>
      </c>
      <c r="BD290" s="81" t="e">
        <f>REPLACE(INDEX(GroupVertices[Group], MATCH(Edges[[#This Row],[Vertex 1]],GroupVertices[Vertex],0)),1,1,"")</f>
        <v>#N/A</v>
      </c>
      <c r="BE290" s="81" t="e">
        <f>REPLACE(INDEX(GroupVertices[Group], MATCH(Edges[[#This Row],[Vertex 2]],GroupVertices[Vertex],0)),1,1,"")</f>
        <v>#N/A</v>
      </c>
    </row>
    <row r="291" spans="1:57" x14ac:dyDescent="0.25">
      <c r="A291" s="67" t="s">
        <v>2214</v>
      </c>
      <c r="B291" s="67" t="s">
        <v>387</v>
      </c>
      <c r="C291" s="68"/>
      <c r="D291" s="69"/>
      <c r="E291" s="70"/>
      <c r="F291" s="71"/>
      <c r="G291" s="68"/>
      <c r="H291" s="72"/>
      <c r="I291" s="73"/>
      <c r="J291" s="73"/>
      <c r="K291" s="35" t="s">
        <v>65</v>
      </c>
      <c r="L291" s="80">
        <v>291</v>
      </c>
      <c r="M291" s="80"/>
      <c r="N291" s="75"/>
      <c r="O291" s="82" t="s">
        <v>393</v>
      </c>
      <c r="P291" s="84">
        <v>42852.547650462962</v>
      </c>
      <c r="Q291" s="82" t="s">
        <v>2620</v>
      </c>
      <c r="R291" s="85" t="s">
        <v>2657</v>
      </c>
      <c r="S291" s="82" t="s">
        <v>2668</v>
      </c>
      <c r="T291" s="82"/>
      <c r="U291" s="82"/>
      <c r="V291" s="85" t="s">
        <v>2759</v>
      </c>
      <c r="W291" s="84">
        <v>42852.547650462962</v>
      </c>
      <c r="X291" s="85" t="s">
        <v>3168</v>
      </c>
      <c r="Y291" s="82"/>
      <c r="Z291" s="82"/>
      <c r="AA291" s="88" t="s">
        <v>3605</v>
      </c>
      <c r="AB291" s="82"/>
      <c r="AC291" s="82" t="b">
        <v>0</v>
      </c>
      <c r="AD291" s="82">
        <v>0</v>
      </c>
      <c r="AE291" s="88" t="s">
        <v>1016</v>
      </c>
      <c r="AF291" s="82" t="b">
        <v>0</v>
      </c>
      <c r="AG291" s="82" t="s">
        <v>1023</v>
      </c>
      <c r="AH291" s="82"/>
      <c r="AI291" s="88" t="s">
        <v>1016</v>
      </c>
      <c r="AJ291" s="82" t="b">
        <v>0</v>
      </c>
      <c r="AK291" s="82">
        <v>345</v>
      </c>
      <c r="AL291" s="88" t="s">
        <v>3964</v>
      </c>
      <c r="AM291" s="82" t="s">
        <v>1030</v>
      </c>
      <c r="AN291" s="82" t="b">
        <v>0</v>
      </c>
      <c r="AO291" s="88" t="s">
        <v>3964</v>
      </c>
      <c r="AP291" s="82" t="s">
        <v>179</v>
      </c>
      <c r="AQ291" s="82">
        <v>0</v>
      </c>
      <c r="AR291" s="82">
        <v>0</v>
      </c>
      <c r="AS291" s="82"/>
      <c r="AT291" s="82"/>
      <c r="AU291" s="82"/>
      <c r="AV291" s="82"/>
      <c r="AW291" s="82"/>
      <c r="AX291" s="82"/>
      <c r="AY291" s="82"/>
      <c r="AZ291" s="82"/>
      <c r="BA291" s="105" t="b">
        <f>IF(Edges[[#This Row],[Vertex 1]]=Edges[[#This Row],[Vertex 2]],TRUE,FALSE)</f>
        <v>0</v>
      </c>
      <c r="BB291">
        <v>1</v>
      </c>
      <c r="BC291">
        <v>1</v>
      </c>
      <c r="BD291" s="81" t="e">
        <f>REPLACE(INDEX(GroupVertices[Group], MATCH(Edges[[#This Row],[Vertex 1]],GroupVertices[Vertex],0)),1,1,"")</f>
        <v>#N/A</v>
      </c>
      <c r="BE291" s="81" t="e">
        <f>REPLACE(INDEX(GroupVertices[Group], MATCH(Edges[[#This Row],[Vertex 2]],GroupVertices[Vertex],0)),1,1,"")</f>
        <v>#N/A</v>
      </c>
    </row>
    <row r="292" spans="1:57" x14ac:dyDescent="0.25">
      <c r="A292" s="67" t="s">
        <v>2214</v>
      </c>
      <c r="B292" s="67" t="s">
        <v>381</v>
      </c>
      <c r="C292" s="68"/>
      <c r="D292" s="69"/>
      <c r="E292" s="70"/>
      <c r="F292" s="71"/>
      <c r="G292" s="68"/>
      <c r="H292" s="72"/>
      <c r="I292" s="73"/>
      <c r="J292" s="73"/>
      <c r="K292" s="35" t="s">
        <v>65</v>
      </c>
      <c r="L292" s="80">
        <v>292</v>
      </c>
      <c r="M292" s="80"/>
      <c r="N292" s="75"/>
      <c r="O292" s="82" t="s">
        <v>393</v>
      </c>
      <c r="P292" s="84">
        <v>42852.547650462962</v>
      </c>
      <c r="Q292" s="82" t="s">
        <v>2620</v>
      </c>
      <c r="R292" s="85" t="s">
        <v>2657</v>
      </c>
      <c r="S292" s="82" t="s">
        <v>2668</v>
      </c>
      <c r="T292" s="82"/>
      <c r="U292" s="82"/>
      <c r="V292" s="85" t="s">
        <v>2759</v>
      </c>
      <c r="W292" s="84">
        <v>42852.547650462962</v>
      </c>
      <c r="X292" s="85" t="s">
        <v>3168</v>
      </c>
      <c r="Y292" s="82"/>
      <c r="Z292" s="82"/>
      <c r="AA292" s="88" t="s">
        <v>3605</v>
      </c>
      <c r="AB292" s="82"/>
      <c r="AC292" s="82" t="b">
        <v>0</v>
      </c>
      <c r="AD292" s="82">
        <v>0</v>
      </c>
      <c r="AE292" s="88" t="s">
        <v>1016</v>
      </c>
      <c r="AF292" s="82" t="b">
        <v>0</v>
      </c>
      <c r="AG292" s="82" t="s">
        <v>1023</v>
      </c>
      <c r="AH292" s="82"/>
      <c r="AI292" s="88" t="s">
        <v>1016</v>
      </c>
      <c r="AJ292" s="82" t="b">
        <v>0</v>
      </c>
      <c r="AK292" s="82">
        <v>345</v>
      </c>
      <c r="AL292" s="88" t="s">
        <v>3964</v>
      </c>
      <c r="AM292" s="82" t="s">
        <v>1030</v>
      </c>
      <c r="AN292" s="82" t="b">
        <v>0</v>
      </c>
      <c r="AO292" s="88" t="s">
        <v>3964</v>
      </c>
      <c r="AP292" s="82" t="s">
        <v>179</v>
      </c>
      <c r="AQ292" s="82">
        <v>0</v>
      </c>
      <c r="AR292" s="82">
        <v>0</v>
      </c>
      <c r="AS292" s="82"/>
      <c r="AT292" s="82"/>
      <c r="AU292" s="82"/>
      <c r="AV292" s="82"/>
      <c r="AW292" s="82"/>
      <c r="AX292" s="82"/>
      <c r="AY292" s="82"/>
      <c r="AZ292" s="82"/>
      <c r="BA292" s="105" t="b">
        <f>IF(Edges[[#This Row],[Vertex 1]]=Edges[[#This Row],[Vertex 2]],TRUE,FALSE)</f>
        <v>0</v>
      </c>
      <c r="BB292">
        <v>1</v>
      </c>
      <c r="BC292">
        <v>1</v>
      </c>
      <c r="BD292" s="81" t="e">
        <f>REPLACE(INDEX(GroupVertices[Group], MATCH(Edges[[#This Row],[Vertex 1]],GroupVertices[Vertex],0)),1,1,"")</f>
        <v>#N/A</v>
      </c>
      <c r="BE292" s="81" t="e">
        <f>REPLACE(INDEX(GroupVertices[Group], MATCH(Edges[[#This Row],[Vertex 2]],GroupVertices[Vertex],0)),1,1,"")</f>
        <v>#N/A</v>
      </c>
    </row>
    <row r="293" spans="1:57" x14ac:dyDescent="0.25">
      <c r="A293" s="67" t="s">
        <v>2215</v>
      </c>
      <c r="B293" s="67" t="s">
        <v>387</v>
      </c>
      <c r="C293" s="68"/>
      <c r="D293" s="69"/>
      <c r="E293" s="70"/>
      <c r="F293" s="71"/>
      <c r="G293" s="68"/>
      <c r="H293" s="72"/>
      <c r="I293" s="73"/>
      <c r="J293" s="73"/>
      <c r="K293" s="35" t="s">
        <v>65</v>
      </c>
      <c r="L293" s="80">
        <v>293</v>
      </c>
      <c r="M293" s="80"/>
      <c r="N293" s="75"/>
      <c r="O293" s="82" t="s">
        <v>393</v>
      </c>
      <c r="P293" s="84">
        <v>42852.547974537039</v>
      </c>
      <c r="Q293" s="82" t="s">
        <v>2620</v>
      </c>
      <c r="R293" s="85" t="s">
        <v>2657</v>
      </c>
      <c r="S293" s="82" t="s">
        <v>2668</v>
      </c>
      <c r="T293" s="82"/>
      <c r="U293" s="82"/>
      <c r="V293" s="85" t="s">
        <v>2760</v>
      </c>
      <c r="W293" s="84">
        <v>42852.547974537039</v>
      </c>
      <c r="X293" s="85" t="s">
        <v>3169</v>
      </c>
      <c r="Y293" s="82"/>
      <c r="Z293" s="82"/>
      <c r="AA293" s="88" t="s">
        <v>3606</v>
      </c>
      <c r="AB293" s="82"/>
      <c r="AC293" s="82" t="b">
        <v>0</v>
      </c>
      <c r="AD293" s="82">
        <v>0</v>
      </c>
      <c r="AE293" s="88" t="s">
        <v>1016</v>
      </c>
      <c r="AF293" s="82" t="b">
        <v>0</v>
      </c>
      <c r="AG293" s="82" t="s">
        <v>1023</v>
      </c>
      <c r="AH293" s="82"/>
      <c r="AI293" s="88" t="s">
        <v>1016</v>
      </c>
      <c r="AJ293" s="82" t="b">
        <v>0</v>
      </c>
      <c r="AK293" s="82">
        <v>345</v>
      </c>
      <c r="AL293" s="88" t="s">
        <v>3964</v>
      </c>
      <c r="AM293" s="82" t="s">
        <v>1032</v>
      </c>
      <c r="AN293" s="82" t="b">
        <v>0</v>
      </c>
      <c r="AO293" s="88" t="s">
        <v>3964</v>
      </c>
      <c r="AP293" s="82" t="s">
        <v>179</v>
      </c>
      <c r="AQ293" s="82">
        <v>0</v>
      </c>
      <c r="AR293" s="82">
        <v>0</v>
      </c>
      <c r="AS293" s="82"/>
      <c r="AT293" s="82"/>
      <c r="AU293" s="82"/>
      <c r="AV293" s="82"/>
      <c r="AW293" s="82"/>
      <c r="AX293" s="82"/>
      <c r="AY293" s="82"/>
      <c r="AZ293" s="82"/>
      <c r="BA293" s="105" t="b">
        <f>IF(Edges[[#This Row],[Vertex 1]]=Edges[[#This Row],[Vertex 2]],TRUE,FALSE)</f>
        <v>0</v>
      </c>
      <c r="BB293">
        <v>1</v>
      </c>
      <c r="BC293">
        <v>1</v>
      </c>
      <c r="BD293" s="81" t="e">
        <f>REPLACE(INDEX(GroupVertices[Group], MATCH(Edges[[#This Row],[Vertex 1]],GroupVertices[Vertex],0)),1,1,"")</f>
        <v>#N/A</v>
      </c>
      <c r="BE293" s="81" t="e">
        <f>REPLACE(INDEX(GroupVertices[Group], MATCH(Edges[[#This Row],[Vertex 2]],GroupVertices[Vertex],0)),1,1,"")</f>
        <v>#N/A</v>
      </c>
    </row>
    <row r="294" spans="1:57" x14ac:dyDescent="0.25">
      <c r="A294" s="67" t="s">
        <v>2215</v>
      </c>
      <c r="B294" s="67" t="s">
        <v>381</v>
      </c>
      <c r="C294" s="68"/>
      <c r="D294" s="69"/>
      <c r="E294" s="70"/>
      <c r="F294" s="71"/>
      <c r="G294" s="68"/>
      <c r="H294" s="72"/>
      <c r="I294" s="73"/>
      <c r="J294" s="73"/>
      <c r="K294" s="35" t="s">
        <v>65</v>
      </c>
      <c r="L294" s="80">
        <v>294</v>
      </c>
      <c r="M294" s="80"/>
      <c r="N294" s="75"/>
      <c r="O294" s="82" t="s">
        <v>393</v>
      </c>
      <c r="P294" s="84">
        <v>42852.547974537039</v>
      </c>
      <c r="Q294" s="82" t="s">
        <v>2620</v>
      </c>
      <c r="R294" s="85" t="s">
        <v>2657</v>
      </c>
      <c r="S294" s="82" t="s">
        <v>2668</v>
      </c>
      <c r="T294" s="82"/>
      <c r="U294" s="82"/>
      <c r="V294" s="85" t="s">
        <v>2760</v>
      </c>
      <c r="W294" s="84">
        <v>42852.547974537039</v>
      </c>
      <c r="X294" s="85" t="s">
        <v>3169</v>
      </c>
      <c r="Y294" s="82"/>
      <c r="Z294" s="82"/>
      <c r="AA294" s="88" t="s">
        <v>3606</v>
      </c>
      <c r="AB294" s="82"/>
      <c r="AC294" s="82" t="b">
        <v>0</v>
      </c>
      <c r="AD294" s="82">
        <v>0</v>
      </c>
      <c r="AE294" s="88" t="s">
        <v>1016</v>
      </c>
      <c r="AF294" s="82" t="b">
        <v>0</v>
      </c>
      <c r="AG294" s="82" t="s">
        <v>1023</v>
      </c>
      <c r="AH294" s="82"/>
      <c r="AI294" s="88" t="s">
        <v>1016</v>
      </c>
      <c r="AJ294" s="82" t="b">
        <v>0</v>
      </c>
      <c r="AK294" s="82">
        <v>345</v>
      </c>
      <c r="AL294" s="88" t="s">
        <v>3964</v>
      </c>
      <c r="AM294" s="82" t="s">
        <v>1032</v>
      </c>
      <c r="AN294" s="82" t="b">
        <v>0</v>
      </c>
      <c r="AO294" s="88" t="s">
        <v>3964</v>
      </c>
      <c r="AP294" s="82" t="s">
        <v>179</v>
      </c>
      <c r="AQ294" s="82">
        <v>0</v>
      </c>
      <c r="AR294" s="82">
        <v>0</v>
      </c>
      <c r="AS294" s="82"/>
      <c r="AT294" s="82"/>
      <c r="AU294" s="82"/>
      <c r="AV294" s="82"/>
      <c r="AW294" s="82"/>
      <c r="AX294" s="82"/>
      <c r="AY294" s="82"/>
      <c r="AZ294" s="82"/>
      <c r="BA294" s="105" t="b">
        <f>IF(Edges[[#This Row],[Vertex 1]]=Edges[[#This Row],[Vertex 2]],TRUE,FALSE)</f>
        <v>0</v>
      </c>
      <c r="BB294">
        <v>1</v>
      </c>
      <c r="BC294">
        <v>1</v>
      </c>
      <c r="BD294" s="81" t="e">
        <f>REPLACE(INDEX(GroupVertices[Group], MATCH(Edges[[#This Row],[Vertex 1]],GroupVertices[Vertex],0)),1,1,"")</f>
        <v>#N/A</v>
      </c>
      <c r="BE294" s="81" t="e">
        <f>REPLACE(INDEX(GroupVertices[Group], MATCH(Edges[[#This Row],[Vertex 2]],GroupVertices[Vertex],0)),1,1,"")</f>
        <v>#N/A</v>
      </c>
    </row>
    <row r="295" spans="1:57" x14ac:dyDescent="0.25">
      <c r="A295" s="67" t="s">
        <v>2216</v>
      </c>
      <c r="B295" s="67" t="s">
        <v>387</v>
      </c>
      <c r="C295" s="68"/>
      <c r="D295" s="69"/>
      <c r="E295" s="70"/>
      <c r="F295" s="71"/>
      <c r="G295" s="68"/>
      <c r="H295" s="72"/>
      <c r="I295" s="73"/>
      <c r="J295" s="73"/>
      <c r="K295" s="35" t="s">
        <v>65</v>
      </c>
      <c r="L295" s="80">
        <v>295</v>
      </c>
      <c r="M295" s="80"/>
      <c r="N295" s="75"/>
      <c r="O295" s="82" t="s">
        <v>393</v>
      </c>
      <c r="P295" s="84">
        <v>42852.548055555555</v>
      </c>
      <c r="Q295" s="82" t="s">
        <v>2620</v>
      </c>
      <c r="R295" s="85" t="s">
        <v>2657</v>
      </c>
      <c r="S295" s="82" t="s">
        <v>2668</v>
      </c>
      <c r="T295" s="82"/>
      <c r="U295" s="82"/>
      <c r="V295" s="85" t="s">
        <v>2761</v>
      </c>
      <c r="W295" s="84">
        <v>42852.548055555555</v>
      </c>
      <c r="X295" s="85" t="s">
        <v>3170</v>
      </c>
      <c r="Y295" s="82"/>
      <c r="Z295" s="82"/>
      <c r="AA295" s="88" t="s">
        <v>3607</v>
      </c>
      <c r="AB295" s="82"/>
      <c r="AC295" s="82" t="b">
        <v>0</v>
      </c>
      <c r="AD295" s="82">
        <v>0</v>
      </c>
      <c r="AE295" s="88" t="s">
        <v>1016</v>
      </c>
      <c r="AF295" s="82" t="b">
        <v>0</v>
      </c>
      <c r="AG295" s="82" t="s">
        <v>1023</v>
      </c>
      <c r="AH295" s="82"/>
      <c r="AI295" s="88" t="s">
        <v>1016</v>
      </c>
      <c r="AJ295" s="82" t="b">
        <v>0</v>
      </c>
      <c r="AK295" s="82">
        <v>345</v>
      </c>
      <c r="AL295" s="88" t="s">
        <v>3964</v>
      </c>
      <c r="AM295" s="82" t="s">
        <v>1030</v>
      </c>
      <c r="AN295" s="82" t="b">
        <v>0</v>
      </c>
      <c r="AO295" s="88" t="s">
        <v>3964</v>
      </c>
      <c r="AP295" s="82" t="s">
        <v>179</v>
      </c>
      <c r="AQ295" s="82">
        <v>0</v>
      </c>
      <c r="AR295" s="82">
        <v>0</v>
      </c>
      <c r="AS295" s="82"/>
      <c r="AT295" s="82"/>
      <c r="AU295" s="82"/>
      <c r="AV295" s="82"/>
      <c r="AW295" s="82"/>
      <c r="AX295" s="82"/>
      <c r="AY295" s="82"/>
      <c r="AZ295" s="82"/>
      <c r="BA295" s="105" t="b">
        <f>IF(Edges[[#This Row],[Vertex 1]]=Edges[[#This Row],[Vertex 2]],TRUE,FALSE)</f>
        <v>0</v>
      </c>
      <c r="BB295">
        <v>1</v>
      </c>
      <c r="BC295">
        <v>1</v>
      </c>
      <c r="BD295" s="81" t="e">
        <f>REPLACE(INDEX(GroupVertices[Group], MATCH(Edges[[#This Row],[Vertex 1]],GroupVertices[Vertex],0)),1,1,"")</f>
        <v>#N/A</v>
      </c>
      <c r="BE295" s="81" t="e">
        <f>REPLACE(INDEX(GroupVertices[Group], MATCH(Edges[[#This Row],[Vertex 2]],GroupVertices[Vertex],0)),1,1,"")</f>
        <v>#N/A</v>
      </c>
    </row>
    <row r="296" spans="1:57" x14ac:dyDescent="0.25">
      <c r="A296" s="67" t="s">
        <v>2216</v>
      </c>
      <c r="B296" s="67" t="s">
        <v>381</v>
      </c>
      <c r="C296" s="68"/>
      <c r="D296" s="69"/>
      <c r="E296" s="70"/>
      <c r="F296" s="71"/>
      <c r="G296" s="68"/>
      <c r="H296" s="72"/>
      <c r="I296" s="73"/>
      <c r="J296" s="73"/>
      <c r="K296" s="35" t="s">
        <v>65</v>
      </c>
      <c r="L296" s="80">
        <v>296</v>
      </c>
      <c r="M296" s="80"/>
      <c r="N296" s="75"/>
      <c r="O296" s="82" t="s">
        <v>393</v>
      </c>
      <c r="P296" s="84">
        <v>42852.548055555555</v>
      </c>
      <c r="Q296" s="82" t="s">
        <v>2620</v>
      </c>
      <c r="R296" s="85" t="s">
        <v>2657</v>
      </c>
      <c r="S296" s="82" t="s">
        <v>2668</v>
      </c>
      <c r="T296" s="82"/>
      <c r="U296" s="82"/>
      <c r="V296" s="85" t="s">
        <v>2761</v>
      </c>
      <c r="W296" s="84">
        <v>42852.548055555555</v>
      </c>
      <c r="X296" s="85" t="s">
        <v>3170</v>
      </c>
      <c r="Y296" s="82"/>
      <c r="Z296" s="82"/>
      <c r="AA296" s="88" t="s">
        <v>3607</v>
      </c>
      <c r="AB296" s="82"/>
      <c r="AC296" s="82" t="b">
        <v>0</v>
      </c>
      <c r="AD296" s="82">
        <v>0</v>
      </c>
      <c r="AE296" s="88" t="s">
        <v>1016</v>
      </c>
      <c r="AF296" s="82" t="b">
        <v>0</v>
      </c>
      <c r="AG296" s="82" t="s">
        <v>1023</v>
      </c>
      <c r="AH296" s="82"/>
      <c r="AI296" s="88" t="s">
        <v>1016</v>
      </c>
      <c r="AJ296" s="82" t="b">
        <v>0</v>
      </c>
      <c r="AK296" s="82">
        <v>345</v>
      </c>
      <c r="AL296" s="88" t="s">
        <v>3964</v>
      </c>
      <c r="AM296" s="82" t="s">
        <v>1030</v>
      </c>
      <c r="AN296" s="82" t="b">
        <v>0</v>
      </c>
      <c r="AO296" s="88" t="s">
        <v>3964</v>
      </c>
      <c r="AP296" s="82" t="s">
        <v>179</v>
      </c>
      <c r="AQ296" s="82">
        <v>0</v>
      </c>
      <c r="AR296" s="82">
        <v>0</v>
      </c>
      <c r="AS296" s="82"/>
      <c r="AT296" s="82"/>
      <c r="AU296" s="82"/>
      <c r="AV296" s="82"/>
      <c r="AW296" s="82"/>
      <c r="AX296" s="82"/>
      <c r="AY296" s="82"/>
      <c r="AZ296" s="82"/>
      <c r="BA296" s="105" t="b">
        <f>IF(Edges[[#This Row],[Vertex 1]]=Edges[[#This Row],[Vertex 2]],TRUE,FALSE)</f>
        <v>0</v>
      </c>
      <c r="BB296">
        <v>1</v>
      </c>
      <c r="BC296">
        <v>1</v>
      </c>
      <c r="BD296" s="81" t="e">
        <f>REPLACE(INDEX(GroupVertices[Group], MATCH(Edges[[#This Row],[Vertex 1]],GroupVertices[Vertex],0)),1,1,"")</f>
        <v>#N/A</v>
      </c>
      <c r="BE296" s="81" t="e">
        <f>REPLACE(INDEX(GroupVertices[Group], MATCH(Edges[[#This Row],[Vertex 2]],GroupVertices[Vertex],0)),1,1,"")</f>
        <v>#N/A</v>
      </c>
    </row>
    <row r="297" spans="1:57" x14ac:dyDescent="0.25">
      <c r="A297" s="67" t="s">
        <v>282</v>
      </c>
      <c r="B297" s="67" t="s">
        <v>387</v>
      </c>
      <c r="C297" s="68"/>
      <c r="D297" s="69"/>
      <c r="E297" s="70"/>
      <c r="F297" s="71"/>
      <c r="G297" s="68"/>
      <c r="H297" s="72"/>
      <c r="I297" s="73"/>
      <c r="J297" s="73"/>
      <c r="K297" s="35" t="s">
        <v>65</v>
      </c>
      <c r="L297" s="80">
        <v>297</v>
      </c>
      <c r="M297" s="80"/>
      <c r="N297" s="75"/>
      <c r="O297" s="82" t="s">
        <v>393</v>
      </c>
      <c r="P297" s="84">
        <v>42852.549224537041</v>
      </c>
      <c r="Q297" s="82" t="s">
        <v>2620</v>
      </c>
      <c r="R297" s="85" t="s">
        <v>2657</v>
      </c>
      <c r="S297" s="82" t="s">
        <v>2668</v>
      </c>
      <c r="T297" s="82"/>
      <c r="U297" s="82"/>
      <c r="V297" s="85" t="s">
        <v>563</v>
      </c>
      <c r="W297" s="84">
        <v>42852.549224537041</v>
      </c>
      <c r="X297" s="85" t="s">
        <v>3171</v>
      </c>
      <c r="Y297" s="82"/>
      <c r="Z297" s="82"/>
      <c r="AA297" s="88" t="s">
        <v>3608</v>
      </c>
      <c r="AB297" s="82"/>
      <c r="AC297" s="82" t="b">
        <v>0</v>
      </c>
      <c r="AD297" s="82">
        <v>0</v>
      </c>
      <c r="AE297" s="88" t="s">
        <v>1016</v>
      </c>
      <c r="AF297" s="82" t="b">
        <v>0</v>
      </c>
      <c r="AG297" s="82" t="s">
        <v>1023</v>
      </c>
      <c r="AH297" s="82"/>
      <c r="AI297" s="88" t="s">
        <v>1016</v>
      </c>
      <c r="AJ297" s="82" t="b">
        <v>0</v>
      </c>
      <c r="AK297" s="82">
        <v>345</v>
      </c>
      <c r="AL297" s="88" t="s">
        <v>3964</v>
      </c>
      <c r="AM297" s="82" t="s">
        <v>1035</v>
      </c>
      <c r="AN297" s="82" t="b">
        <v>0</v>
      </c>
      <c r="AO297" s="88" t="s">
        <v>3964</v>
      </c>
      <c r="AP297" s="82" t="s">
        <v>179</v>
      </c>
      <c r="AQ297" s="82">
        <v>0</v>
      </c>
      <c r="AR297" s="82">
        <v>0</v>
      </c>
      <c r="AS297" s="82"/>
      <c r="AT297" s="82"/>
      <c r="AU297" s="82"/>
      <c r="AV297" s="82"/>
      <c r="AW297" s="82"/>
      <c r="AX297" s="82"/>
      <c r="AY297" s="82"/>
      <c r="AZ297" s="82"/>
      <c r="BA297" s="105" t="b">
        <f>IF(Edges[[#This Row],[Vertex 1]]=Edges[[#This Row],[Vertex 2]],TRUE,FALSE)</f>
        <v>0</v>
      </c>
      <c r="BB297">
        <v>1</v>
      </c>
      <c r="BC297">
        <v>1</v>
      </c>
      <c r="BD297" s="81" t="e">
        <f>REPLACE(INDEX(GroupVertices[Group], MATCH(Edges[[#This Row],[Vertex 1]],GroupVertices[Vertex],0)),1,1,"")</f>
        <v>#N/A</v>
      </c>
      <c r="BE297" s="81" t="e">
        <f>REPLACE(INDEX(GroupVertices[Group], MATCH(Edges[[#This Row],[Vertex 2]],GroupVertices[Vertex],0)),1,1,"")</f>
        <v>#N/A</v>
      </c>
    </row>
    <row r="298" spans="1:57" x14ac:dyDescent="0.25">
      <c r="A298" s="67" t="s">
        <v>2217</v>
      </c>
      <c r="B298" s="67" t="s">
        <v>387</v>
      </c>
      <c r="C298" s="68"/>
      <c r="D298" s="69"/>
      <c r="E298" s="70"/>
      <c r="F298" s="71"/>
      <c r="G298" s="68"/>
      <c r="H298" s="72"/>
      <c r="I298" s="73"/>
      <c r="J298" s="73"/>
      <c r="K298" s="35" t="s">
        <v>65</v>
      </c>
      <c r="L298" s="80">
        <v>298</v>
      </c>
      <c r="M298" s="80"/>
      <c r="N298" s="75"/>
      <c r="O298" s="82" t="s">
        <v>393</v>
      </c>
      <c r="P298" s="84">
        <v>42852.55</v>
      </c>
      <c r="Q298" s="82" t="s">
        <v>2620</v>
      </c>
      <c r="R298" s="85" t="s">
        <v>2657</v>
      </c>
      <c r="S298" s="82" t="s">
        <v>2668</v>
      </c>
      <c r="T298" s="82"/>
      <c r="U298" s="82"/>
      <c r="V298" s="85" t="s">
        <v>2762</v>
      </c>
      <c r="W298" s="84">
        <v>42852.55</v>
      </c>
      <c r="X298" s="85" t="s">
        <v>3172</v>
      </c>
      <c r="Y298" s="82"/>
      <c r="Z298" s="82"/>
      <c r="AA298" s="88" t="s">
        <v>3609</v>
      </c>
      <c r="AB298" s="82"/>
      <c r="AC298" s="82" t="b">
        <v>0</v>
      </c>
      <c r="AD298" s="82">
        <v>0</v>
      </c>
      <c r="AE298" s="88" t="s">
        <v>1016</v>
      </c>
      <c r="AF298" s="82" t="b">
        <v>0</v>
      </c>
      <c r="AG298" s="82" t="s">
        <v>1023</v>
      </c>
      <c r="AH298" s="82"/>
      <c r="AI298" s="88" t="s">
        <v>1016</v>
      </c>
      <c r="AJ298" s="82" t="b">
        <v>0</v>
      </c>
      <c r="AK298" s="82">
        <v>345</v>
      </c>
      <c r="AL298" s="88" t="s">
        <v>3964</v>
      </c>
      <c r="AM298" s="82" t="s">
        <v>1032</v>
      </c>
      <c r="AN298" s="82" t="b">
        <v>0</v>
      </c>
      <c r="AO298" s="88" t="s">
        <v>3964</v>
      </c>
      <c r="AP298" s="82" t="s">
        <v>179</v>
      </c>
      <c r="AQ298" s="82">
        <v>0</v>
      </c>
      <c r="AR298" s="82">
        <v>0</v>
      </c>
      <c r="AS298" s="82"/>
      <c r="AT298" s="82"/>
      <c r="AU298" s="82"/>
      <c r="AV298" s="82"/>
      <c r="AW298" s="82"/>
      <c r="AX298" s="82"/>
      <c r="AY298" s="82"/>
      <c r="AZ298" s="82"/>
      <c r="BA298" s="105" t="b">
        <f>IF(Edges[[#This Row],[Vertex 1]]=Edges[[#This Row],[Vertex 2]],TRUE,FALSE)</f>
        <v>0</v>
      </c>
      <c r="BB298">
        <v>1</v>
      </c>
      <c r="BC298">
        <v>1</v>
      </c>
      <c r="BD298" s="81" t="e">
        <f>REPLACE(INDEX(GroupVertices[Group], MATCH(Edges[[#This Row],[Vertex 1]],GroupVertices[Vertex],0)),1,1,"")</f>
        <v>#N/A</v>
      </c>
      <c r="BE298" s="81" t="e">
        <f>REPLACE(INDEX(GroupVertices[Group], MATCH(Edges[[#This Row],[Vertex 2]],GroupVertices[Vertex],0)),1,1,"")</f>
        <v>#N/A</v>
      </c>
    </row>
    <row r="299" spans="1:57" x14ac:dyDescent="0.25">
      <c r="A299" s="67" t="s">
        <v>2217</v>
      </c>
      <c r="B299" s="67" t="s">
        <v>381</v>
      </c>
      <c r="C299" s="68"/>
      <c r="D299" s="69"/>
      <c r="E299" s="70"/>
      <c r="F299" s="71"/>
      <c r="G299" s="68"/>
      <c r="H299" s="72"/>
      <c r="I299" s="73"/>
      <c r="J299" s="73"/>
      <c r="K299" s="35" t="s">
        <v>65</v>
      </c>
      <c r="L299" s="80">
        <v>299</v>
      </c>
      <c r="M299" s="80"/>
      <c r="N299" s="75"/>
      <c r="O299" s="82" t="s">
        <v>393</v>
      </c>
      <c r="P299" s="84">
        <v>42852.55</v>
      </c>
      <c r="Q299" s="82" t="s">
        <v>2620</v>
      </c>
      <c r="R299" s="85" t="s">
        <v>2657</v>
      </c>
      <c r="S299" s="82" t="s">
        <v>2668</v>
      </c>
      <c r="T299" s="82"/>
      <c r="U299" s="82"/>
      <c r="V299" s="85" t="s">
        <v>2762</v>
      </c>
      <c r="W299" s="84">
        <v>42852.55</v>
      </c>
      <c r="X299" s="85" t="s">
        <v>3172</v>
      </c>
      <c r="Y299" s="82"/>
      <c r="Z299" s="82"/>
      <c r="AA299" s="88" t="s">
        <v>3609</v>
      </c>
      <c r="AB299" s="82"/>
      <c r="AC299" s="82" t="b">
        <v>0</v>
      </c>
      <c r="AD299" s="82">
        <v>0</v>
      </c>
      <c r="AE299" s="88" t="s">
        <v>1016</v>
      </c>
      <c r="AF299" s="82" t="b">
        <v>0</v>
      </c>
      <c r="AG299" s="82" t="s">
        <v>1023</v>
      </c>
      <c r="AH299" s="82"/>
      <c r="AI299" s="88" t="s">
        <v>1016</v>
      </c>
      <c r="AJ299" s="82" t="b">
        <v>0</v>
      </c>
      <c r="AK299" s="82">
        <v>345</v>
      </c>
      <c r="AL299" s="88" t="s">
        <v>3964</v>
      </c>
      <c r="AM299" s="82" t="s">
        <v>1032</v>
      </c>
      <c r="AN299" s="82" t="b">
        <v>0</v>
      </c>
      <c r="AO299" s="88" t="s">
        <v>3964</v>
      </c>
      <c r="AP299" s="82" t="s">
        <v>179</v>
      </c>
      <c r="AQ299" s="82">
        <v>0</v>
      </c>
      <c r="AR299" s="82">
        <v>0</v>
      </c>
      <c r="AS299" s="82"/>
      <c r="AT299" s="82"/>
      <c r="AU299" s="82"/>
      <c r="AV299" s="82"/>
      <c r="AW299" s="82"/>
      <c r="AX299" s="82"/>
      <c r="AY299" s="82"/>
      <c r="AZ299" s="82"/>
      <c r="BA299" s="105" t="b">
        <f>IF(Edges[[#This Row],[Vertex 1]]=Edges[[#This Row],[Vertex 2]],TRUE,FALSE)</f>
        <v>0</v>
      </c>
      <c r="BB299">
        <v>1</v>
      </c>
      <c r="BC299">
        <v>1</v>
      </c>
      <c r="BD299" s="81" t="e">
        <f>REPLACE(INDEX(GroupVertices[Group], MATCH(Edges[[#This Row],[Vertex 1]],GroupVertices[Vertex],0)),1,1,"")</f>
        <v>#N/A</v>
      </c>
      <c r="BE299" s="81" t="e">
        <f>REPLACE(INDEX(GroupVertices[Group], MATCH(Edges[[#This Row],[Vertex 2]],GroupVertices[Vertex],0)),1,1,"")</f>
        <v>#N/A</v>
      </c>
    </row>
    <row r="300" spans="1:57" x14ac:dyDescent="0.25">
      <c r="A300" s="67" t="s">
        <v>2218</v>
      </c>
      <c r="B300" s="67" t="s">
        <v>387</v>
      </c>
      <c r="C300" s="68"/>
      <c r="D300" s="69"/>
      <c r="E300" s="70"/>
      <c r="F300" s="71"/>
      <c r="G300" s="68"/>
      <c r="H300" s="72"/>
      <c r="I300" s="73"/>
      <c r="J300" s="73"/>
      <c r="K300" s="35" t="s">
        <v>65</v>
      </c>
      <c r="L300" s="80">
        <v>300</v>
      </c>
      <c r="M300" s="80"/>
      <c r="N300" s="75"/>
      <c r="O300" s="82" t="s">
        <v>393</v>
      </c>
      <c r="P300" s="84">
        <v>42852.550023148149</v>
      </c>
      <c r="Q300" s="82" t="s">
        <v>2620</v>
      </c>
      <c r="R300" s="85" t="s">
        <v>2657</v>
      </c>
      <c r="S300" s="82" t="s">
        <v>2668</v>
      </c>
      <c r="T300" s="82"/>
      <c r="U300" s="82"/>
      <c r="V300" s="85" t="s">
        <v>2763</v>
      </c>
      <c r="W300" s="84">
        <v>42852.550023148149</v>
      </c>
      <c r="X300" s="85" t="s">
        <v>3173</v>
      </c>
      <c r="Y300" s="82"/>
      <c r="Z300" s="82"/>
      <c r="AA300" s="88" t="s">
        <v>3610</v>
      </c>
      <c r="AB300" s="82"/>
      <c r="AC300" s="82" t="b">
        <v>0</v>
      </c>
      <c r="AD300" s="82">
        <v>0</v>
      </c>
      <c r="AE300" s="88" t="s">
        <v>1016</v>
      </c>
      <c r="AF300" s="82" t="b">
        <v>0</v>
      </c>
      <c r="AG300" s="82" t="s">
        <v>1023</v>
      </c>
      <c r="AH300" s="82"/>
      <c r="AI300" s="88" t="s">
        <v>1016</v>
      </c>
      <c r="AJ300" s="82" t="b">
        <v>0</v>
      </c>
      <c r="AK300" s="82">
        <v>345</v>
      </c>
      <c r="AL300" s="88" t="s">
        <v>3964</v>
      </c>
      <c r="AM300" s="82" t="s">
        <v>3976</v>
      </c>
      <c r="AN300" s="82" t="b">
        <v>0</v>
      </c>
      <c r="AO300" s="88" t="s">
        <v>3964</v>
      </c>
      <c r="AP300" s="82" t="s">
        <v>179</v>
      </c>
      <c r="AQ300" s="82">
        <v>0</v>
      </c>
      <c r="AR300" s="82">
        <v>0</v>
      </c>
      <c r="AS300" s="82"/>
      <c r="AT300" s="82"/>
      <c r="AU300" s="82"/>
      <c r="AV300" s="82"/>
      <c r="AW300" s="82"/>
      <c r="AX300" s="82"/>
      <c r="AY300" s="82"/>
      <c r="AZ300" s="82"/>
      <c r="BA300" s="105" t="b">
        <f>IF(Edges[[#This Row],[Vertex 1]]=Edges[[#This Row],[Vertex 2]],TRUE,FALSE)</f>
        <v>0</v>
      </c>
      <c r="BB300">
        <v>1</v>
      </c>
      <c r="BC300">
        <v>1</v>
      </c>
      <c r="BD300" s="81" t="e">
        <f>REPLACE(INDEX(GroupVertices[Group], MATCH(Edges[[#This Row],[Vertex 1]],GroupVertices[Vertex],0)),1,1,"")</f>
        <v>#N/A</v>
      </c>
      <c r="BE300" s="81" t="e">
        <f>REPLACE(INDEX(GroupVertices[Group], MATCH(Edges[[#This Row],[Vertex 2]],GroupVertices[Vertex],0)),1,1,"")</f>
        <v>#N/A</v>
      </c>
    </row>
    <row r="301" spans="1:57" x14ac:dyDescent="0.25">
      <c r="A301" s="67" t="s">
        <v>2218</v>
      </c>
      <c r="B301" s="67" t="s">
        <v>381</v>
      </c>
      <c r="C301" s="68"/>
      <c r="D301" s="69"/>
      <c r="E301" s="70"/>
      <c r="F301" s="71"/>
      <c r="G301" s="68"/>
      <c r="H301" s="72"/>
      <c r="I301" s="73"/>
      <c r="J301" s="73"/>
      <c r="K301" s="35" t="s">
        <v>65</v>
      </c>
      <c r="L301" s="80">
        <v>301</v>
      </c>
      <c r="M301" s="80"/>
      <c r="N301" s="75"/>
      <c r="O301" s="82" t="s">
        <v>393</v>
      </c>
      <c r="P301" s="84">
        <v>42852.550023148149</v>
      </c>
      <c r="Q301" s="82" t="s">
        <v>2620</v>
      </c>
      <c r="R301" s="85" t="s">
        <v>2657</v>
      </c>
      <c r="S301" s="82" t="s">
        <v>2668</v>
      </c>
      <c r="T301" s="82"/>
      <c r="U301" s="82"/>
      <c r="V301" s="85" t="s">
        <v>2763</v>
      </c>
      <c r="W301" s="84">
        <v>42852.550023148149</v>
      </c>
      <c r="X301" s="85" t="s">
        <v>3173</v>
      </c>
      <c r="Y301" s="82"/>
      <c r="Z301" s="82"/>
      <c r="AA301" s="88" t="s">
        <v>3610</v>
      </c>
      <c r="AB301" s="82"/>
      <c r="AC301" s="82" t="b">
        <v>0</v>
      </c>
      <c r="AD301" s="82">
        <v>0</v>
      </c>
      <c r="AE301" s="88" t="s">
        <v>1016</v>
      </c>
      <c r="AF301" s="82" t="b">
        <v>0</v>
      </c>
      <c r="AG301" s="82" t="s">
        <v>1023</v>
      </c>
      <c r="AH301" s="82"/>
      <c r="AI301" s="88" t="s">
        <v>1016</v>
      </c>
      <c r="AJ301" s="82" t="b">
        <v>0</v>
      </c>
      <c r="AK301" s="82">
        <v>345</v>
      </c>
      <c r="AL301" s="88" t="s">
        <v>3964</v>
      </c>
      <c r="AM301" s="82" t="s">
        <v>3976</v>
      </c>
      <c r="AN301" s="82" t="b">
        <v>0</v>
      </c>
      <c r="AO301" s="88" t="s">
        <v>3964</v>
      </c>
      <c r="AP301" s="82" t="s">
        <v>179</v>
      </c>
      <c r="AQ301" s="82">
        <v>0</v>
      </c>
      <c r="AR301" s="82">
        <v>0</v>
      </c>
      <c r="AS301" s="82"/>
      <c r="AT301" s="82"/>
      <c r="AU301" s="82"/>
      <c r="AV301" s="82"/>
      <c r="AW301" s="82"/>
      <c r="AX301" s="82"/>
      <c r="AY301" s="82"/>
      <c r="AZ301" s="82"/>
      <c r="BA301" s="105" t="b">
        <f>IF(Edges[[#This Row],[Vertex 1]]=Edges[[#This Row],[Vertex 2]],TRUE,FALSE)</f>
        <v>0</v>
      </c>
      <c r="BB301">
        <v>1</v>
      </c>
      <c r="BC301">
        <v>1</v>
      </c>
      <c r="BD301" s="81" t="e">
        <f>REPLACE(INDEX(GroupVertices[Group], MATCH(Edges[[#This Row],[Vertex 1]],GroupVertices[Vertex],0)),1,1,"")</f>
        <v>#N/A</v>
      </c>
      <c r="BE301" s="81" t="e">
        <f>REPLACE(INDEX(GroupVertices[Group], MATCH(Edges[[#This Row],[Vertex 2]],GroupVertices[Vertex],0)),1,1,"")</f>
        <v>#N/A</v>
      </c>
    </row>
    <row r="302" spans="1:57" x14ac:dyDescent="0.25">
      <c r="A302" s="67" t="s">
        <v>2219</v>
      </c>
      <c r="B302" s="67" t="s">
        <v>387</v>
      </c>
      <c r="C302" s="68"/>
      <c r="D302" s="69"/>
      <c r="E302" s="70"/>
      <c r="F302" s="71"/>
      <c r="G302" s="68"/>
      <c r="H302" s="72"/>
      <c r="I302" s="73"/>
      <c r="J302" s="73"/>
      <c r="K302" s="35" t="s">
        <v>65</v>
      </c>
      <c r="L302" s="80">
        <v>302</v>
      </c>
      <c r="M302" s="80"/>
      <c r="N302" s="75"/>
      <c r="O302" s="82" t="s">
        <v>393</v>
      </c>
      <c r="P302" s="84">
        <v>42852.552939814814</v>
      </c>
      <c r="Q302" s="82" t="s">
        <v>2620</v>
      </c>
      <c r="R302" s="85" t="s">
        <v>2657</v>
      </c>
      <c r="S302" s="82" t="s">
        <v>2668</v>
      </c>
      <c r="T302" s="82"/>
      <c r="U302" s="82"/>
      <c r="V302" s="85" t="s">
        <v>2764</v>
      </c>
      <c r="W302" s="84">
        <v>42852.552939814814</v>
      </c>
      <c r="X302" s="85" t="s">
        <v>3174</v>
      </c>
      <c r="Y302" s="82"/>
      <c r="Z302" s="82"/>
      <c r="AA302" s="88" t="s">
        <v>3611</v>
      </c>
      <c r="AB302" s="82"/>
      <c r="AC302" s="82" t="b">
        <v>0</v>
      </c>
      <c r="AD302" s="82">
        <v>0</v>
      </c>
      <c r="AE302" s="88" t="s">
        <v>1016</v>
      </c>
      <c r="AF302" s="82" t="b">
        <v>0</v>
      </c>
      <c r="AG302" s="82" t="s">
        <v>1023</v>
      </c>
      <c r="AH302" s="82"/>
      <c r="AI302" s="88" t="s">
        <v>1016</v>
      </c>
      <c r="AJ302" s="82" t="b">
        <v>0</v>
      </c>
      <c r="AK302" s="82">
        <v>345</v>
      </c>
      <c r="AL302" s="88" t="s">
        <v>3964</v>
      </c>
      <c r="AM302" s="82" t="s">
        <v>1030</v>
      </c>
      <c r="AN302" s="82" t="b">
        <v>0</v>
      </c>
      <c r="AO302" s="88" t="s">
        <v>3964</v>
      </c>
      <c r="AP302" s="82" t="s">
        <v>179</v>
      </c>
      <c r="AQ302" s="82">
        <v>0</v>
      </c>
      <c r="AR302" s="82">
        <v>0</v>
      </c>
      <c r="AS302" s="82"/>
      <c r="AT302" s="82"/>
      <c r="AU302" s="82"/>
      <c r="AV302" s="82"/>
      <c r="AW302" s="82"/>
      <c r="AX302" s="82"/>
      <c r="AY302" s="82"/>
      <c r="AZ302" s="82"/>
      <c r="BA302" s="105" t="b">
        <f>IF(Edges[[#This Row],[Vertex 1]]=Edges[[#This Row],[Vertex 2]],TRUE,FALSE)</f>
        <v>0</v>
      </c>
      <c r="BB302">
        <v>1</v>
      </c>
      <c r="BC302">
        <v>1</v>
      </c>
      <c r="BD302" s="81" t="e">
        <f>REPLACE(INDEX(GroupVertices[Group], MATCH(Edges[[#This Row],[Vertex 1]],GroupVertices[Vertex],0)),1,1,"")</f>
        <v>#N/A</v>
      </c>
      <c r="BE302" s="81" t="e">
        <f>REPLACE(INDEX(GroupVertices[Group], MATCH(Edges[[#This Row],[Vertex 2]],GroupVertices[Vertex],0)),1,1,"")</f>
        <v>#N/A</v>
      </c>
    </row>
    <row r="303" spans="1:57" x14ac:dyDescent="0.25">
      <c r="A303" s="67" t="s">
        <v>2219</v>
      </c>
      <c r="B303" s="67" t="s">
        <v>381</v>
      </c>
      <c r="C303" s="68"/>
      <c r="D303" s="69"/>
      <c r="E303" s="70"/>
      <c r="F303" s="71"/>
      <c r="G303" s="68"/>
      <c r="H303" s="72"/>
      <c r="I303" s="73"/>
      <c r="J303" s="73"/>
      <c r="K303" s="35" t="s">
        <v>65</v>
      </c>
      <c r="L303" s="80">
        <v>303</v>
      </c>
      <c r="M303" s="80"/>
      <c r="N303" s="75"/>
      <c r="O303" s="82" t="s">
        <v>393</v>
      </c>
      <c r="P303" s="84">
        <v>42852.552939814814</v>
      </c>
      <c r="Q303" s="82" t="s">
        <v>2620</v>
      </c>
      <c r="R303" s="85" t="s">
        <v>2657</v>
      </c>
      <c r="S303" s="82" t="s">
        <v>2668</v>
      </c>
      <c r="T303" s="82"/>
      <c r="U303" s="82"/>
      <c r="V303" s="85" t="s">
        <v>2764</v>
      </c>
      <c r="W303" s="84">
        <v>42852.552939814814</v>
      </c>
      <c r="X303" s="85" t="s">
        <v>3174</v>
      </c>
      <c r="Y303" s="82"/>
      <c r="Z303" s="82"/>
      <c r="AA303" s="88" t="s">
        <v>3611</v>
      </c>
      <c r="AB303" s="82"/>
      <c r="AC303" s="82" t="b">
        <v>0</v>
      </c>
      <c r="AD303" s="82">
        <v>0</v>
      </c>
      <c r="AE303" s="88" t="s">
        <v>1016</v>
      </c>
      <c r="AF303" s="82" t="b">
        <v>0</v>
      </c>
      <c r="AG303" s="82" t="s">
        <v>1023</v>
      </c>
      <c r="AH303" s="82"/>
      <c r="AI303" s="88" t="s">
        <v>1016</v>
      </c>
      <c r="AJ303" s="82" t="b">
        <v>0</v>
      </c>
      <c r="AK303" s="82">
        <v>345</v>
      </c>
      <c r="AL303" s="88" t="s">
        <v>3964</v>
      </c>
      <c r="AM303" s="82" t="s">
        <v>1030</v>
      </c>
      <c r="AN303" s="82" t="b">
        <v>0</v>
      </c>
      <c r="AO303" s="88" t="s">
        <v>3964</v>
      </c>
      <c r="AP303" s="82" t="s">
        <v>179</v>
      </c>
      <c r="AQ303" s="82">
        <v>0</v>
      </c>
      <c r="AR303" s="82">
        <v>0</v>
      </c>
      <c r="AS303" s="82"/>
      <c r="AT303" s="82"/>
      <c r="AU303" s="82"/>
      <c r="AV303" s="82"/>
      <c r="AW303" s="82"/>
      <c r="AX303" s="82"/>
      <c r="AY303" s="82"/>
      <c r="AZ303" s="82"/>
      <c r="BA303" s="105" t="b">
        <f>IF(Edges[[#This Row],[Vertex 1]]=Edges[[#This Row],[Vertex 2]],TRUE,FALSE)</f>
        <v>0</v>
      </c>
      <c r="BB303">
        <v>1</v>
      </c>
      <c r="BC303">
        <v>1</v>
      </c>
      <c r="BD303" s="81" t="e">
        <f>REPLACE(INDEX(GroupVertices[Group], MATCH(Edges[[#This Row],[Vertex 1]],GroupVertices[Vertex],0)),1,1,"")</f>
        <v>#N/A</v>
      </c>
      <c r="BE303" s="81" t="e">
        <f>REPLACE(INDEX(GroupVertices[Group], MATCH(Edges[[#This Row],[Vertex 2]],GroupVertices[Vertex],0)),1,1,"")</f>
        <v>#N/A</v>
      </c>
    </row>
    <row r="304" spans="1:57" x14ac:dyDescent="0.25">
      <c r="A304" s="67" t="s">
        <v>2220</v>
      </c>
      <c r="B304" s="67" t="s">
        <v>387</v>
      </c>
      <c r="C304" s="68"/>
      <c r="D304" s="69"/>
      <c r="E304" s="70"/>
      <c r="F304" s="71"/>
      <c r="G304" s="68"/>
      <c r="H304" s="72"/>
      <c r="I304" s="73"/>
      <c r="J304" s="73"/>
      <c r="K304" s="35" t="s">
        <v>65</v>
      </c>
      <c r="L304" s="80">
        <v>304</v>
      </c>
      <c r="M304" s="80"/>
      <c r="N304" s="75"/>
      <c r="O304" s="82" t="s">
        <v>393</v>
      </c>
      <c r="P304" s="84">
        <v>42852.554803240739</v>
      </c>
      <c r="Q304" s="82" t="s">
        <v>2620</v>
      </c>
      <c r="R304" s="85" t="s">
        <v>2657</v>
      </c>
      <c r="S304" s="82" t="s">
        <v>2668</v>
      </c>
      <c r="T304" s="82"/>
      <c r="U304" s="82"/>
      <c r="V304" s="85" t="s">
        <v>2765</v>
      </c>
      <c r="W304" s="84">
        <v>42852.554803240739</v>
      </c>
      <c r="X304" s="85" t="s">
        <v>3175</v>
      </c>
      <c r="Y304" s="82"/>
      <c r="Z304" s="82"/>
      <c r="AA304" s="88" t="s">
        <v>3612</v>
      </c>
      <c r="AB304" s="82"/>
      <c r="AC304" s="82" t="b">
        <v>0</v>
      </c>
      <c r="AD304" s="82">
        <v>0</v>
      </c>
      <c r="AE304" s="88" t="s">
        <v>1016</v>
      </c>
      <c r="AF304" s="82" t="b">
        <v>0</v>
      </c>
      <c r="AG304" s="82" t="s">
        <v>1023</v>
      </c>
      <c r="AH304" s="82"/>
      <c r="AI304" s="88" t="s">
        <v>1016</v>
      </c>
      <c r="AJ304" s="82" t="b">
        <v>0</v>
      </c>
      <c r="AK304" s="82">
        <v>345</v>
      </c>
      <c r="AL304" s="88" t="s">
        <v>3964</v>
      </c>
      <c r="AM304" s="82" t="s">
        <v>3975</v>
      </c>
      <c r="AN304" s="82" t="b">
        <v>0</v>
      </c>
      <c r="AO304" s="88" t="s">
        <v>3964</v>
      </c>
      <c r="AP304" s="82" t="s">
        <v>179</v>
      </c>
      <c r="AQ304" s="82">
        <v>0</v>
      </c>
      <c r="AR304" s="82">
        <v>0</v>
      </c>
      <c r="AS304" s="82"/>
      <c r="AT304" s="82"/>
      <c r="AU304" s="82"/>
      <c r="AV304" s="82"/>
      <c r="AW304" s="82"/>
      <c r="AX304" s="82"/>
      <c r="AY304" s="82"/>
      <c r="AZ304" s="82"/>
      <c r="BA304" s="105" t="b">
        <f>IF(Edges[[#This Row],[Vertex 1]]=Edges[[#This Row],[Vertex 2]],TRUE,FALSE)</f>
        <v>0</v>
      </c>
      <c r="BB304">
        <v>1</v>
      </c>
      <c r="BC304">
        <v>1</v>
      </c>
      <c r="BD304" s="81" t="e">
        <f>REPLACE(INDEX(GroupVertices[Group], MATCH(Edges[[#This Row],[Vertex 1]],GroupVertices[Vertex],0)),1,1,"")</f>
        <v>#N/A</v>
      </c>
      <c r="BE304" s="81" t="e">
        <f>REPLACE(INDEX(GroupVertices[Group], MATCH(Edges[[#This Row],[Vertex 2]],GroupVertices[Vertex],0)),1,1,"")</f>
        <v>#N/A</v>
      </c>
    </row>
    <row r="305" spans="1:57" x14ac:dyDescent="0.25">
      <c r="A305" s="67" t="s">
        <v>2220</v>
      </c>
      <c r="B305" s="67" t="s">
        <v>381</v>
      </c>
      <c r="C305" s="68"/>
      <c r="D305" s="69"/>
      <c r="E305" s="70"/>
      <c r="F305" s="71"/>
      <c r="G305" s="68"/>
      <c r="H305" s="72"/>
      <c r="I305" s="73"/>
      <c r="J305" s="73"/>
      <c r="K305" s="35" t="s">
        <v>65</v>
      </c>
      <c r="L305" s="80">
        <v>305</v>
      </c>
      <c r="M305" s="80"/>
      <c r="N305" s="75"/>
      <c r="O305" s="82" t="s">
        <v>393</v>
      </c>
      <c r="P305" s="84">
        <v>42852.554803240739</v>
      </c>
      <c r="Q305" s="82" t="s">
        <v>2620</v>
      </c>
      <c r="R305" s="85" t="s">
        <v>2657</v>
      </c>
      <c r="S305" s="82" t="s">
        <v>2668</v>
      </c>
      <c r="T305" s="82"/>
      <c r="U305" s="82"/>
      <c r="V305" s="85" t="s">
        <v>2765</v>
      </c>
      <c r="W305" s="84">
        <v>42852.554803240739</v>
      </c>
      <c r="X305" s="85" t="s">
        <v>3175</v>
      </c>
      <c r="Y305" s="82"/>
      <c r="Z305" s="82"/>
      <c r="AA305" s="88" t="s">
        <v>3612</v>
      </c>
      <c r="AB305" s="82"/>
      <c r="AC305" s="82" t="b">
        <v>0</v>
      </c>
      <c r="AD305" s="82">
        <v>0</v>
      </c>
      <c r="AE305" s="88" t="s">
        <v>1016</v>
      </c>
      <c r="AF305" s="82" t="b">
        <v>0</v>
      </c>
      <c r="AG305" s="82" t="s">
        <v>1023</v>
      </c>
      <c r="AH305" s="82"/>
      <c r="AI305" s="88" t="s">
        <v>1016</v>
      </c>
      <c r="AJ305" s="82" t="b">
        <v>0</v>
      </c>
      <c r="AK305" s="82">
        <v>345</v>
      </c>
      <c r="AL305" s="88" t="s">
        <v>3964</v>
      </c>
      <c r="AM305" s="82" t="s">
        <v>3975</v>
      </c>
      <c r="AN305" s="82" t="b">
        <v>0</v>
      </c>
      <c r="AO305" s="88" t="s">
        <v>3964</v>
      </c>
      <c r="AP305" s="82" t="s">
        <v>179</v>
      </c>
      <c r="AQ305" s="82">
        <v>0</v>
      </c>
      <c r="AR305" s="82">
        <v>0</v>
      </c>
      <c r="AS305" s="82"/>
      <c r="AT305" s="82"/>
      <c r="AU305" s="82"/>
      <c r="AV305" s="82"/>
      <c r="AW305" s="82"/>
      <c r="AX305" s="82"/>
      <c r="AY305" s="82"/>
      <c r="AZ305" s="82"/>
      <c r="BA305" s="105" t="b">
        <f>IF(Edges[[#This Row],[Vertex 1]]=Edges[[#This Row],[Vertex 2]],TRUE,FALSE)</f>
        <v>0</v>
      </c>
      <c r="BB305">
        <v>1</v>
      </c>
      <c r="BC305">
        <v>1</v>
      </c>
      <c r="BD305" s="81" t="e">
        <f>REPLACE(INDEX(GroupVertices[Group], MATCH(Edges[[#This Row],[Vertex 1]],GroupVertices[Vertex],0)),1,1,"")</f>
        <v>#N/A</v>
      </c>
      <c r="BE305" s="81" t="e">
        <f>REPLACE(INDEX(GroupVertices[Group], MATCH(Edges[[#This Row],[Vertex 2]],GroupVertices[Vertex],0)),1,1,"")</f>
        <v>#N/A</v>
      </c>
    </row>
    <row r="306" spans="1:57" x14ac:dyDescent="0.25">
      <c r="A306" s="67" t="s">
        <v>2221</v>
      </c>
      <c r="B306" s="67" t="s">
        <v>387</v>
      </c>
      <c r="C306" s="68"/>
      <c r="D306" s="69"/>
      <c r="E306" s="70"/>
      <c r="F306" s="71"/>
      <c r="G306" s="68"/>
      <c r="H306" s="72"/>
      <c r="I306" s="73"/>
      <c r="J306" s="73"/>
      <c r="K306" s="35" t="s">
        <v>65</v>
      </c>
      <c r="L306" s="80">
        <v>306</v>
      </c>
      <c r="M306" s="80"/>
      <c r="N306" s="75"/>
      <c r="O306" s="82" t="s">
        <v>393</v>
      </c>
      <c r="P306" s="84">
        <v>42852.557199074072</v>
      </c>
      <c r="Q306" s="82" t="s">
        <v>2620</v>
      </c>
      <c r="R306" s="85" t="s">
        <v>2657</v>
      </c>
      <c r="S306" s="82" t="s">
        <v>2668</v>
      </c>
      <c r="T306" s="82"/>
      <c r="U306" s="82"/>
      <c r="V306" s="85" t="s">
        <v>2766</v>
      </c>
      <c r="W306" s="84">
        <v>42852.557199074072</v>
      </c>
      <c r="X306" s="85" t="s">
        <v>3176</v>
      </c>
      <c r="Y306" s="82"/>
      <c r="Z306" s="82"/>
      <c r="AA306" s="88" t="s">
        <v>3613</v>
      </c>
      <c r="AB306" s="82"/>
      <c r="AC306" s="82" t="b">
        <v>0</v>
      </c>
      <c r="AD306" s="82">
        <v>0</v>
      </c>
      <c r="AE306" s="88" t="s">
        <v>1016</v>
      </c>
      <c r="AF306" s="82" t="b">
        <v>0</v>
      </c>
      <c r="AG306" s="82" t="s">
        <v>1023</v>
      </c>
      <c r="AH306" s="82"/>
      <c r="AI306" s="88" t="s">
        <v>1016</v>
      </c>
      <c r="AJ306" s="82" t="b">
        <v>0</v>
      </c>
      <c r="AK306" s="82">
        <v>345</v>
      </c>
      <c r="AL306" s="88" t="s">
        <v>3964</v>
      </c>
      <c r="AM306" s="82" t="s">
        <v>1030</v>
      </c>
      <c r="AN306" s="82" t="b">
        <v>0</v>
      </c>
      <c r="AO306" s="88" t="s">
        <v>3964</v>
      </c>
      <c r="AP306" s="82" t="s">
        <v>179</v>
      </c>
      <c r="AQ306" s="82">
        <v>0</v>
      </c>
      <c r="AR306" s="82">
        <v>0</v>
      </c>
      <c r="AS306" s="82"/>
      <c r="AT306" s="82"/>
      <c r="AU306" s="82"/>
      <c r="AV306" s="82"/>
      <c r="AW306" s="82"/>
      <c r="AX306" s="82"/>
      <c r="AY306" s="82"/>
      <c r="AZ306" s="82"/>
      <c r="BA306" s="105" t="b">
        <f>IF(Edges[[#This Row],[Vertex 1]]=Edges[[#This Row],[Vertex 2]],TRUE,FALSE)</f>
        <v>0</v>
      </c>
      <c r="BB306">
        <v>1</v>
      </c>
      <c r="BC306">
        <v>1</v>
      </c>
      <c r="BD306" s="81" t="e">
        <f>REPLACE(INDEX(GroupVertices[Group], MATCH(Edges[[#This Row],[Vertex 1]],GroupVertices[Vertex],0)),1,1,"")</f>
        <v>#N/A</v>
      </c>
      <c r="BE306" s="81" t="e">
        <f>REPLACE(INDEX(GroupVertices[Group], MATCH(Edges[[#This Row],[Vertex 2]],GroupVertices[Vertex],0)),1,1,"")</f>
        <v>#N/A</v>
      </c>
    </row>
    <row r="307" spans="1:57" x14ac:dyDescent="0.25">
      <c r="A307" s="67" t="s">
        <v>2221</v>
      </c>
      <c r="B307" s="67" t="s">
        <v>381</v>
      </c>
      <c r="C307" s="68"/>
      <c r="D307" s="69"/>
      <c r="E307" s="70"/>
      <c r="F307" s="71"/>
      <c r="G307" s="68"/>
      <c r="H307" s="72"/>
      <c r="I307" s="73"/>
      <c r="J307" s="73"/>
      <c r="K307" s="35" t="s">
        <v>65</v>
      </c>
      <c r="L307" s="80">
        <v>307</v>
      </c>
      <c r="M307" s="80"/>
      <c r="N307" s="75"/>
      <c r="O307" s="82" t="s">
        <v>393</v>
      </c>
      <c r="P307" s="84">
        <v>42852.557199074072</v>
      </c>
      <c r="Q307" s="82" t="s">
        <v>2620</v>
      </c>
      <c r="R307" s="85" t="s">
        <v>2657</v>
      </c>
      <c r="S307" s="82" t="s">
        <v>2668</v>
      </c>
      <c r="T307" s="82"/>
      <c r="U307" s="82"/>
      <c r="V307" s="85" t="s">
        <v>2766</v>
      </c>
      <c r="W307" s="84">
        <v>42852.557199074072</v>
      </c>
      <c r="X307" s="85" t="s">
        <v>3176</v>
      </c>
      <c r="Y307" s="82"/>
      <c r="Z307" s="82"/>
      <c r="AA307" s="88" t="s">
        <v>3613</v>
      </c>
      <c r="AB307" s="82"/>
      <c r="AC307" s="82" t="b">
        <v>0</v>
      </c>
      <c r="AD307" s="82">
        <v>0</v>
      </c>
      <c r="AE307" s="88" t="s">
        <v>1016</v>
      </c>
      <c r="AF307" s="82" t="b">
        <v>0</v>
      </c>
      <c r="AG307" s="82" t="s">
        <v>1023</v>
      </c>
      <c r="AH307" s="82"/>
      <c r="AI307" s="88" t="s">
        <v>1016</v>
      </c>
      <c r="AJ307" s="82" t="b">
        <v>0</v>
      </c>
      <c r="AK307" s="82">
        <v>345</v>
      </c>
      <c r="AL307" s="88" t="s">
        <v>3964</v>
      </c>
      <c r="AM307" s="82" t="s">
        <v>1030</v>
      </c>
      <c r="AN307" s="82" t="b">
        <v>0</v>
      </c>
      <c r="AO307" s="88" t="s">
        <v>3964</v>
      </c>
      <c r="AP307" s="82" t="s">
        <v>179</v>
      </c>
      <c r="AQ307" s="82">
        <v>0</v>
      </c>
      <c r="AR307" s="82">
        <v>0</v>
      </c>
      <c r="AS307" s="82"/>
      <c r="AT307" s="82"/>
      <c r="AU307" s="82"/>
      <c r="AV307" s="82"/>
      <c r="AW307" s="82"/>
      <c r="AX307" s="82"/>
      <c r="AY307" s="82"/>
      <c r="AZ307" s="82"/>
      <c r="BA307" s="105" t="b">
        <f>IF(Edges[[#This Row],[Vertex 1]]=Edges[[#This Row],[Vertex 2]],TRUE,FALSE)</f>
        <v>0</v>
      </c>
      <c r="BB307">
        <v>1</v>
      </c>
      <c r="BC307">
        <v>1</v>
      </c>
      <c r="BD307" s="81" t="e">
        <f>REPLACE(INDEX(GroupVertices[Group], MATCH(Edges[[#This Row],[Vertex 1]],GroupVertices[Vertex],0)),1,1,"")</f>
        <v>#N/A</v>
      </c>
      <c r="BE307" s="81" t="e">
        <f>REPLACE(INDEX(GroupVertices[Group], MATCH(Edges[[#This Row],[Vertex 2]],GroupVertices[Vertex],0)),1,1,"")</f>
        <v>#N/A</v>
      </c>
    </row>
    <row r="308" spans="1:57" x14ac:dyDescent="0.25">
      <c r="A308" s="67" t="s">
        <v>356</v>
      </c>
      <c r="B308" s="67" t="s">
        <v>387</v>
      </c>
      <c r="C308" s="68"/>
      <c r="D308" s="69"/>
      <c r="E308" s="70"/>
      <c r="F308" s="71"/>
      <c r="G308" s="68"/>
      <c r="H308" s="72"/>
      <c r="I308" s="73"/>
      <c r="J308" s="73"/>
      <c r="K308" s="35" t="s">
        <v>65</v>
      </c>
      <c r="L308" s="80">
        <v>308</v>
      </c>
      <c r="M308" s="80"/>
      <c r="N308" s="75"/>
      <c r="O308" s="82" t="s">
        <v>393</v>
      </c>
      <c r="P308" s="84">
        <v>42852.575266203705</v>
      </c>
      <c r="Q308" s="82" t="s">
        <v>2620</v>
      </c>
      <c r="R308" s="85" t="s">
        <v>2657</v>
      </c>
      <c r="S308" s="82" t="s">
        <v>2668</v>
      </c>
      <c r="T308" s="82"/>
      <c r="U308" s="82"/>
      <c r="V308" s="85" t="s">
        <v>634</v>
      </c>
      <c r="W308" s="84">
        <v>42852.575266203705</v>
      </c>
      <c r="X308" s="85" t="s">
        <v>3177</v>
      </c>
      <c r="Y308" s="82"/>
      <c r="Z308" s="82"/>
      <c r="AA308" s="88" t="s">
        <v>3614</v>
      </c>
      <c r="AB308" s="82"/>
      <c r="AC308" s="82" t="b">
        <v>0</v>
      </c>
      <c r="AD308" s="82">
        <v>0</v>
      </c>
      <c r="AE308" s="88" t="s">
        <v>1016</v>
      </c>
      <c r="AF308" s="82" t="b">
        <v>0</v>
      </c>
      <c r="AG308" s="82" t="s">
        <v>1023</v>
      </c>
      <c r="AH308" s="82"/>
      <c r="AI308" s="88" t="s">
        <v>1016</v>
      </c>
      <c r="AJ308" s="82" t="b">
        <v>0</v>
      </c>
      <c r="AK308" s="82">
        <v>345</v>
      </c>
      <c r="AL308" s="88" t="s">
        <v>3964</v>
      </c>
      <c r="AM308" s="82" t="s">
        <v>1033</v>
      </c>
      <c r="AN308" s="82" t="b">
        <v>0</v>
      </c>
      <c r="AO308" s="88" t="s">
        <v>3964</v>
      </c>
      <c r="AP308" s="82" t="s">
        <v>179</v>
      </c>
      <c r="AQ308" s="82">
        <v>0</v>
      </c>
      <c r="AR308" s="82">
        <v>0</v>
      </c>
      <c r="AS308" s="82"/>
      <c r="AT308" s="82"/>
      <c r="AU308" s="82"/>
      <c r="AV308" s="82"/>
      <c r="AW308" s="82"/>
      <c r="AX308" s="82"/>
      <c r="AY308" s="82"/>
      <c r="AZ308" s="82"/>
      <c r="BA308" s="105" t="b">
        <f>IF(Edges[[#This Row],[Vertex 1]]=Edges[[#This Row],[Vertex 2]],TRUE,FALSE)</f>
        <v>0</v>
      </c>
      <c r="BB308">
        <v>1</v>
      </c>
      <c r="BC308">
        <v>1</v>
      </c>
      <c r="BD308" s="81" t="e">
        <f>REPLACE(INDEX(GroupVertices[Group], MATCH(Edges[[#This Row],[Vertex 1]],GroupVertices[Vertex],0)),1,1,"")</f>
        <v>#N/A</v>
      </c>
      <c r="BE308" s="81" t="e">
        <f>REPLACE(INDEX(GroupVertices[Group], MATCH(Edges[[#This Row],[Vertex 2]],GroupVertices[Vertex],0)),1,1,"")</f>
        <v>#N/A</v>
      </c>
    </row>
    <row r="309" spans="1:57" x14ac:dyDescent="0.25">
      <c r="A309" s="67" t="s">
        <v>2222</v>
      </c>
      <c r="B309" s="67" t="s">
        <v>387</v>
      </c>
      <c r="C309" s="68"/>
      <c r="D309" s="69"/>
      <c r="E309" s="70"/>
      <c r="F309" s="71"/>
      <c r="G309" s="68"/>
      <c r="H309" s="72"/>
      <c r="I309" s="73"/>
      <c r="J309" s="73"/>
      <c r="K309" s="35" t="s">
        <v>65</v>
      </c>
      <c r="L309" s="80">
        <v>309</v>
      </c>
      <c r="M309" s="80"/>
      <c r="N309" s="75"/>
      <c r="O309" s="82" t="s">
        <v>393</v>
      </c>
      <c r="P309" s="84">
        <v>42852.583854166667</v>
      </c>
      <c r="Q309" s="82" t="s">
        <v>2620</v>
      </c>
      <c r="R309" s="85" t="s">
        <v>2657</v>
      </c>
      <c r="S309" s="82" t="s">
        <v>2668</v>
      </c>
      <c r="T309" s="82"/>
      <c r="U309" s="82"/>
      <c r="V309" s="85" t="s">
        <v>502</v>
      </c>
      <c r="W309" s="84">
        <v>42852.583854166667</v>
      </c>
      <c r="X309" s="85" t="s">
        <v>3178</v>
      </c>
      <c r="Y309" s="82"/>
      <c r="Z309" s="82"/>
      <c r="AA309" s="88" t="s">
        <v>3615</v>
      </c>
      <c r="AB309" s="82"/>
      <c r="AC309" s="82" t="b">
        <v>0</v>
      </c>
      <c r="AD309" s="82">
        <v>0</v>
      </c>
      <c r="AE309" s="88" t="s">
        <v>1016</v>
      </c>
      <c r="AF309" s="82" t="b">
        <v>0</v>
      </c>
      <c r="AG309" s="82" t="s">
        <v>1023</v>
      </c>
      <c r="AH309" s="82"/>
      <c r="AI309" s="88" t="s">
        <v>1016</v>
      </c>
      <c r="AJ309" s="82" t="b">
        <v>0</v>
      </c>
      <c r="AK309" s="82">
        <v>345</v>
      </c>
      <c r="AL309" s="88" t="s">
        <v>3964</v>
      </c>
      <c r="AM309" s="82" t="s">
        <v>1030</v>
      </c>
      <c r="AN309" s="82" t="b">
        <v>0</v>
      </c>
      <c r="AO309" s="88" t="s">
        <v>3964</v>
      </c>
      <c r="AP309" s="82" t="s">
        <v>179</v>
      </c>
      <c r="AQ309" s="82">
        <v>0</v>
      </c>
      <c r="AR309" s="82">
        <v>0</v>
      </c>
      <c r="AS309" s="82"/>
      <c r="AT309" s="82"/>
      <c r="AU309" s="82"/>
      <c r="AV309" s="82"/>
      <c r="AW309" s="82"/>
      <c r="AX309" s="82"/>
      <c r="AY309" s="82"/>
      <c r="AZ309" s="82"/>
      <c r="BA309" s="105" t="b">
        <f>IF(Edges[[#This Row],[Vertex 1]]=Edges[[#This Row],[Vertex 2]],TRUE,FALSE)</f>
        <v>0</v>
      </c>
      <c r="BB309">
        <v>1</v>
      </c>
      <c r="BC309">
        <v>1</v>
      </c>
      <c r="BD309" s="81" t="e">
        <f>REPLACE(INDEX(GroupVertices[Group], MATCH(Edges[[#This Row],[Vertex 1]],GroupVertices[Vertex],0)),1,1,"")</f>
        <v>#N/A</v>
      </c>
      <c r="BE309" s="81" t="e">
        <f>REPLACE(INDEX(GroupVertices[Group], MATCH(Edges[[#This Row],[Vertex 2]],GroupVertices[Vertex],0)),1,1,"")</f>
        <v>#N/A</v>
      </c>
    </row>
    <row r="310" spans="1:57" x14ac:dyDescent="0.25">
      <c r="A310" s="67" t="s">
        <v>2222</v>
      </c>
      <c r="B310" s="67" t="s">
        <v>381</v>
      </c>
      <c r="C310" s="68"/>
      <c r="D310" s="69"/>
      <c r="E310" s="70"/>
      <c r="F310" s="71"/>
      <c r="G310" s="68"/>
      <c r="H310" s="72"/>
      <c r="I310" s="73"/>
      <c r="J310" s="73"/>
      <c r="K310" s="35" t="s">
        <v>65</v>
      </c>
      <c r="L310" s="80">
        <v>310</v>
      </c>
      <c r="M310" s="80"/>
      <c r="N310" s="75"/>
      <c r="O310" s="82" t="s">
        <v>393</v>
      </c>
      <c r="P310" s="84">
        <v>42852.583854166667</v>
      </c>
      <c r="Q310" s="82" t="s">
        <v>2620</v>
      </c>
      <c r="R310" s="85" t="s">
        <v>2657</v>
      </c>
      <c r="S310" s="82" t="s">
        <v>2668</v>
      </c>
      <c r="T310" s="82"/>
      <c r="U310" s="82"/>
      <c r="V310" s="85" t="s">
        <v>502</v>
      </c>
      <c r="W310" s="84">
        <v>42852.583854166667</v>
      </c>
      <c r="X310" s="85" t="s">
        <v>3178</v>
      </c>
      <c r="Y310" s="82"/>
      <c r="Z310" s="82"/>
      <c r="AA310" s="88" t="s">
        <v>3615</v>
      </c>
      <c r="AB310" s="82"/>
      <c r="AC310" s="82" t="b">
        <v>0</v>
      </c>
      <c r="AD310" s="82">
        <v>0</v>
      </c>
      <c r="AE310" s="88" t="s">
        <v>1016</v>
      </c>
      <c r="AF310" s="82" t="b">
        <v>0</v>
      </c>
      <c r="AG310" s="82" t="s">
        <v>1023</v>
      </c>
      <c r="AH310" s="82"/>
      <c r="AI310" s="88" t="s">
        <v>1016</v>
      </c>
      <c r="AJ310" s="82" t="b">
        <v>0</v>
      </c>
      <c r="AK310" s="82">
        <v>345</v>
      </c>
      <c r="AL310" s="88" t="s">
        <v>3964</v>
      </c>
      <c r="AM310" s="82" t="s">
        <v>1030</v>
      </c>
      <c r="AN310" s="82" t="b">
        <v>0</v>
      </c>
      <c r="AO310" s="88" t="s">
        <v>3964</v>
      </c>
      <c r="AP310" s="82" t="s">
        <v>179</v>
      </c>
      <c r="AQ310" s="82">
        <v>0</v>
      </c>
      <c r="AR310" s="82">
        <v>0</v>
      </c>
      <c r="AS310" s="82"/>
      <c r="AT310" s="82"/>
      <c r="AU310" s="82"/>
      <c r="AV310" s="82"/>
      <c r="AW310" s="82"/>
      <c r="AX310" s="82"/>
      <c r="AY310" s="82"/>
      <c r="AZ310" s="82"/>
      <c r="BA310" s="105" t="b">
        <f>IF(Edges[[#This Row],[Vertex 1]]=Edges[[#This Row],[Vertex 2]],TRUE,FALSE)</f>
        <v>0</v>
      </c>
      <c r="BB310">
        <v>1</v>
      </c>
      <c r="BC310">
        <v>1</v>
      </c>
      <c r="BD310" s="81" t="e">
        <f>REPLACE(INDEX(GroupVertices[Group], MATCH(Edges[[#This Row],[Vertex 1]],GroupVertices[Vertex],0)),1,1,"")</f>
        <v>#N/A</v>
      </c>
      <c r="BE310" s="81" t="e">
        <f>REPLACE(INDEX(GroupVertices[Group], MATCH(Edges[[#This Row],[Vertex 2]],GroupVertices[Vertex],0)),1,1,"")</f>
        <v>#N/A</v>
      </c>
    </row>
    <row r="311" spans="1:57" x14ac:dyDescent="0.25">
      <c r="A311" s="67" t="s">
        <v>2223</v>
      </c>
      <c r="B311" s="67" t="s">
        <v>387</v>
      </c>
      <c r="C311" s="68"/>
      <c r="D311" s="69"/>
      <c r="E311" s="70"/>
      <c r="F311" s="71"/>
      <c r="G311" s="68"/>
      <c r="H311" s="72"/>
      <c r="I311" s="73"/>
      <c r="J311" s="73"/>
      <c r="K311" s="35" t="s">
        <v>65</v>
      </c>
      <c r="L311" s="80">
        <v>311</v>
      </c>
      <c r="M311" s="80"/>
      <c r="N311" s="75"/>
      <c r="O311" s="82" t="s">
        <v>393</v>
      </c>
      <c r="P311" s="84">
        <v>42852.585231481484</v>
      </c>
      <c r="Q311" s="82" t="s">
        <v>2620</v>
      </c>
      <c r="R311" s="85" t="s">
        <v>2657</v>
      </c>
      <c r="S311" s="82" t="s">
        <v>2668</v>
      </c>
      <c r="T311" s="82"/>
      <c r="U311" s="82"/>
      <c r="V311" s="85" t="s">
        <v>2767</v>
      </c>
      <c r="W311" s="84">
        <v>42852.585231481484</v>
      </c>
      <c r="X311" s="85" t="s">
        <v>3179</v>
      </c>
      <c r="Y311" s="82"/>
      <c r="Z311" s="82"/>
      <c r="AA311" s="88" t="s">
        <v>3616</v>
      </c>
      <c r="AB311" s="82"/>
      <c r="AC311" s="82" t="b">
        <v>0</v>
      </c>
      <c r="AD311" s="82">
        <v>0</v>
      </c>
      <c r="AE311" s="88" t="s">
        <v>1016</v>
      </c>
      <c r="AF311" s="82" t="b">
        <v>0</v>
      </c>
      <c r="AG311" s="82" t="s">
        <v>1023</v>
      </c>
      <c r="AH311" s="82"/>
      <c r="AI311" s="88" t="s">
        <v>1016</v>
      </c>
      <c r="AJ311" s="82" t="b">
        <v>0</v>
      </c>
      <c r="AK311" s="82">
        <v>345</v>
      </c>
      <c r="AL311" s="88" t="s">
        <v>3964</v>
      </c>
      <c r="AM311" s="82" t="s">
        <v>1033</v>
      </c>
      <c r="AN311" s="82" t="b">
        <v>0</v>
      </c>
      <c r="AO311" s="88" t="s">
        <v>3964</v>
      </c>
      <c r="AP311" s="82" t="s">
        <v>179</v>
      </c>
      <c r="AQ311" s="82">
        <v>0</v>
      </c>
      <c r="AR311" s="82">
        <v>0</v>
      </c>
      <c r="AS311" s="82"/>
      <c r="AT311" s="82"/>
      <c r="AU311" s="82"/>
      <c r="AV311" s="82"/>
      <c r="AW311" s="82"/>
      <c r="AX311" s="82"/>
      <c r="AY311" s="82"/>
      <c r="AZ311" s="82"/>
      <c r="BA311" s="105" t="b">
        <f>IF(Edges[[#This Row],[Vertex 1]]=Edges[[#This Row],[Vertex 2]],TRUE,FALSE)</f>
        <v>0</v>
      </c>
      <c r="BB311">
        <v>1</v>
      </c>
      <c r="BC311">
        <v>1</v>
      </c>
      <c r="BD311" s="81" t="e">
        <f>REPLACE(INDEX(GroupVertices[Group], MATCH(Edges[[#This Row],[Vertex 1]],GroupVertices[Vertex],0)),1,1,"")</f>
        <v>#N/A</v>
      </c>
      <c r="BE311" s="81" t="e">
        <f>REPLACE(INDEX(GroupVertices[Group], MATCH(Edges[[#This Row],[Vertex 2]],GroupVertices[Vertex],0)),1,1,"")</f>
        <v>#N/A</v>
      </c>
    </row>
    <row r="312" spans="1:57" x14ac:dyDescent="0.25">
      <c r="A312" s="67" t="s">
        <v>2223</v>
      </c>
      <c r="B312" s="67" t="s">
        <v>381</v>
      </c>
      <c r="C312" s="68"/>
      <c r="D312" s="69"/>
      <c r="E312" s="70"/>
      <c r="F312" s="71"/>
      <c r="G312" s="68"/>
      <c r="H312" s="72"/>
      <c r="I312" s="73"/>
      <c r="J312" s="73"/>
      <c r="K312" s="35" t="s">
        <v>65</v>
      </c>
      <c r="L312" s="80">
        <v>312</v>
      </c>
      <c r="M312" s="80"/>
      <c r="N312" s="75"/>
      <c r="O312" s="82" t="s">
        <v>393</v>
      </c>
      <c r="P312" s="84">
        <v>42852.585231481484</v>
      </c>
      <c r="Q312" s="82" t="s">
        <v>2620</v>
      </c>
      <c r="R312" s="85" t="s">
        <v>2657</v>
      </c>
      <c r="S312" s="82" t="s">
        <v>2668</v>
      </c>
      <c r="T312" s="82"/>
      <c r="U312" s="82"/>
      <c r="V312" s="85" t="s">
        <v>2767</v>
      </c>
      <c r="W312" s="84">
        <v>42852.585231481484</v>
      </c>
      <c r="X312" s="85" t="s">
        <v>3179</v>
      </c>
      <c r="Y312" s="82"/>
      <c r="Z312" s="82"/>
      <c r="AA312" s="88" t="s">
        <v>3616</v>
      </c>
      <c r="AB312" s="82"/>
      <c r="AC312" s="82" t="b">
        <v>0</v>
      </c>
      <c r="AD312" s="82">
        <v>0</v>
      </c>
      <c r="AE312" s="88" t="s">
        <v>1016</v>
      </c>
      <c r="AF312" s="82" t="b">
        <v>0</v>
      </c>
      <c r="AG312" s="82" t="s">
        <v>1023</v>
      </c>
      <c r="AH312" s="82"/>
      <c r="AI312" s="88" t="s">
        <v>1016</v>
      </c>
      <c r="AJ312" s="82" t="b">
        <v>0</v>
      </c>
      <c r="AK312" s="82">
        <v>345</v>
      </c>
      <c r="AL312" s="88" t="s">
        <v>3964</v>
      </c>
      <c r="AM312" s="82" t="s">
        <v>1033</v>
      </c>
      <c r="AN312" s="82" t="b">
        <v>0</v>
      </c>
      <c r="AO312" s="88" t="s">
        <v>3964</v>
      </c>
      <c r="AP312" s="82" t="s">
        <v>179</v>
      </c>
      <c r="AQ312" s="82">
        <v>0</v>
      </c>
      <c r="AR312" s="82">
        <v>0</v>
      </c>
      <c r="AS312" s="82"/>
      <c r="AT312" s="82"/>
      <c r="AU312" s="82"/>
      <c r="AV312" s="82"/>
      <c r="AW312" s="82"/>
      <c r="AX312" s="82"/>
      <c r="AY312" s="82"/>
      <c r="AZ312" s="82"/>
      <c r="BA312" s="105" t="b">
        <f>IF(Edges[[#This Row],[Vertex 1]]=Edges[[#This Row],[Vertex 2]],TRUE,FALSE)</f>
        <v>0</v>
      </c>
      <c r="BB312">
        <v>1</v>
      </c>
      <c r="BC312">
        <v>1</v>
      </c>
      <c r="BD312" s="81" t="e">
        <f>REPLACE(INDEX(GroupVertices[Group], MATCH(Edges[[#This Row],[Vertex 1]],GroupVertices[Vertex],0)),1,1,"")</f>
        <v>#N/A</v>
      </c>
      <c r="BE312" s="81" t="e">
        <f>REPLACE(INDEX(GroupVertices[Group], MATCH(Edges[[#This Row],[Vertex 2]],GroupVertices[Vertex],0)),1,1,"")</f>
        <v>#N/A</v>
      </c>
    </row>
    <row r="313" spans="1:57" x14ac:dyDescent="0.25">
      <c r="A313" s="67" t="s">
        <v>2224</v>
      </c>
      <c r="B313" s="67" t="s">
        <v>387</v>
      </c>
      <c r="C313" s="68"/>
      <c r="D313" s="69"/>
      <c r="E313" s="70"/>
      <c r="F313" s="71"/>
      <c r="G313" s="68"/>
      <c r="H313" s="72"/>
      <c r="I313" s="73"/>
      <c r="J313" s="73"/>
      <c r="K313" s="35" t="s">
        <v>65</v>
      </c>
      <c r="L313" s="80">
        <v>313</v>
      </c>
      <c r="M313" s="80"/>
      <c r="N313" s="75"/>
      <c r="O313" s="82" t="s">
        <v>393</v>
      </c>
      <c r="P313" s="84">
        <v>42852.585347222222</v>
      </c>
      <c r="Q313" s="82" t="s">
        <v>2620</v>
      </c>
      <c r="R313" s="85" t="s">
        <v>2657</v>
      </c>
      <c r="S313" s="82" t="s">
        <v>2668</v>
      </c>
      <c r="T313" s="82"/>
      <c r="U313" s="82"/>
      <c r="V313" s="85" t="s">
        <v>2768</v>
      </c>
      <c r="W313" s="84">
        <v>42852.585347222222</v>
      </c>
      <c r="X313" s="85" t="s">
        <v>3180</v>
      </c>
      <c r="Y313" s="82"/>
      <c r="Z313" s="82"/>
      <c r="AA313" s="88" t="s">
        <v>3617</v>
      </c>
      <c r="AB313" s="82"/>
      <c r="AC313" s="82" t="b">
        <v>0</v>
      </c>
      <c r="AD313" s="82">
        <v>0</v>
      </c>
      <c r="AE313" s="88" t="s">
        <v>1016</v>
      </c>
      <c r="AF313" s="82" t="b">
        <v>0</v>
      </c>
      <c r="AG313" s="82" t="s">
        <v>1023</v>
      </c>
      <c r="AH313" s="82"/>
      <c r="AI313" s="88" t="s">
        <v>1016</v>
      </c>
      <c r="AJ313" s="82" t="b">
        <v>0</v>
      </c>
      <c r="AK313" s="82">
        <v>345</v>
      </c>
      <c r="AL313" s="88" t="s">
        <v>3964</v>
      </c>
      <c r="AM313" s="82" t="s">
        <v>1030</v>
      </c>
      <c r="AN313" s="82" t="b">
        <v>0</v>
      </c>
      <c r="AO313" s="88" t="s">
        <v>3964</v>
      </c>
      <c r="AP313" s="82" t="s">
        <v>179</v>
      </c>
      <c r="AQ313" s="82">
        <v>0</v>
      </c>
      <c r="AR313" s="82">
        <v>0</v>
      </c>
      <c r="AS313" s="82"/>
      <c r="AT313" s="82"/>
      <c r="AU313" s="82"/>
      <c r="AV313" s="82"/>
      <c r="AW313" s="82"/>
      <c r="AX313" s="82"/>
      <c r="AY313" s="82"/>
      <c r="AZ313" s="82"/>
      <c r="BA313" s="105" t="b">
        <f>IF(Edges[[#This Row],[Vertex 1]]=Edges[[#This Row],[Vertex 2]],TRUE,FALSE)</f>
        <v>0</v>
      </c>
      <c r="BB313">
        <v>1</v>
      </c>
      <c r="BC313">
        <v>1</v>
      </c>
      <c r="BD313" s="81" t="e">
        <f>REPLACE(INDEX(GroupVertices[Group], MATCH(Edges[[#This Row],[Vertex 1]],GroupVertices[Vertex],0)),1,1,"")</f>
        <v>#N/A</v>
      </c>
      <c r="BE313" s="81" t="e">
        <f>REPLACE(INDEX(GroupVertices[Group], MATCH(Edges[[#This Row],[Vertex 2]],GroupVertices[Vertex],0)),1,1,"")</f>
        <v>#N/A</v>
      </c>
    </row>
    <row r="314" spans="1:57" x14ac:dyDescent="0.25">
      <c r="A314" s="67" t="s">
        <v>2224</v>
      </c>
      <c r="B314" s="67" t="s">
        <v>381</v>
      </c>
      <c r="C314" s="68"/>
      <c r="D314" s="69"/>
      <c r="E314" s="70"/>
      <c r="F314" s="71"/>
      <c r="G314" s="68"/>
      <c r="H314" s="72"/>
      <c r="I314" s="73"/>
      <c r="J314" s="73"/>
      <c r="K314" s="35" t="s">
        <v>65</v>
      </c>
      <c r="L314" s="80">
        <v>314</v>
      </c>
      <c r="M314" s="80"/>
      <c r="N314" s="75"/>
      <c r="O314" s="82" t="s">
        <v>393</v>
      </c>
      <c r="P314" s="84">
        <v>42852.585347222222</v>
      </c>
      <c r="Q314" s="82" t="s">
        <v>2620</v>
      </c>
      <c r="R314" s="85" t="s">
        <v>2657</v>
      </c>
      <c r="S314" s="82" t="s">
        <v>2668</v>
      </c>
      <c r="T314" s="82"/>
      <c r="U314" s="82"/>
      <c r="V314" s="85" t="s">
        <v>2768</v>
      </c>
      <c r="W314" s="84">
        <v>42852.585347222222</v>
      </c>
      <c r="X314" s="85" t="s">
        <v>3180</v>
      </c>
      <c r="Y314" s="82"/>
      <c r="Z314" s="82"/>
      <c r="AA314" s="88" t="s">
        <v>3617</v>
      </c>
      <c r="AB314" s="82"/>
      <c r="AC314" s="82" t="b">
        <v>0</v>
      </c>
      <c r="AD314" s="82">
        <v>0</v>
      </c>
      <c r="AE314" s="88" t="s">
        <v>1016</v>
      </c>
      <c r="AF314" s="82" t="b">
        <v>0</v>
      </c>
      <c r="AG314" s="82" t="s">
        <v>1023</v>
      </c>
      <c r="AH314" s="82"/>
      <c r="AI314" s="88" t="s">
        <v>1016</v>
      </c>
      <c r="AJ314" s="82" t="b">
        <v>0</v>
      </c>
      <c r="AK314" s="82">
        <v>345</v>
      </c>
      <c r="AL314" s="88" t="s">
        <v>3964</v>
      </c>
      <c r="AM314" s="82" t="s">
        <v>1030</v>
      </c>
      <c r="AN314" s="82" t="b">
        <v>0</v>
      </c>
      <c r="AO314" s="88" t="s">
        <v>3964</v>
      </c>
      <c r="AP314" s="82" t="s">
        <v>179</v>
      </c>
      <c r="AQ314" s="82">
        <v>0</v>
      </c>
      <c r="AR314" s="82">
        <v>0</v>
      </c>
      <c r="AS314" s="82"/>
      <c r="AT314" s="82"/>
      <c r="AU314" s="82"/>
      <c r="AV314" s="82"/>
      <c r="AW314" s="82"/>
      <c r="AX314" s="82"/>
      <c r="AY314" s="82"/>
      <c r="AZ314" s="82"/>
      <c r="BA314" s="105" t="b">
        <f>IF(Edges[[#This Row],[Vertex 1]]=Edges[[#This Row],[Vertex 2]],TRUE,FALSE)</f>
        <v>0</v>
      </c>
      <c r="BB314">
        <v>1</v>
      </c>
      <c r="BC314">
        <v>1</v>
      </c>
      <c r="BD314" s="81" t="e">
        <f>REPLACE(INDEX(GroupVertices[Group], MATCH(Edges[[#This Row],[Vertex 1]],GroupVertices[Vertex],0)),1,1,"")</f>
        <v>#N/A</v>
      </c>
      <c r="BE314" s="81" t="e">
        <f>REPLACE(INDEX(GroupVertices[Group], MATCH(Edges[[#This Row],[Vertex 2]],GroupVertices[Vertex],0)),1,1,"")</f>
        <v>#N/A</v>
      </c>
    </row>
    <row r="315" spans="1:57" x14ac:dyDescent="0.25">
      <c r="A315" s="67" t="s">
        <v>2225</v>
      </c>
      <c r="B315" s="67" t="s">
        <v>387</v>
      </c>
      <c r="C315" s="68"/>
      <c r="D315" s="69"/>
      <c r="E315" s="70"/>
      <c r="F315" s="71"/>
      <c r="G315" s="68"/>
      <c r="H315" s="72"/>
      <c r="I315" s="73"/>
      <c r="J315" s="73"/>
      <c r="K315" s="35" t="s">
        <v>65</v>
      </c>
      <c r="L315" s="80">
        <v>315</v>
      </c>
      <c r="M315" s="80"/>
      <c r="N315" s="75"/>
      <c r="O315" s="82" t="s">
        <v>393</v>
      </c>
      <c r="P315" s="84">
        <v>42852.587581018517</v>
      </c>
      <c r="Q315" s="82" t="s">
        <v>2620</v>
      </c>
      <c r="R315" s="85" t="s">
        <v>2657</v>
      </c>
      <c r="S315" s="82" t="s">
        <v>2668</v>
      </c>
      <c r="T315" s="82"/>
      <c r="U315" s="82"/>
      <c r="V315" s="85" t="s">
        <v>2769</v>
      </c>
      <c r="W315" s="84">
        <v>42852.587581018517</v>
      </c>
      <c r="X315" s="85" t="s">
        <v>3181</v>
      </c>
      <c r="Y315" s="82"/>
      <c r="Z315" s="82"/>
      <c r="AA315" s="88" t="s">
        <v>3618</v>
      </c>
      <c r="AB315" s="82"/>
      <c r="AC315" s="82" t="b">
        <v>0</v>
      </c>
      <c r="AD315" s="82">
        <v>0</v>
      </c>
      <c r="AE315" s="88" t="s">
        <v>1016</v>
      </c>
      <c r="AF315" s="82" t="b">
        <v>0</v>
      </c>
      <c r="AG315" s="82" t="s">
        <v>1023</v>
      </c>
      <c r="AH315" s="82"/>
      <c r="AI315" s="88" t="s">
        <v>1016</v>
      </c>
      <c r="AJ315" s="82" t="b">
        <v>0</v>
      </c>
      <c r="AK315" s="82">
        <v>345</v>
      </c>
      <c r="AL315" s="88" t="s">
        <v>3964</v>
      </c>
      <c r="AM315" s="82" t="s">
        <v>1030</v>
      </c>
      <c r="AN315" s="82" t="b">
        <v>0</v>
      </c>
      <c r="AO315" s="88" t="s">
        <v>3964</v>
      </c>
      <c r="AP315" s="82" t="s">
        <v>179</v>
      </c>
      <c r="AQ315" s="82">
        <v>0</v>
      </c>
      <c r="AR315" s="82">
        <v>0</v>
      </c>
      <c r="AS315" s="82"/>
      <c r="AT315" s="82"/>
      <c r="AU315" s="82"/>
      <c r="AV315" s="82"/>
      <c r="AW315" s="82"/>
      <c r="AX315" s="82"/>
      <c r="AY315" s="82"/>
      <c r="AZ315" s="82"/>
      <c r="BA315" s="105" t="b">
        <f>IF(Edges[[#This Row],[Vertex 1]]=Edges[[#This Row],[Vertex 2]],TRUE,FALSE)</f>
        <v>0</v>
      </c>
      <c r="BB315">
        <v>1</v>
      </c>
      <c r="BC315">
        <v>1</v>
      </c>
      <c r="BD315" s="81" t="e">
        <f>REPLACE(INDEX(GroupVertices[Group], MATCH(Edges[[#This Row],[Vertex 1]],GroupVertices[Vertex],0)),1,1,"")</f>
        <v>#N/A</v>
      </c>
      <c r="BE315" s="81" t="e">
        <f>REPLACE(INDEX(GroupVertices[Group], MATCH(Edges[[#This Row],[Vertex 2]],GroupVertices[Vertex],0)),1,1,"")</f>
        <v>#N/A</v>
      </c>
    </row>
    <row r="316" spans="1:57" x14ac:dyDescent="0.25">
      <c r="A316" s="67" t="s">
        <v>2225</v>
      </c>
      <c r="B316" s="67" t="s">
        <v>381</v>
      </c>
      <c r="C316" s="68"/>
      <c r="D316" s="69"/>
      <c r="E316" s="70"/>
      <c r="F316" s="71"/>
      <c r="G316" s="68"/>
      <c r="H316" s="72"/>
      <c r="I316" s="73"/>
      <c r="J316" s="73"/>
      <c r="K316" s="35" t="s">
        <v>65</v>
      </c>
      <c r="L316" s="80">
        <v>316</v>
      </c>
      <c r="M316" s="80"/>
      <c r="N316" s="75"/>
      <c r="O316" s="82" t="s">
        <v>393</v>
      </c>
      <c r="P316" s="84">
        <v>42852.587581018517</v>
      </c>
      <c r="Q316" s="82" t="s">
        <v>2620</v>
      </c>
      <c r="R316" s="85" t="s">
        <v>2657</v>
      </c>
      <c r="S316" s="82" t="s">
        <v>2668</v>
      </c>
      <c r="T316" s="82"/>
      <c r="U316" s="82"/>
      <c r="V316" s="85" t="s">
        <v>2769</v>
      </c>
      <c r="W316" s="84">
        <v>42852.587581018517</v>
      </c>
      <c r="X316" s="85" t="s">
        <v>3181</v>
      </c>
      <c r="Y316" s="82"/>
      <c r="Z316" s="82"/>
      <c r="AA316" s="88" t="s">
        <v>3618</v>
      </c>
      <c r="AB316" s="82"/>
      <c r="AC316" s="82" t="b">
        <v>0</v>
      </c>
      <c r="AD316" s="82">
        <v>0</v>
      </c>
      <c r="AE316" s="88" t="s">
        <v>1016</v>
      </c>
      <c r="AF316" s="82" t="b">
        <v>0</v>
      </c>
      <c r="AG316" s="82" t="s">
        <v>1023</v>
      </c>
      <c r="AH316" s="82"/>
      <c r="AI316" s="88" t="s">
        <v>1016</v>
      </c>
      <c r="AJ316" s="82" t="b">
        <v>0</v>
      </c>
      <c r="AK316" s="82">
        <v>345</v>
      </c>
      <c r="AL316" s="88" t="s">
        <v>3964</v>
      </c>
      <c r="AM316" s="82" t="s">
        <v>1030</v>
      </c>
      <c r="AN316" s="82" t="b">
        <v>0</v>
      </c>
      <c r="AO316" s="88" t="s">
        <v>3964</v>
      </c>
      <c r="AP316" s="82" t="s">
        <v>179</v>
      </c>
      <c r="AQ316" s="82">
        <v>0</v>
      </c>
      <c r="AR316" s="82">
        <v>0</v>
      </c>
      <c r="AS316" s="82"/>
      <c r="AT316" s="82"/>
      <c r="AU316" s="82"/>
      <c r="AV316" s="82"/>
      <c r="AW316" s="82"/>
      <c r="AX316" s="82"/>
      <c r="AY316" s="82"/>
      <c r="AZ316" s="82"/>
      <c r="BA316" s="105" t="b">
        <f>IF(Edges[[#This Row],[Vertex 1]]=Edges[[#This Row],[Vertex 2]],TRUE,FALSE)</f>
        <v>0</v>
      </c>
      <c r="BB316">
        <v>1</v>
      </c>
      <c r="BC316">
        <v>1</v>
      </c>
      <c r="BD316" s="81" t="e">
        <f>REPLACE(INDEX(GroupVertices[Group], MATCH(Edges[[#This Row],[Vertex 1]],GroupVertices[Vertex],0)),1,1,"")</f>
        <v>#N/A</v>
      </c>
      <c r="BE316" s="81" t="e">
        <f>REPLACE(INDEX(GroupVertices[Group], MATCH(Edges[[#This Row],[Vertex 2]],GroupVertices[Vertex],0)),1,1,"")</f>
        <v>#N/A</v>
      </c>
    </row>
    <row r="317" spans="1:57" x14ac:dyDescent="0.25">
      <c r="A317" s="67" t="s">
        <v>2226</v>
      </c>
      <c r="B317" s="67" t="s">
        <v>387</v>
      </c>
      <c r="C317" s="68"/>
      <c r="D317" s="69"/>
      <c r="E317" s="70"/>
      <c r="F317" s="71"/>
      <c r="G317" s="68"/>
      <c r="H317" s="72"/>
      <c r="I317" s="73"/>
      <c r="J317" s="73"/>
      <c r="K317" s="35" t="s">
        <v>65</v>
      </c>
      <c r="L317" s="80">
        <v>317</v>
      </c>
      <c r="M317" s="80"/>
      <c r="N317" s="75"/>
      <c r="O317" s="82" t="s">
        <v>393</v>
      </c>
      <c r="P317" s="84">
        <v>42852.589143518519</v>
      </c>
      <c r="Q317" s="82" t="s">
        <v>2620</v>
      </c>
      <c r="R317" s="85" t="s">
        <v>2657</v>
      </c>
      <c r="S317" s="82" t="s">
        <v>2668</v>
      </c>
      <c r="T317" s="82"/>
      <c r="U317" s="82"/>
      <c r="V317" s="85" t="s">
        <v>2770</v>
      </c>
      <c r="W317" s="84">
        <v>42852.589143518519</v>
      </c>
      <c r="X317" s="85" t="s">
        <v>3182</v>
      </c>
      <c r="Y317" s="82"/>
      <c r="Z317" s="82"/>
      <c r="AA317" s="88" t="s">
        <v>3619</v>
      </c>
      <c r="AB317" s="82"/>
      <c r="AC317" s="82" t="b">
        <v>0</v>
      </c>
      <c r="AD317" s="82">
        <v>0</v>
      </c>
      <c r="AE317" s="88" t="s">
        <v>1016</v>
      </c>
      <c r="AF317" s="82" t="b">
        <v>0</v>
      </c>
      <c r="AG317" s="82" t="s">
        <v>1023</v>
      </c>
      <c r="AH317" s="82"/>
      <c r="AI317" s="88" t="s">
        <v>1016</v>
      </c>
      <c r="AJ317" s="82" t="b">
        <v>0</v>
      </c>
      <c r="AK317" s="82">
        <v>345</v>
      </c>
      <c r="AL317" s="88" t="s">
        <v>3964</v>
      </c>
      <c r="AM317" s="82" t="s">
        <v>1033</v>
      </c>
      <c r="AN317" s="82" t="b">
        <v>0</v>
      </c>
      <c r="AO317" s="88" t="s">
        <v>3964</v>
      </c>
      <c r="AP317" s="82" t="s">
        <v>179</v>
      </c>
      <c r="AQ317" s="82">
        <v>0</v>
      </c>
      <c r="AR317" s="82">
        <v>0</v>
      </c>
      <c r="AS317" s="82"/>
      <c r="AT317" s="82"/>
      <c r="AU317" s="82"/>
      <c r="AV317" s="82"/>
      <c r="AW317" s="82"/>
      <c r="AX317" s="82"/>
      <c r="AY317" s="82"/>
      <c r="AZ317" s="82"/>
      <c r="BA317" s="105" t="b">
        <f>IF(Edges[[#This Row],[Vertex 1]]=Edges[[#This Row],[Vertex 2]],TRUE,FALSE)</f>
        <v>0</v>
      </c>
      <c r="BB317">
        <v>1</v>
      </c>
      <c r="BC317">
        <v>1</v>
      </c>
      <c r="BD317" s="81" t="e">
        <f>REPLACE(INDEX(GroupVertices[Group], MATCH(Edges[[#This Row],[Vertex 1]],GroupVertices[Vertex],0)),1,1,"")</f>
        <v>#N/A</v>
      </c>
      <c r="BE317" s="81" t="e">
        <f>REPLACE(INDEX(GroupVertices[Group], MATCH(Edges[[#This Row],[Vertex 2]],GroupVertices[Vertex],0)),1,1,"")</f>
        <v>#N/A</v>
      </c>
    </row>
    <row r="318" spans="1:57" x14ac:dyDescent="0.25">
      <c r="A318" s="67" t="s">
        <v>2226</v>
      </c>
      <c r="B318" s="67" t="s">
        <v>381</v>
      </c>
      <c r="C318" s="68"/>
      <c r="D318" s="69"/>
      <c r="E318" s="70"/>
      <c r="F318" s="71"/>
      <c r="G318" s="68"/>
      <c r="H318" s="72"/>
      <c r="I318" s="73"/>
      <c r="J318" s="73"/>
      <c r="K318" s="35" t="s">
        <v>65</v>
      </c>
      <c r="L318" s="80">
        <v>318</v>
      </c>
      <c r="M318" s="80"/>
      <c r="N318" s="75"/>
      <c r="O318" s="82" t="s">
        <v>393</v>
      </c>
      <c r="P318" s="84">
        <v>42852.589143518519</v>
      </c>
      <c r="Q318" s="82" t="s">
        <v>2620</v>
      </c>
      <c r="R318" s="85" t="s">
        <v>2657</v>
      </c>
      <c r="S318" s="82" t="s">
        <v>2668</v>
      </c>
      <c r="T318" s="82"/>
      <c r="U318" s="82"/>
      <c r="V318" s="85" t="s">
        <v>2770</v>
      </c>
      <c r="W318" s="84">
        <v>42852.589143518519</v>
      </c>
      <c r="X318" s="85" t="s">
        <v>3182</v>
      </c>
      <c r="Y318" s="82"/>
      <c r="Z318" s="82"/>
      <c r="AA318" s="88" t="s">
        <v>3619</v>
      </c>
      <c r="AB318" s="82"/>
      <c r="AC318" s="82" t="b">
        <v>0</v>
      </c>
      <c r="AD318" s="82">
        <v>0</v>
      </c>
      <c r="AE318" s="88" t="s">
        <v>1016</v>
      </c>
      <c r="AF318" s="82" t="b">
        <v>0</v>
      </c>
      <c r="AG318" s="82" t="s">
        <v>1023</v>
      </c>
      <c r="AH318" s="82"/>
      <c r="AI318" s="88" t="s">
        <v>1016</v>
      </c>
      <c r="AJ318" s="82" t="b">
        <v>0</v>
      </c>
      <c r="AK318" s="82">
        <v>345</v>
      </c>
      <c r="AL318" s="88" t="s">
        <v>3964</v>
      </c>
      <c r="AM318" s="82" t="s">
        <v>1033</v>
      </c>
      <c r="AN318" s="82" t="b">
        <v>0</v>
      </c>
      <c r="AO318" s="88" t="s">
        <v>3964</v>
      </c>
      <c r="AP318" s="82" t="s">
        <v>179</v>
      </c>
      <c r="AQ318" s="82">
        <v>0</v>
      </c>
      <c r="AR318" s="82">
        <v>0</v>
      </c>
      <c r="AS318" s="82"/>
      <c r="AT318" s="82"/>
      <c r="AU318" s="82"/>
      <c r="AV318" s="82"/>
      <c r="AW318" s="82"/>
      <c r="AX318" s="82"/>
      <c r="AY318" s="82"/>
      <c r="AZ318" s="82"/>
      <c r="BA318" s="105" t="b">
        <f>IF(Edges[[#This Row],[Vertex 1]]=Edges[[#This Row],[Vertex 2]],TRUE,FALSE)</f>
        <v>0</v>
      </c>
      <c r="BB318">
        <v>1</v>
      </c>
      <c r="BC318">
        <v>1</v>
      </c>
      <c r="BD318" s="81" t="e">
        <f>REPLACE(INDEX(GroupVertices[Group], MATCH(Edges[[#This Row],[Vertex 1]],GroupVertices[Vertex],0)),1,1,"")</f>
        <v>#N/A</v>
      </c>
      <c r="BE318" s="81" t="e">
        <f>REPLACE(INDEX(GroupVertices[Group], MATCH(Edges[[#This Row],[Vertex 2]],GroupVertices[Vertex],0)),1,1,"")</f>
        <v>#N/A</v>
      </c>
    </row>
    <row r="319" spans="1:57" x14ac:dyDescent="0.25">
      <c r="A319" s="67" t="s">
        <v>2227</v>
      </c>
      <c r="B319" s="67" t="s">
        <v>387</v>
      </c>
      <c r="C319" s="68"/>
      <c r="D319" s="69"/>
      <c r="E319" s="70"/>
      <c r="F319" s="71"/>
      <c r="G319" s="68"/>
      <c r="H319" s="72"/>
      <c r="I319" s="73"/>
      <c r="J319" s="73"/>
      <c r="K319" s="35" t="s">
        <v>65</v>
      </c>
      <c r="L319" s="80">
        <v>319</v>
      </c>
      <c r="M319" s="80"/>
      <c r="N319" s="75"/>
      <c r="O319" s="82" t="s">
        <v>393</v>
      </c>
      <c r="P319" s="84">
        <v>42852.591273148151</v>
      </c>
      <c r="Q319" s="82" t="s">
        <v>2620</v>
      </c>
      <c r="R319" s="85" t="s">
        <v>2657</v>
      </c>
      <c r="S319" s="82" t="s">
        <v>2668</v>
      </c>
      <c r="T319" s="82"/>
      <c r="U319" s="82"/>
      <c r="V319" s="85" t="s">
        <v>2771</v>
      </c>
      <c r="W319" s="84">
        <v>42852.591273148151</v>
      </c>
      <c r="X319" s="85" t="s">
        <v>3183</v>
      </c>
      <c r="Y319" s="82"/>
      <c r="Z319" s="82"/>
      <c r="AA319" s="88" t="s">
        <v>3620</v>
      </c>
      <c r="AB319" s="82"/>
      <c r="AC319" s="82" t="b">
        <v>0</v>
      </c>
      <c r="AD319" s="82">
        <v>0</v>
      </c>
      <c r="AE319" s="88" t="s">
        <v>1016</v>
      </c>
      <c r="AF319" s="82" t="b">
        <v>0</v>
      </c>
      <c r="AG319" s="82" t="s">
        <v>1023</v>
      </c>
      <c r="AH319" s="82"/>
      <c r="AI319" s="88" t="s">
        <v>1016</v>
      </c>
      <c r="AJ319" s="82" t="b">
        <v>0</v>
      </c>
      <c r="AK319" s="82">
        <v>345</v>
      </c>
      <c r="AL319" s="88" t="s">
        <v>3964</v>
      </c>
      <c r="AM319" s="82" t="s">
        <v>1030</v>
      </c>
      <c r="AN319" s="82" t="b">
        <v>0</v>
      </c>
      <c r="AO319" s="88" t="s">
        <v>3964</v>
      </c>
      <c r="AP319" s="82" t="s">
        <v>179</v>
      </c>
      <c r="AQ319" s="82">
        <v>0</v>
      </c>
      <c r="AR319" s="82">
        <v>0</v>
      </c>
      <c r="AS319" s="82"/>
      <c r="AT319" s="82"/>
      <c r="AU319" s="82"/>
      <c r="AV319" s="82"/>
      <c r="AW319" s="82"/>
      <c r="AX319" s="82"/>
      <c r="AY319" s="82"/>
      <c r="AZ319" s="82"/>
      <c r="BA319" s="105" t="b">
        <f>IF(Edges[[#This Row],[Vertex 1]]=Edges[[#This Row],[Vertex 2]],TRUE,FALSE)</f>
        <v>0</v>
      </c>
      <c r="BB319">
        <v>1</v>
      </c>
      <c r="BC319">
        <v>1</v>
      </c>
      <c r="BD319" s="81" t="e">
        <f>REPLACE(INDEX(GroupVertices[Group], MATCH(Edges[[#This Row],[Vertex 1]],GroupVertices[Vertex],0)),1,1,"")</f>
        <v>#N/A</v>
      </c>
      <c r="BE319" s="81" t="e">
        <f>REPLACE(INDEX(GroupVertices[Group], MATCH(Edges[[#This Row],[Vertex 2]],GroupVertices[Vertex],0)),1,1,"")</f>
        <v>#N/A</v>
      </c>
    </row>
    <row r="320" spans="1:57" x14ac:dyDescent="0.25">
      <c r="A320" s="67" t="s">
        <v>2227</v>
      </c>
      <c r="B320" s="67" t="s">
        <v>381</v>
      </c>
      <c r="C320" s="68"/>
      <c r="D320" s="69"/>
      <c r="E320" s="70"/>
      <c r="F320" s="71"/>
      <c r="G320" s="68"/>
      <c r="H320" s="72"/>
      <c r="I320" s="73"/>
      <c r="J320" s="73"/>
      <c r="K320" s="35" t="s">
        <v>65</v>
      </c>
      <c r="L320" s="80">
        <v>320</v>
      </c>
      <c r="M320" s="80"/>
      <c r="N320" s="75"/>
      <c r="O320" s="82" t="s">
        <v>393</v>
      </c>
      <c r="P320" s="84">
        <v>42852.591273148151</v>
      </c>
      <c r="Q320" s="82" t="s">
        <v>2620</v>
      </c>
      <c r="R320" s="85" t="s">
        <v>2657</v>
      </c>
      <c r="S320" s="82" t="s">
        <v>2668</v>
      </c>
      <c r="T320" s="82"/>
      <c r="U320" s="82"/>
      <c r="V320" s="85" t="s">
        <v>2771</v>
      </c>
      <c r="W320" s="84">
        <v>42852.591273148151</v>
      </c>
      <c r="X320" s="85" t="s">
        <v>3183</v>
      </c>
      <c r="Y320" s="82"/>
      <c r="Z320" s="82"/>
      <c r="AA320" s="88" t="s">
        <v>3620</v>
      </c>
      <c r="AB320" s="82"/>
      <c r="AC320" s="82" t="b">
        <v>0</v>
      </c>
      <c r="AD320" s="82">
        <v>0</v>
      </c>
      <c r="AE320" s="88" t="s">
        <v>1016</v>
      </c>
      <c r="AF320" s="82" t="b">
        <v>0</v>
      </c>
      <c r="AG320" s="82" t="s">
        <v>1023</v>
      </c>
      <c r="AH320" s="82"/>
      <c r="AI320" s="88" t="s">
        <v>1016</v>
      </c>
      <c r="AJ320" s="82" t="b">
        <v>0</v>
      </c>
      <c r="AK320" s="82">
        <v>345</v>
      </c>
      <c r="AL320" s="88" t="s">
        <v>3964</v>
      </c>
      <c r="AM320" s="82" t="s">
        <v>1030</v>
      </c>
      <c r="AN320" s="82" t="b">
        <v>0</v>
      </c>
      <c r="AO320" s="88" t="s">
        <v>3964</v>
      </c>
      <c r="AP320" s="82" t="s">
        <v>179</v>
      </c>
      <c r="AQ320" s="82">
        <v>0</v>
      </c>
      <c r="AR320" s="82">
        <v>0</v>
      </c>
      <c r="AS320" s="82"/>
      <c r="AT320" s="82"/>
      <c r="AU320" s="82"/>
      <c r="AV320" s="82"/>
      <c r="AW320" s="82"/>
      <c r="AX320" s="82"/>
      <c r="AY320" s="82"/>
      <c r="AZ320" s="82"/>
      <c r="BA320" s="105" t="b">
        <f>IF(Edges[[#This Row],[Vertex 1]]=Edges[[#This Row],[Vertex 2]],TRUE,FALSE)</f>
        <v>0</v>
      </c>
      <c r="BB320">
        <v>1</v>
      </c>
      <c r="BC320">
        <v>1</v>
      </c>
      <c r="BD320" s="81" t="e">
        <f>REPLACE(INDEX(GroupVertices[Group], MATCH(Edges[[#This Row],[Vertex 1]],GroupVertices[Vertex],0)),1,1,"")</f>
        <v>#N/A</v>
      </c>
      <c r="BE320" s="81" t="e">
        <f>REPLACE(INDEX(GroupVertices[Group], MATCH(Edges[[#This Row],[Vertex 2]],GroupVertices[Vertex],0)),1,1,"")</f>
        <v>#N/A</v>
      </c>
    </row>
    <row r="321" spans="1:57" x14ac:dyDescent="0.25">
      <c r="A321" s="67" t="s">
        <v>2228</v>
      </c>
      <c r="B321" s="67" t="s">
        <v>387</v>
      </c>
      <c r="C321" s="68"/>
      <c r="D321" s="69"/>
      <c r="E321" s="70"/>
      <c r="F321" s="71"/>
      <c r="G321" s="68"/>
      <c r="H321" s="72"/>
      <c r="I321" s="73"/>
      <c r="J321" s="73"/>
      <c r="K321" s="35" t="s">
        <v>65</v>
      </c>
      <c r="L321" s="80">
        <v>321</v>
      </c>
      <c r="M321" s="80"/>
      <c r="N321" s="75"/>
      <c r="O321" s="82" t="s">
        <v>393</v>
      </c>
      <c r="P321" s="84">
        <v>42852.592731481483</v>
      </c>
      <c r="Q321" s="82" t="s">
        <v>2620</v>
      </c>
      <c r="R321" s="85" t="s">
        <v>2657</v>
      </c>
      <c r="S321" s="82" t="s">
        <v>2668</v>
      </c>
      <c r="T321" s="82"/>
      <c r="U321" s="82"/>
      <c r="V321" s="85" t="s">
        <v>2772</v>
      </c>
      <c r="W321" s="84">
        <v>42852.592731481483</v>
      </c>
      <c r="X321" s="85" t="s">
        <v>3184</v>
      </c>
      <c r="Y321" s="82"/>
      <c r="Z321" s="82"/>
      <c r="AA321" s="88" t="s">
        <v>3621</v>
      </c>
      <c r="AB321" s="82"/>
      <c r="AC321" s="82" t="b">
        <v>0</v>
      </c>
      <c r="AD321" s="82">
        <v>0</v>
      </c>
      <c r="AE321" s="88" t="s">
        <v>1016</v>
      </c>
      <c r="AF321" s="82" t="b">
        <v>0</v>
      </c>
      <c r="AG321" s="82" t="s">
        <v>1023</v>
      </c>
      <c r="AH321" s="82"/>
      <c r="AI321" s="88" t="s">
        <v>1016</v>
      </c>
      <c r="AJ321" s="82" t="b">
        <v>0</v>
      </c>
      <c r="AK321" s="82">
        <v>345</v>
      </c>
      <c r="AL321" s="88" t="s">
        <v>3964</v>
      </c>
      <c r="AM321" s="82" t="s">
        <v>1030</v>
      </c>
      <c r="AN321" s="82" t="b">
        <v>0</v>
      </c>
      <c r="AO321" s="88" t="s">
        <v>3964</v>
      </c>
      <c r="AP321" s="82" t="s">
        <v>179</v>
      </c>
      <c r="AQ321" s="82">
        <v>0</v>
      </c>
      <c r="AR321" s="82">
        <v>0</v>
      </c>
      <c r="AS321" s="82"/>
      <c r="AT321" s="82"/>
      <c r="AU321" s="82"/>
      <c r="AV321" s="82"/>
      <c r="AW321" s="82"/>
      <c r="AX321" s="82"/>
      <c r="AY321" s="82"/>
      <c r="AZ321" s="82"/>
      <c r="BA321" s="105" t="b">
        <f>IF(Edges[[#This Row],[Vertex 1]]=Edges[[#This Row],[Vertex 2]],TRUE,FALSE)</f>
        <v>0</v>
      </c>
      <c r="BB321">
        <v>1</v>
      </c>
      <c r="BC321">
        <v>1</v>
      </c>
      <c r="BD321" s="81" t="e">
        <f>REPLACE(INDEX(GroupVertices[Group], MATCH(Edges[[#This Row],[Vertex 1]],GroupVertices[Vertex],0)),1,1,"")</f>
        <v>#N/A</v>
      </c>
      <c r="BE321" s="81" t="e">
        <f>REPLACE(INDEX(GroupVertices[Group], MATCH(Edges[[#This Row],[Vertex 2]],GroupVertices[Vertex],0)),1,1,"")</f>
        <v>#N/A</v>
      </c>
    </row>
    <row r="322" spans="1:57" x14ac:dyDescent="0.25">
      <c r="A322" s="67" t="s">
        <v>2228</v>
      </c>
      <c r="B322" s="67" t="s">
        <v>381</v>
      </c>
      <c r="C322" s="68"/>
      <c r="D322" s="69"/>
      <c r="E322" s="70"/>
      <c r="F322" s="71"/>
      <c r="G322" s="68"/>
      <c r="H322" s="72"/>
      <c r="I322" s="73"/>
      <c r="J322" s="73"/>
      <c r="K322" s="35" t="s">
        <v>65</v>
      </c>
      <c r="L322" s="80">
        <v>322</v>
      </c>
      <c r="M322" s="80"/>
      <c r="N322" s="75"/>
      <c r="O322" s="82" t="s">
        <v>393</v>
      </c>
      <c r="P322" s="84">
        <v>42852.592731481483</v>
      </c>
      <c r="Q322" s="82" t="s">
        <v>2620</v>
      </c>
      <c r="R322" s="85" t="s">
        <v>2657</v>
      </c>
      <c r="S322" s="82" t="s">
        <v>2668</v>
      </c>
      <c r="T322" s="82"/>
      <c r="U322" s="82"/>
      <c r="V322" s="85" t="s">
        <v>2772</v>
      </c>
      <c r="W322" s="84">
        <v>42852.592731481483</v>
      </c>
      <c r="X322" s="85" t="s">
        <v>3184</v>
      </c>
      <c r="Y322" s="82"/>
      <c r="Z322" s="82"/>
      <c r="AA322" s="88" t="s">
        <v>3621</v>
      </c>
      <c r="AB322" s="82"/>
      <c r="AC322" s="82" t="b">
        <v>0</v>
      </c>
      <c r="AD322" s="82">
        <v>0</v>
      </c>
      <c r="AE322" s="88" t="s">
        <v>1016</v>
      </c>
      <c r="AF322" s="82" t="b">
        <v>0</v>
      </c>
      <c r="AG322" s="82" t="s">
        <v>1023</v>
      </c>
      <c r="AH322" s="82"/>
      <c r="AI322" s="88" t="s">
        <v>1016</v>
      </c>
      <c r="AJ322" s="82" t="b">
        <v>0</v>
      </c>
      <c r="AK322" s="82">
        <v>345</v>
      </c>
      <c r="AL322" s="88" t="s">
        <v>3964</v>
      </c>
      <c r="AM322" s="82" t="s">
        <v>1030</v>
      </c>
      <c r="AN322" s="82" t="b">
        <v>0</v>
      </c>
      <c r="AO322" s="88" t="s">
        <v>3964</v>
      </c>
      <c r="AP322" s="82" t="s">
        <v>179</v>
      </c>
      <c r="AQ322" s="82">
        <v>0</v>
      </c>
      <c r="AR322" s="82">
        <v>0</v>
      </c>
      <c r="AS322" s="82"/>
      <c r="AT322" s="82"/>
      <c r="AU322" s="82"/>
      <c r="AV322" s="82"/>
      <c r="AW322" s="82"/>
      <c r="AX322" s="82"/>
      <c r="AY322" s="82"/>
      <c r="AZ322" s="82"/>
      <c r="BA322" s="105" t="b">
        <f>IF(Edges[[#This Row],[Vertex 1]]=Edges[[#This Row],[Vertex 2]],TRUE,FALSE)</f>
        <v>0</v>
      </c>
      <c r="BB322">
        <v>1</v>
      </c>
      <c r="BC322">
        <v>1</v>
      </c>
      <c r="BD322" s="81" t="e">
        <f>REPLACE(INDEX(GroupVertices[Group], MATCH(Edges[[#This Row],[Vertex 1]],GroupVertices[Vertex],0)),1,1,"")</f>
        <v>#N/A</v>
      </c>
      <c r="BE322" s="81" t="e">
        <f>REPLACE(INDEX(GroupVertices[Group], MATCH(Edges[[#This Row],[Vertex 2]],GroupVertices[Vertex],0)),1,1,"")</f>
        <v>#N/A</v>
      </c>
    </row>
    <row r="323" spans="1:57" x14ac:dyDescent="0.25">
      <c r="A323" s="67" t="s">
        <v>2229</v>
      </c>
      <c r="B323" s="67" t="s">
        <v>387</v>
      </c>
      <c r="C323" s="68"/>
      <c r="D323" s="69"/>
      <c r="E323" s="70"/>
      <c r="F323" s="71"/>
      <c r="G323" s="68"/>
      <c r="H323" s="72"/>
      <c r="I323" s="73"/>
      <c r="J323" s="73"/>
      <c r="K323" s="35" t="s">
        <v>65</v>
      </c>
      <c r="L323" s="80">
        <v>323</v>
      </c>
      <c r="M323" s="80"/>
      <c r="N323" s="75"/>
      <c r="O323" s="82" t="s">
        <v>393</v>
      </c>
      <c r="P323" s="84">
        <v>42852.592766203707</v>
      </c>
      <c r="Q323" s="82" t="s">
        <v>2620</v>
      </c>
      <c r="R323" s="85" t="s">
        <v>2657</v>
      </c>
      <c r="S323" s="82" t="s">
        <v>2668</v>
      </c>
      <c r="T323" s="82"/>
      <c r="U323" s="82"/>
      <c r="V323" s="85" t="s">
        <v>2773</v>
      </c>
      <c r="W323" s="84">
        <v>42852.592766203707</v>
      </c>
      <c r="X323" s="85" t="s">
        <v>3185</v>
      </c>
      <c r="Y323" s="82"/>
      <c r="Z323" s="82"/>
      <c r="AA323" s="88" t="s">
        <v>3622</v>
      </c>
      <c r="AB323" s="82"/>
      <c r="AC323" s="82" t="b">
        <v>0</v>
      </c>
      <c r="AD323" s="82">
        <v>0</v>
      </c>
      <c r="AE323" s="88" t="s">
        <v>1016</v>
      </c>
      <c r="AF323" s="82" t="b">
        <v>0</v>
      </c>
      <c r="AG323" s="82" t="s">
        <v>1023</v>
      </c>
      <c r="AH323" s="82"/>
      <c r="AI323" s="88" t="s">
        <v>1016</v>
      </c>
      <c r="AJ323" s="82" t="b">
        <v>0</v>
      </c>
      <c r="AK323" s="82">
        <v>345</v>
      </c>
      <c r="AL323" s="88" t="s">
        <v>3964</v>
      </c>
      <c r="AM323" s="82" t="s">
        <v>1030</v>
      </c>
      <c r="AN323" s="82" t="b">
        <v>0</v>
      </c>
      <c r="AO323" s="88" t="s">
        <v>3964</v>
      </c>
      <c r="AP323" s="82" t="s">
        <v>179</v>
      </c>
      <c r="AQ323" s="82">
        <v>0</v>
      </c>
      <c r="AR323" s="82">
        <v>0</v>
      </c>
      <c r="AS323" s="82"/>
      <c r="AT323" s="82"/>
      <c r="AU323" s="82"/>
      <c r="AV323" s="82"/>
      <c r="AW323" s="82"/>
      <c r="AX323" s="82"/>
      <c r="AY323" s="82"/>
      <c r="AZ323" s="82"/>
      <c r="BA323" s="105" t="b">
        <f>IF(Edges[[#This Row],[Vertex 1]]=Edges[[#This Row],[Vertex 2]],TRUE,FALSE)</f>
        <v>0</v>
      </c>
      <c r="BB323">
        <v>1</v>
      </c>
      <c r="BC323">
        <v>1</v>
      </c>
      <c r="BD323" s="81" t="e">
        <f>REPLACE(INDEX(GroupVertices[Group], MATCH(Edges[[#This Row],[Vertex 1]],GroupVertices[Vertex],0)),1,1,"")</f>
        <v>#N/A</v>
      </c>
      <c r="BE323" s="81" t="e">
        <f>REPLACE(INDEX(GroupVertices[Group], MATCH(Edges[[#This Row],[Vertex 2]],GroupVertices[Vertex],0)),1,1,"")</f>
        <v>#N/A</v>
      </c>
    </row>
    <row r="324" spans="1:57" x14ac:dyDescent="0.25">
      <c r="A324" s="67" t="s">
        <v>2229</v>
      </c>
      <c r="B324" s="67" t="s">
        <v>381</v>
      </c>
      <c r="C324" s="68"/>
      <c r="D324" s="69"/>
      <c r="E324" s="70"/>
      <c r="F324" s="71"/>
      <c r="G324" s="68"/>
      <c r="H324" s="72"/>
      <c r="I324" s="73"/>
      <c r="J324" s="73"/>
      <c r="K324" s="35" t="s">
        <v>65</v>
      </c>
      <c r="L324" s="80">
        <v>324</v>
      </c>
      <c r="M324" s="80"/>
      <c r="N324" s="75"/>
      <c r="O324" s="82" t="s">
        <v>393</v>
      </c>
      <c r="P324" s="84">
        <v>42852.592766203707</v>
      </c>
      <c r="Q324" s="82" t="s">
        <v>2620</v>
      </c>
      <c r="R324" s="85" t="s">
        <v>2657</v>
      </c>
      <c r="S324" s="82" t="s">
        <v>2668</v>
      </c>
      <c r="T324" s="82"/>
      <c r="U324" s="82"/>
      <c r="V324" s="85" t="s">
        <v>2773</v>
      </c>
      <c r="W324" s="84">
        <v>42852.592766203707</v>
      </c>
      <c r="X324" s="85" t="s">
        <v>3185</v>
      </c>
      <c r="Y324" s="82"/>
      <c r="Z324" s="82"/>
      <c r="AA324" s="88" t="s">
        <v>3622</v>
      </c>
      <c r="AB324" s="82"/>
      <c r="AC324" s="82" t="b">
        <v>0</v>
      </c>
      <c r="AD324" s="82">
        <v>0</v>
      </c>
      <c r="AE324" s="88" t="s">
        <v>1016</v>
      </c>
      <c r="AF324" s="82" t="b">
        <v>0</v>
      </c>
      <c r="AG324" s="82" t="s">
        <v>1023</v>
      </c>
      <c r="AH324" s="82"/>
      <c r="AI324" s="88" t="s">
        <v>1016</v>
      </c>
      <c r="AJ324" s="82" t="b">
        <v>0</v>
      </c>
      <c r="AK324" s="82">
        <v>345</v>
      </c>
      <c r="AL324" s="88" t="s">
        <v>3964</v>
      </c>
      <c r="AM324" s="82" t="s">
        <v>1030</v>
      </c>
      <c r="AN324" s="82" t="b">
        <v>0</v>
      </c>
      <c r="AO324" s="88" t="s">
        <v>3964</v>
      </c>
      <c r="AP324" s="82" t="s">
        <v>179</v>
      </c>
      <c r="AQ324" s="82">
        <v>0</v>
      </c>
      <c r="AR324" s="82">
        <v>0</v>
      </c>
      <c r="AS324" s="82"/>
      <c r="AT324" s="82"/>
      <c r="AU324" s="82"/>
      <c r="AV324" s="82"/>
      <c r="AW324" s="82"/>
      <c r="AX324" s="82"/>
      <c r="AY324" s="82"/>
      <c r="AZ324" s="82"/>
      <c r="BA324" s="105" t="b">
        <f>IF(Edges[[#This Row],[Vertex 1]]=Edges[[#This Row],[Vertex 2]],TRUE,FALSE)</f>
        <v>0</v>
      </c>
      <c r="BB324">
        <v>1</v>
      </c>
      <c r="BC324">
        <v>1</v>
      </c>
      <c r="BD324" s="81" t="e">
        <f>REPLACE(INDEX(GroupVertices[Group], MATCH(Edges[[#This Row],[Vertex 1]],GroupVertices[Vertex],0)),1,1,"")</f>
        <v>#N/A</v>
      </c>
      <c r="BE324" s="81" t="e">
        <f>REPLACE(INDEX(GroupVertices[Group], MATCH(Edges[[#This Row],[Vertex 2]],GroupVertices[Vertex],0)),1,1,"")</f>
        <v>#N/A</v>
      </c>
    </row>
    <row r="325" spans="1:57" x14ac:dyDescent="0.25">
      <c r="A325" s="67" t="s">
        <v>2230</v>
      </c>
      <c r="B325" s="67" t="s">
        <v>387</v>
      </c>
      <c r="C325" s="68"/>
      <c r="D325" s="69"/>
      <c r="E325" s="70"/>
      <c r="F325" s="71"/>
      <c r="G325" s="68"/>
      <c r="H325" s="72"/>
      <c r="I325" s="73"/>
      <c r="J325" s="73"/>
      <c r="K325" s="35" t="s">
        <v>65</v>
      </c>
      <c r="L325" s="80">
        <v>325</v>
      </c>
      <c r="M325" s="80"/>
      <c r="N325" s="75"/>
      <c r="O325" s="82" t="s">
        <v>393</v>
      </c>
      <c r="P325" s="84">
        <v>42852.594537037039</v>
      </c>
      <c r="Q325" s="82" t="s">
        <v>2620</v>
      </c>
      <c r="R325" s="85" t="s">
        <v>2657</v>
      </c>
      <c r="S325" s="82" t="s">
        <v>2668</v>
      </c>
      <c r="T325" s="82"/>
      <c r="U325" s="82"/>
      <c r="V325" s="85" t="s">
        <v>2774</v>
      </c>
      <c r="W325" s="84">
        <v>42852.594537037039</v>
      </c>
      <c r="X325" s="85" t="s">
        <v>3186</v>
      </c>
      <c r="Y325" s="82"/>
      <c r="Z325" s="82"/>
      <c r="AA325" s="88" t="s">
        <v>3623</v>
      </c>
      <c r="AB325" s="82"/>
      <c r="AC325" s="82" t="b">
        <v>0</v>
      </c>
      <c r="AD325" s="82">
        <v>0</v>
      </c>
      <c r="AE325" s="88" t="s">
        <v>1016</v>
      </c>
      <c r="AF325" s="82" t="b">
        <v>0</v>
      </c>
      <c r="AG325" s="82" t="s">
        <v>1023</v>
      </c>
      <c r="AH325" s="82"/>
      <c r="AI325" s="88" t="s">
        <v>1016</v>
      </c>
      <c r="AJ325" s="82" t="b">
        <v>0</v>
      </c>
      <c r="AK325" s="82">
        <v>345</v>
      </c>
      <c r="AL325" s="88" t="s">
        <v>3964</v>
      </c>
      <c r="AM325" s="82" t="s">
        <v>1030</v>
      </c>
      <c r="AN325" s="82" t="b">
        <v>0</v>
      </c>
      <c r="AO325" s="88" t="s">
        <v>3964</v>
      </c>
      <c r="AP325" s="82" t="s">
        <v>179</v>
      </c>
      <c r="AQ325" s="82">
        <v>0</v>
      </c>
      <c r="AR325" s="82">
        <v>0</v>
      </c>
      <c r="AS325" s="82"/>
      <c r="AT325" s="82"/>
      <c r="AU325" s="82"/>
      <c r="AV325" s="82"/>
      <c r="AW325" s="82"/>
      <c r="AX325" s="82"/>
      <c r="AY325" s="82"/>
      <c r="AZ325" s="82"/>
      <c r="BA325" s="105" t="b">
        <f>IF(Edges[[#This Row],[Vertex 1]]=Edges[[#This Row],[Vertex 2]],TRUE,FALSE)</f>
        <v>0</v>
      </c>
      <c r="BB325">
        <v>1</v>
      </c>
      <c r="BC325">
        <v>1</v>
      </c>
      <c r="BD325" s="81" t="e">
        <f>REPLACE(INDEX(GroupVertices[Group], MATCH(Edges[[#This Row],[Vertex 1]],GroupVertices[Vertex],0)),1,1,"")</f>
        <v>#N/A</v>
      </c>
      <c r="BE325" s="81" t="e">
        <f>REPLACE(INDEX(GroupVertices[Group], MATCH(Edges[[#This Row],[Vertex 2]],GroupVertices[Vertex],0)),1,1,"")</f>
        <v>#N/A</v>
      </c>
    </row>
    <row r="326" spans="1:57" x14ac:dyDescent="0.25">
      <c r="A326" s="67" t="s">
        <v>2230</v>
      </c>
      <c r="B326" s="67" t="s">
        <v>381</v>
      </c>
      <c r="C326" s="68"/>
      <c r="D326" s="69"/>
      <c r="E326" s="70"/>
      <c r="F326" s="71"/>
      <c r="G326" s="68"/>
      <c r="H326" s="72"/>
      <c r="I326" s="73"/>
      <c r="J326" s="73"/>
      <c r="K326" s="35" t="s">
        <v>65</v>
      </c>
      <c r="L326" s="80">
        <v>326</v>
      </c>
      <c r="M326" s="80"/>
      <c r="N326" s="75"/>
      <c r="O326" s="82" t="s">
        <v>393</v>
      </c>
      <c r="P326" s="84">
        <v>42852.594537037039</v>
      </c>
      <c r="Q326" s="82" t="s">
        <v>2620</v>
      </c>
      <c r="R326" s="85" t="s">
        <v>2657</v>
      </c>
      <c r="S326" s="82" t="s">
        <v>2668</v>
      </c>
      <c r="T326" s="82"/>
      <c r="U326" s="82"/>
      <c r="V326" s="85" t="s">
        <v>2774</v>
      </c>
      <c r="W326" s="84">
        <v>42852.594537037039</v>
      </c>
      <c r="X326" s="85" t="s">
        <v>3186</v>
      </c>
      <c r="Y326" s="82"/>
      <c r="Z326" s="82"/>
      <c r="AA326" s="88" t="s">
        <v>3623</v>
      </c>
      <c r="AB326" s="82"/>
      <c r="AC326" s="82" t="b">
        <v>0</v>
      </c>
      <c r="AD326" s="82">
        <v>0</v>
      </c>
      <c r="AE326" s="88" t="s">
        <v>1016</v>
      </c>
      <c r="AF326" s="82" t="b">
        <v>0</v>
      </c>
      <c r="AG326" s="82" t="s">
        <v>1023</v>
      </c>
      <c r="AH326" s="82"/>
      <c r="AI326" s="88" t="s">
        <v>1016</v>
      </c>
      <c r="AJ326" s="82" t="b">
        <v>0</v>
      </c>
      <c r="AK326" s="82">
        <v>345</v>
      </c>
      <c r="AL326" s="88" t="s">
        <v>3964</v>
      </c>
      <c r="AM326" s="82" t="s">
        <v>1030</v>
      </c>
      <c r="AN326" s="82" t="b">
        <v>0</v>
      </c>
      <c r="AO326" s="88" t="s">
        <v>3964</v>
      </c>
      <c r="AP326" s="82" t="s">
        <v>179</v>
      </c>
      <c r="AQ326" s="82">
        <v>0</v>
      </c>
      <c r="AR326" s="82">
        <v>0</v>
      </c>
      <c r="AS326" s="82"/>
      <c r="AT326" s="82"/>
      <c r="AU326" s="82"/>
      <c r="AV326" s="82"/>
      <c r="AW326" s="82"/>
      <c r="AX326" s="82"/>
      <c r="AY326" s="82"/>
      <c r="AZ326" s="82"/>
      <c r="BA326" s="105" t="b">
        <f>IF(Edges[[#This Row],[Vertex 1]]=Edges[[#This Row],[Vertex 2]],TRUE,FALSE)</f>
        <v>0</v>
      </c>
      <c r="BB326">
        <v>1</v>
      </c>
      <c r="BC326">
        <v>1</v>
      </c>
      <c r="BD326" s="81" t="e">
        <f>REPLACE(INDEX(GroupVertices[Group], MATCH(Edges[[#This Row],[Vertex 1]],GroupVertices[Vertex],0)),1,1,"")</f>
        <v>#N/A</v>
      </c>
      <c r="BE326" s="81" t="e">
        <f>REPLACE(INDEX(GroupVertices[Group], MATCH(Edges[[#This Row],[Vertex 2]],GroupVertices[Vertex],0)),1,1,"")</f>
        <v>#N/A</v>
      </c>
    </row>
    <row r="327" spans="1:57" x14ac:dyDescent="0.25">
      <c r="A327" s="67" t="s">
        <v>2231</v>
      </c>
      <c r="B327" s="67" t="s">
        <v>387</v>
      </c>
      <c r="C327" s="68"/>
      <c r="D327" s="69"/>
      <c r="E327" s="70"/>
      <c r="F327" s="71"/>
      <c r="G327" s="68"/>
      <c r="H327" s="72"/>
      <c r="I327" s="73"/>
      <c r="J327" s="73"/>
      <c r="K327" s="35" t="s">
        <v>65</v>
      </c>
      <c r="L327" s="80">
        <v>327</v>
      </c>
      <c r="M327" s="80"/>
      <c r="N327" s="75"/>
      <c r="O327" s="82" t="s">
        <v>393</v>
      </c>
      <c r="P327" s="84">
        <v>42852.596018518518</v>
      </c>
      <c r="Q327" s="82" t="s">
        <v>2620</v>
      </c>
      <c r="R327" s="85" t="s">
        <v>2657</v>
      </c>
      <c r="S327" s="82" t="s">
        <v>2668</v>
      </c>
      <c r="T327" s="82"/>
      <c r="U327" s="82"/>
      <c r="V327" s="85" t="s">
        <v>2775</v>
      </c>
      <c r="W327" s="84">
        <v>42852.596018518518</v>
      </c>
      <c r="X327" s="85" t="s">
        <v>3187</v>
      </c>
      <c r="Y327" s="82"/>
      <c r="Z327" s="82"/>
      <c r="AA327" s="88" t="s">
        <v>3624</v>
      </c>
      <c r="AB327" s="82"/>
      <c r="AC327" s="82" t="b">
        <v>0</v>
      </c>
      <c r="AD327" s="82">
        <v>0</v>
      </c>
      <c r="AE327" s="88" t="s">
        <v>1016</v>
      </c>
      <c r="AF327" s="82" t="b">
        <v>0</v>
      </c>
      <c r="AG327" s="82" t="s">
        <v>1023</v>
      </c>
      <c r="AH327" s="82"/>
      <c r="AI327" s="88" t="s">
        <v>1016</v>
      </c>
      <c r="AJ327" s="82" t="b">
        <v>0</v>
      </c>
      <c r="AK327" s="82">
        <v>345</v>
      </c>
      <c r="AL327" s="88" t="s">
        <v>3964</v>
      </c>
      <c r="AM327" s="82" t="s">
        <v>1030</v>
      </c>
      <c r="AN327" s="82" t="b">
        <v>0</v>
      </c>
      <c r="AO327" s="88" t="s">
        <v>3964</v>
      </c>
      <c r="AP327" s="82" t="s">
        <v>179</v>
      </c>
      <c r="AQ327" s="82">
        <v>0</v>
      </c>
      <c r="AR327" s="82">
        <v>0</v>
      </c>
      <c r="AS327" s="82"/>
      <c r="AT327" s="82"/>
      <c r="AU327" s="82"/>
      <c r="AV327" s="82"/>
      <c r="AW327" s="82"/>
      <c r="AX327" s="82"/>
      <c r="AY327" s="82"/>
      <c r="AZ327" s="82"/>
      <c r="BA327" s="105" t="b">
        <f>IF(Edges[[#This Row],[Vertex 1]]=Edges[[#This Row],[Vertex 2]],TRUE,FALSE)</f>
        <v>0</v>
      </c>
      <c r="BB327">
        <v>1</v>
      </c>
      <c r="BC327">
        <v>1</v>
      </c>
      <c r="BD327" s="81" t="e">
        <f>REPLACE(INDEX(GroupVertices[Group], MATCH(Edges[[#This Row],[Vertex 1]],GroupVertices[Vertex],0)),1,1,"")</f>
        <v>#N/A</v>
      </c>
      <c r="BE327" s="81" t="e">
        <f>REPLACE(INDEX(GroupVertices[Group], MATCH(Edges[[#This Row],[Vertex 2]],GroupVertices[Vertex],0)),1,1,"")</f>
        <v>#N/A</v>
      </c>
    </row>
    <row r="328" spans="1:57" x14ac:dyDescent="0.25">
      <c r="A328" s="67" t="s">
        <v>2231</v>
      </c>
      <c r="B328" s="67" t="s">
        <v>381</v>
      </c>
      <c r="C328" s="68"/>
      <c r="D328" s="69"/>
      <c r="E328" s="70"/>
      <c r="F328" s="71"/>
      <c r="G328" s="68"/>
      <c r="H328" s="72"/>
      <c r="I328" s="73"/>
      <c r="J328" s="73"/>
      <c r="K328" s="35" t="s">
        <v>65</v>
      </c>
      <c r="L328" s="80">
        <v>328</v>
      </c>
      <c r="M328" s="80"/>
      <c r="N328" s="75"/>
      <c r="O328" s="82" t="s">
        <v>393</v>
      </c>
      <c r="P328" s="84">
        <v>42852.596018518518</v>
      </c>
      <c r="Q328" s="82" t="s">
        <v>2620</v>
      </c>
      <c r="R328" s="85" t="s">
        <v>2657</v>
      </c>
      <c r="S328" s="82" t="s">
        <v>2668</v>
      </c>
      <c r="T328" s="82"/>
      <c r="U328" s="82"/>
      <c r="V328" s="85" t="s">
        <v>2775</v>
      </c>
      <c r="W328" s="84">
        <v>42852.596018518518</v>
      </c>
      <c r="X328" s="85" t="s">
        <v>3187</v>
      </c>
      <c r="Y328" s="82"/>
      <c r="Z328" s="82"/>
      <c r="AA328" s="88" t="s">
        <v>3624</v>
      </c>
      <c r="AB328" s="82"/>
      <c r="AC328" s="82" t="b">
        <v>0</v>
      </c>
      <c r="AD328" s="82">
        <v>0</v>
      </c>
      <c r="AE328" s="88" t="s">
        <v>1016</v>
      </c>
      <c r="AF328" s="82" t="b">
        <v>0</v>
      </c>
      <c r="AG328" s="82" t="s">
        <v>1023</v>
      </c>
      <c r="AH328" s="82"/>
      <c r="AI328" s="88" t="s">
        <v>1016</v>
      </c>
      <c r="AJ328" s="82" t="b">
        <v>0</v>
      </c>
      <c r="AK328" s="82">
        <v>345</v>
      </c>
      <c r="AL328" s="88" t="s">
        <v>3964</v>
      </c>
      <c r="AM328" s="82" t="s">
        <v>1030</v>
      </c>
      <c r="AN328" s="82" t="b">
        <v>0</v>
      </c>
      <c r="AO328" s="88" t="s">
        <v>3964</v>
      </c>
      <c r="AP328" s="82" t="s">
        <v>179</v>
      </c>
      <c r="AQ328" s="82">
        <v>0</v>
      </c>
      <c r="AR328" s="82">
        <v>0</v>
      </c>
      <c r="AS328" s="82"/>
      <c r="AT328" s="82"/>
      <c r="AU328" s="82"/>
      <c r="AV328" s="82"/>
      <c r="AW328" s="82"/>
      <c r="AX328" s="82"/>
      <c r="AY328" s="82"/>
      <c r="AZ328" s="82"/>
      <c r="BA328" s="105" t="b">
        <f>IF(Edges[[#This Row],[Vertex 1]]=Edges[[#This Row],[Vertex 2]],TRUE,FALSE)</f>
        <v>0</v>
      </c>
      <c r="BB328">
        <v>1</v>
      </c>
      <c r="BC328">
        <v>1</v>
      </c>
      <c r="BD328" s="81" t="e">
        <f>REPLACE(INDEX(GroupVertices[Group], MATCH(Edges[[#This Row],[Vertex 1]],GroupVertices[Vertex],0)),1,1,"")</f>
        <v>#N/A</v>
      </c>
      <c r="BE328" s="81" t="e">
        <f>REPLACE(INDEX(GroupVertices[Group], MATCH(Edges[[#This Row],[Vertex 2]],GroupVertices[Vertex],0)),1,1,"")</f>
        <v>#N/A</v>
      </c>
    </row>
    <row r="329" spans="1:57" x14ac:dyDescent="0.25">
      <c r="A329" s="67" t="s">
        <v>2232</v>
      </c>
      <c r="B329" s="67" t="s">
        <v>387</v>
      </c>
      <c r="C329" s="68"/>
      <c r="D329" s="69"/>
      <c r="E329" s="70"/>
      <c r="F329" s="71"/>
      <c r="G329" s="68"/>
      <c r="H329" s="72"/>
      <c r="I329" s="73"/>
      <c r="J329" s="73"/>
      <c r="K329" s="35" t="s">
        <v>65</v>
      </c>
      <c r="L329" s="80">
        <v>329</v>
      </c>
      <c r="M329" s="80"/>
      <c r="N329" s="75"/>
      <c r="O329" s="82" t="s">
        <v>393</v>
      </c>
      <c r="P329" s="84">
        <v>42852.59611111111</v>
      </c>
      <c r="Q329" s="82" t="s">
        <v>2620</v>
      </c>
      <c r="R329" s="85" t="s">
        <v>2657</v>
      </c>
      <c r="S329" s="82" t="s">
        <v>2668</v>
      </c>
      <c r="T329" s="82"/>
      <c r="U329" s="82"/>
      <c r="V329" s="85" t="s">
        <v>2776</v>
      </c>
      <c r="W329" s="84">
        <v>42852.59611111111</v>
      </c>
      <c r="X329" s="85" t="s">
        <v>3188</v>
      </c>
      <c r="Y329" s="82"/>
      <c r="Z329" s="82"/>
      <c r="AA329" s="88" t="s">
        <v>3625</v>
      </c>
      <c r="AB329" s="82"/>
      <c r="AC329" s="82" t="b">
        <v>0</v>
      </c>
      <c r="AD329" s="82">
        <v>0</v>
      </c>
      <c r="AE329" s="88" t="s">
        <v>1016</v>
      </c>
      <c r="AF329" s="82" t="b">
        <v>0</v>
      </c>
      <c r="AG329" s="82" t="s">
        <v>1023</v>
      </c>
      <c r="AH329" s="82"/>
      <c r="AI329" s="88" t="s">
        <v>1016</v>
      </c>
      <c r="AJ329" s="82" t="b">
        <v>0</v>
      </c>
      <c r="AK329" s="82">
        <v>345</v>
      </c>
      <c r="AL329" s="88" t="s">
        <v>3964</v>
      </c>
      <c r="AM329" s="82" t="s">
        <v>1030</v>
      </c>
      <c r="AN329" s="82" t="b">
        <v>0</v>
      </c>
      <c r="AO329" s="88" t="s">
        <v>3964</v>
      </c>
      <c r="AP329" s="82" t="s">
        <v>179</v>
      </c>
      <c r="AQ329" s="82">
        <v>0</v>
      </c>
      <c r="AR329" s="82">
        <v>0</v>
      </c>
      <c r="AS329" s="82"/>
      <c r="AT329" s="82"/>
      <c r="AU329" s="82"/>
      <c r="AV329" s="82"/>
      <c r="AW329" s="82"/>
      <c r="AX329" s="82"/>
      <c r="AY329" s="82"/>
      <c r="AZ329" s="82"/>
      <c r="BA329" s="105" t="b">
        <f>IF(Edges[[#This Row],[Vertex 1]]=Edges[[#This Row],[Vertex 2]],TRUE,FALSE)</f>
        <v>0</v>
      </c>
      <c r="BB329">
        <v>1</v>
      </c>
      <c r="BC329">
        <v>1</v>
      </c>
      <c r="BD329" s="81" t="e">
        <f>REPLACE(INDEX(GroupVertices[Group], MATCH(Edges[[#This Row],[Vertex 1]],GroupVertices[Vertex],0)),1,1,"")</f>
        <v>#N/A</v>
      </c>
      <c r="BE329" s="81" t="e">
        <f>REPLACE(INDEX(GroupVertices[Group], MATCH(Edges[[#This Row],[Vertex 2]],GroupVertices[Vertex],0)),1,1,"")</f>
        <v>#N/A</v>
      </c>
    </row>
    <row r="330" spans="1:57" x14ac:dyDescent="0.25">
      <c r="A330" s="67" t="s">
        <v>2232</v>
      </c>
      <c r="B330" s="67" t="s">
        <v>381</v>
      </c>
      <c r="C330" s="68"/>
      <c r="D330" s="69"/>
      <c r="E330" s="70"/>
      <c r="F330" s="71"/>
      <c r="G330" s="68"/>
      <c r="H330" s="72"/>
      <c r="I330" s="73"/>
      <c r="J330" s="73"/>
      <c r="K330" s="35" t="s">
        <v>65</v>
      </c>
      <c r="L330" s="80">
        <v>330</v>
      </c>
      <c r="M330" s="80"/>
      <c r="N330" s="75"/>
      <c r="O330" s="82" t="s">
        <v>393</v>
      </c>
      <c r="P330" s="84">
        <v>42852.59611111111</v>
      </c>
      <c r="Q330" s="82" t="s">
        <v>2620</v>
      </c>
      <c r="R330" s="85" t="s">
        <v>2657</v>
      </c>
      <c r="S330" s="82" t="s">
        <v>2668</v>
      </c>
      <c r="T330" s="82"/>
      <c r="U330" s="82"/>
      <c r="V330" s="85" t="s">
        <v>2776</v>
      </c>
      <c r="W330" s="84">
        <v>42852.59611111111</v>
      </c>
      <c r="X330" s="85" t="s">
        <v>3188</v>
      </c>
      <c r="Y330" s="82"/>
      <c r="Z330" s="82"/>
      <c r="AA330" s="88" t="s">
        <v>3625</v>
      </c>
      <c r="AB330" s="82"/>
      <c r="AC330" s="82" t="b">
        <v>0</v>
      </c>
      <c r="AD330" s="82">
        <v>0</v>
      </c>
      <c r="AE330" s="88" t="s">
        <v>1016</v>
      </c>
      <c r="AF330" s="82" t="b">
        <v>0</v>
      </c>
      <c r="AG330" s="82" t="s">
        <v>1023</v>
      </c>
      <c r="AH330" s="82"/>
      <c r="AI330" s="88" t="s">
        <v>1016</v>
      </c>
      <c r="AJ330" s="82" t="b">
        <v>0</v>
      </c>
      <c r="AK330" s="82">
        <v>345</v>
      </c>
      <c r="AL330" s="88" t="s">
        <v>3964</v>
      </c>
      <c r="AM330" s="82" t="s">
        <v>1030</v>
      </c>
      <c r="AN330" s="82" t="b">
        <v>0</v>
      </c>
      <c r="AO330" s="88" t="s">
        <v>3964</v>
      </c>
      <c r="AP330" s="82" t="s">
        <v>179</v>
      </c>
      <c r="AQ330" s="82">
        <v>0</v>
      </c>
      <c r="AR330" s="82">
        <v>0</v>
      </c>
      <c r="AS330" s="82"/>
      <c r="AT330" s="82"/>
      <c r="AU330" s="82"/>
      <c r="AV330" s="82"/>
      <c r="AW330" s="82"/>
      <c r="AX330" s="82"/>
      <c r="AY330" s="82"/>
      <c r="AZ330" s="82"/>
      <c r="BA330" s="105" t="b">
        <f>IF(Edges[[#This Row],[Vertex 1]]=Edges[[#This Row],[Vertex 2]],TRUE,FALSE)</f>
        <v>0</v>
      </c>
      <c r="BB330">
        <v>1</v>
      </c>
      <c r="BC330">
        <v>1</v>
      </c>
      <c r="BD330" s="81" t="e">
        <f>REPLACE(INDEX(GroupVertices[Group], MATCH(Edges[[#This Row],[Vertex 1]],GroupVertices[Vertex],0)),1,1,"")</f>
        <v>#N/A</v>
      </c>
      <c r="BE330" s="81" t="e">
        <f>REPLACE(INDEX(GroupVertices[Group], MATCH(Edges[[#This Row],[Vertex 2]],GroupVertices[Vertex],0)),1,1,"")</f>
        <v>#N/A</v>
      </c>
    </row>
    <row r="331" spans="1:57" x14ac:dyDescent="0.25">
      <c r="A331" s="67" t="s">
        <v>2233</v>
      </c>
      <c r="B331" s="67" t="s">
        <v>387</v>
      </c>
      <c r="C331" s="68"/>
      <c r="D331" s="69"/>
      <c r="E331" s="70"/>
      <c r="F331" s="71"/>
      <c r="G331" s="68"/>
      <c r="H331" s="72"/>
      <c r="I331" s="73"/>
      <c r="J331" s="73"/>
      <c r="K331" s="35" t="s">
        <v>65</v>
      </c>
      <c r="L331" s="80">
        <v>331</v>
      </c>
      <c r="M331" s="80"/>
      <c r="N331" s="75"/>
      <c r="O331" s="82" t="s">
        <v>393</v>
      </c>
      <c r="P331" s="84">
        <v>42852.596597222226</v>
      </c>
      <c r="Q331" s="82" t="s">
        <v>2621</v>
      </c>
      <c r="R331" s="82"/>
      <c r="S331" s="82"/>
      <c r="T331" s="82"/>
      <c r="U331" s="82"/>
      <c r="V331" s="85" t="s">
        <v>2777</v>
      </c>
      <c r="W331" s="84">
        <v>42852.596597222226</v>
      </c>
      <c r="X331" s="85" t="s">
        <v>3189</v>
      </c>
      <c r="Y331" s="82"/>
      <c r="Z331" s="82"/>
      <c r="AA331" s="88" t="s">
        <v>3626</v>
      </c>
      <c r="AB331" s="82"/>
      <c r="AC331" s="82" t="b">
        <v>0</v>
      </c>
      <c r="AD331" s="82">
        <v>0</v>
      </c>
      <c r="AE331" s="88" t="s">
        <v>1016</v>
      </c>
      <c r="AF331" s="82" t="b">
        <v>0</v>
      </c>
      <c r="AG331" s="82" t="s">
        <v>1023</v>
      </c>
      <c r="AH331" s="82"/>
      <c r="AI331" s="88" t="s">
        <v>1016</v>
      </c>
      <c r="AJ331" s="82" t="b">
        <v>0</v>
      </c>
      <c r="AK331" s="82">
        <v>0</v>
      </c>
      <c r="AL331" s="88" t="s">
        <v>1016</v>
      </c>
      <c r="AM331" s="82" t="s">
        <v>1030</v>
      </c>
      <c r="AN331" s="82" t="b">
        <v>0</v>
      </c>
      <c r="AO331" s="88" t="s">
        <v>3626</v>
      </c>
      <c r="AP331" s="82" t="s">
        <v>179</v>
      </c>
      <c r="AQ331" s="82">
        <v>0</v>
      </c>
      <c r="AR331" s="82">
        <v>0</v>
      </c>
      <c r="AS331" s="82"/>
      <c r="AT331" s="82"/>
      <c r="AU331" s="82"/>
      <c r="AV331" s="82"/>
      <c r="AW331" s="82"/>
      <c r="AX331" s="82"/>
      <c r="AY331" s="82"/>
      <c r="AZ331" s="82"/>
      <c r="BA331" s="105" t="b">
        <f>IF(Edges[[#This Row],[Vertex 1]]=Edges[[#This Row],[Vertex 2]],TRUE,FALSE)</f>
        <v>0</v>
      </c>
      <c r="BB331">
        <v>1</v>
      </c>
      <c r="BC331">
        <v>1</v>
      </c>
      <c r="BD331" s="81" t="e">
        <f>REPLACE(INDEX(GroupVertices[Group], MATCH(Edges[[#This Row],[Vertex 1]],GroupVertices[Vertex],0)),1,1,"")</f>
        <v>#N/A</v>
      </c>
      <c r="BE331" s="81" t="e">
        <f>REPLACE(INDEX(GroupVertices[Group], MATCH(Edges[[#This Row],[Vertex 2]],GroupVertices[Vertex],0)),1,1,"")</f>
        <v>#N/A</v>
      </c>
    </row>
    <row r="332" spans="1:57" x14ac:dyDescent="0.25">
      <c r="A332" s="67" t="s">
        <v>2233</v>
      </c>
      <c r="B332" s="67" t="s">
        <v>381</v>
      </c>
      <c r="C332" s="68"/>
      <c r="D332" s="69"/>
      <c r="E332" s="70"/>
      <c r="F332" s="71"/>
      <c r="G332" s="68"/>
      <c r="H332" s="72"/>
      <c r="I332" s="73"/>
      <c r="J332" s="73"/>
      <c r="K332" s="35" t="s">
        <v>65</v>
      </c>
      <c r="L332" s="80">
        <v>332</v>
      </c>
      <c r="M332" s="80"/>
      <c r="N332" s="75"/>
      <c r="O332" s="82" t="s">
        <v>393</v>
      </c>
      <c r="P332" s="84">
        <v>42852.596597222226</v>
      </c>
      <c r="Q332" s="82" t="s">
        <v>2621</v>
      </c>
      <c r="R332" s="82"/>
      <c r="S332" s="82"/>
      <c r="T332" s="82"/>
      <c r="U332" s="82"/>
      <c r="V332" s="85" t="s">
        <v>2777</v>
      </c>
      <c r="W332" s="84">
        <v>42852.596597222226</v>
      </c>
      <c r="X332" s="85" t="s">
        <v>3189</v>
      </c>
      <c r="Y332" s="82"/>
      <c r="Z332" s="82"/>
      <c r="AA332" s="88" t="s">
        <v>3626</v>
      </c>
      <c r="AB332" s="82"/>
      <c r="AC332" s="82" t="b">
        <v>0</v>
      </c>
      <c r="AD332" s="82">
        <v>0</v>
      </c>
      <c r="AE332" s="88" t="s">
        <v>1016</v>
      </c>
      <c r="AF332" s="82" t="b">
        <v>0</v>
      </c>
      <c r="AG332" s="82" t="s">
        <v>1023</v>
      </c>
      <c r="AH332" s="82"/>
      <c r="AI332" s="88" t="s">
        <v>1016</v>
      </c>
      <c r="AJ332" s="82" t="b">
        <v>0</v>
      </c>
      <c r="AK332" s="82">
        <v>0</v>
      </c>
      <c r="AL332" s="88" t="s">
        <v>1016</v>
      </c>
      <c r="AM332" s="82" t="s">
        <v>1030</v>
      </c>
      <c r="AN332" s="82" t="b">
        <v>0</v>
      </c>
      <c r="AO332" s="88" t="s">
        <v>3626</v>
      </c>
      <c r="AP332" s="82" t="s">
        <v>179</v>
      </c>
      <c r="AQ332" s="82">
        <v>0</v>
      </c>
      <c r="AR332" s="82">
        <v>0</v>
      </c>
      <c r="AS332" s="82"/>
      <c r="AT332" s="82"/>
      <c r="AU332" s="82"/>
      <c r="AV332" s="82"/>
      <c r="AW332" s="82"/>
      <c r="AX332" s="82"/>
      <c r="AY332" s="82"/>
      <c r="AZ332" s="82"/>
      <c r="BA332" s="105" t="b">
        <f>IF(Edges[[#This Row],[Vertex 1]]=Edges[[#This Row],[Vertex 2]],TRUE,FALSE)</f>
        <v>0</v>
      </c>
      <c r="BB332">
        <v>1</v>
      </c>
      <c r="BC332">
        <v>1</v>
      </c>
      <c r="BD332" s="81" t="e">
        <f>REPLACE(INDEX(GroupVertices[Group], MATCH(Edges[[#This Row],[Vertex 1]],GroupVertices[Vertex],0)),1,1,"")</f>
        <v>#N/A</v>
      </c>
      <c r="BE332" s="81" t="e">
        <f>REPLACE(INDEX(GroupVertices[Group], MATCH(Edges[[#This Row],[Vertex 2]],GroupVertices[Vertex],0)),1,1,"")</f>
        <v>#N/A</v>
      </c>
    </row>
    <row r="333" spans="1:57" x14ac:dyDescent="0.25">
      <c r="A333" s="67" t="s">
        <v>2234</v>
      </c>
      <c r="B333" s="67" t="s">
        <v>387</v>
      </c>
      <c r="C333" s="68"/>
      <c r="D333" s="69"/>
      <c r="E333" s="70"/>
      <c r="F333" s="71"/>
      <c r="G333" s="68"/>
      <c r="H333" s="72"/>
      <c r="I333" s="73"/>
      <c r="J333" s="73"/>
      <c r="K333" s="35" t="s">
        <v>65</v>
      </c>
      <c r="L333" s="80">
        <v>333</v>
      </c>
      <c r="M333" s="80"/>
      <c r="N333" s="75"/>
      <c r="O333" s="82" t="s">
        <v>393</v>
      </c>
      <c r="P333" s="84">
        <v>42852.598414351851</v>
      </c>
      <c r="Q333" s="82" t="s">
        <v>2620</v>
      </c>
      <c r="R333" s="85" t="s">
        <v>2657</v>
      </c>
      <c r="S333" s="82" t="s">
        <v>2668</v>
      </c>
      <c r="T333" s="82"/>
      <c r="U333" s="82"/>
      <c r="V333" s="85" t="s">
        <v>2778</v>
      </c>
      <c r="W333" s="84">
        <v>42852.598414351851</v>
      </c>
      <c r="X333" s="85" t="s">
        <v>3190</v>
      </c>
      <c r="Y333" s="82"/>
      <c r="Z333" s="82"/>
      <c r="AA333" s="88" t="s">
        <v>3627</v>
      </c>
      <c r="AB333" s="82"/>
      <c r="AC333" s="82" t="b">
        <v>0</v>
      </c>
      <c r="AD333" s="82">
        <v>0</v>
      </c>
      <c r="AE333" s="88" t="s">
        <v>1016</v>
      </c>
      <c r="AF333" s="82" t="b">
        <v>0</v>
      </c>
      <c r="AG333" s="82" t="s">
        <v>1023</v>
      </c>
      <c r="AH333" s="82"/>
      <c r="AI333" s="88" t="s">
        <v>1016</v>
      </c>
      <c r="AJ333" s="82" t="b">
        <v>0</v>
      </c>
      <c r="AK333" s="82">
        <v>345</v>
      </c>
      <c r="AL333" s="88" t="s">
        <v>3964</v>
      </c>
      <c r="AM333" s="82" t="s">
        <v>1030</v>
      </c>
      <c r="AN333" s="82" t="b">
        <v>0</v>
      </c>
      <c r="AO333" s="88" t="s">
        <v>3964</v>
      </c>
      <c r="AP333" s="82" t="s">
        <v>179</v>
      </c>
      <c r="AQ333" s="82">
        <v>0</v>
      </c>
      <c r="AR333" s="82">
        <v>0</v>
      </c>
      <c r="AS333" s="82"/>
      <c r="AT333" s="82"/>
      <c r="AU333" s="82"/>
      <c r="AV333" s="82"/>
      <c r="AW333" s="82"/>
      <c r="AX333" s="82"/>
      <c r="AY333" s="82"/>
      <c r="AZ333" s="82"/>
      <c r="BA333" s="105" t="b">
        <f>IF(Edges[[#This Row],[Vertex 1]]=Edges[[#This Row],[Vertex 2]],TRUE,FALSE)</f>
        <v>0</v>
      </c>
      <c r="BB333">
        <v>1</v>
      </c>
      <c r="BC333">
        <v>1</v>
      </c>
      <c r="BD333" s="81" t="e">
        <f>REPLACE(INDEX(GroupVertices[Group], MATCH(Edges[[#This Row],[Vertex 1]],GroupVertices[Vertex],0)),1,1,"")</f>
        <v>#N/A</v>
      </c>
      <c r="BE333" s="81" t="e">
        <f>REPLACE(INDEX(GroupVertices[Group], MATCH(Edges[[#This Row],[Vertex 2]],GroupVertices[Vertex],0)),1,1,"")</f>
        <v>#N/A</v>
      </c>
    </row>
    <row r="334" spans="1:57" x14ac:dyDescent="0.25">
      <c r="A334" s="67" t="s">
        <v>2234</v>
      </c>
      <c r="B334" s="67" t="s">
        <v>381</v>
      </c>
      <c r="C334" s="68"/>
      <c r="D334" s="69"/>
      <c r="E334" s="70"/>
      <c r="F334" s="71"/>
      <c r="G334" s="68"/>
      <c r="H334" s="72"/>
      <c r="I334" s="73"/>
      <c r="J334" s="73"/>
      <c r="K334" s="35" t="s">
        <v>65</v>
      </c>
      <c r="L334" s="80">
        <v>334</v>
      </c>
      <c r="M334" s="80"/>
      <c r="N334" s="75"/>
      <c r="O334" s="82" t="s">
        <v>393</v>
      </c>
      <c r="P334" s="84">
        <v>42852.598414351851</v>
      </c>
      <c r="Q334" s="82" t="s">
        <v>2620</v>
      </c>
      <c r="R334" s="85" t="s">
        <v>2657</v>
      </c>
      <c r="S334" s="82" t="s">
        <v>2668</v>
      </c>
      <c r="T334" s="82"/>
      <c r="U334" s="82"/>
      <c r="V334" s="85" t="s">
        <v>2778</v>
      </c>
      <c r="W334" s="84">
        <v>42852.598414351851</v>
      </c>
      <c r="X334" s="85" t="s">
        <v>3190</v>
      </c>
      <c r="Y334" s="82"/>
      <c r="Z334" s="82"/>
      <c r="AA334" s="88" t="s">
        <v>3627</v>
      </c>
      <c r="AB334" s="82"/>
      <c r="AC334" s="82" t="b">
        <v>0</v>
      </c>
      <c r="AD334" s="82">
        <v>0</v>
      </c>
      <c r="AE334" s="88" t="s">
        <v>1016</v>
      </c>
      <c r="AF334" s="82" t="b">
        <v>0</v>
      </c>
      <c r="AG334" s="82" t="s">
        <v>1023</v>
      </c>
      <c r="AH334" s="82"/>
      <c r="AI334" s="88" t="s">
        <v>1016</v>
      </c>
      <c r="AJ334" s="82" t="b">
        <v>0</v>
      </c>
      <c r="AK334" s="82">
        <v>345</v>
      </c>
      <c r="AL334" s="88" t="s">
        <v>3964</v>
      </c>
      <c r="AM334" s="82" t="s">
        <v>1030</v>
      </c>
      <c r="AN334" s="82" t="b">
        <v>0</v>
      </c>
      <c r="AO334" s="88" t="s">
        <v>3964</v>
      </c>
      <c r="AP334" s="82" t="s">
        <v>179</v>
      </c>
      <c r="AQ334" s="82">
        <v>0</v>
      </c>
      <c r="AR334" s="82">
        <v>0</v>
      </c>
      <c r="AS334" s="82"/>
      <c r="AT334" s="82"/>
      <c r="AU334" s="82"/>
      <c r="AV334" s="82"/>
      <c r="AW334" s="82"/>
      <c r="AX334" s="82"/>
      <c r="AY334" s="82"/>
      <c r="AZ334" s="82"/>
      <c r="BA334" s="105" t="b">
        <f>IF(Edges[[#This Row],[Vertex 1]]=Edges[[#This Row],[Vertex 2]],TRUE,FALSE)</f>
        <v>0</v>
      </c>
      <c r="BB334">
        <v>1</v>
      </c>
      <c r="BC334">
        <v>1</v>
      </c>
      <c r="BD334" s="81" t="e">
        <f>REPLACE(INDEX(GroupVertices[Group], MATCH(Edges[[#This Row],[Vertex 1]],GroupVertices[Vertex],0)),1,1,"")</f>
        <v>#N/A</v>
      </c>
      <c r="BE334" s="81" t="e">
        <f>REPLACE(INDEX(GroupVertices[Group], MATCH(Edges[[#This Row],[Vertex 2]],GroupVertices[Vertex],0)),1,1,"")</f>
        <v>#N/A</v>
      </c>
    </row>
    <row r="335" spans="1:57" x14ac:dyDescent="0.25">
      <c r="A335" s="67" t="s">
        <v>2235</v>
      </c>
      <c r="B335" s="67" t="s">
        <v>387</v>
      </c>
      <c r="C335" s="68"/>
      <c r="D335" s="69"/>
      <c r="E335" s="70"/>
      <c r="F335" s="71"/>
      <c r="G335" s="68"/>
      <c r="H335" s="72"/>
      <c r="I335" s="73"/>
      <c r="J335" s="73"/>
      <c r="K335" s="35" t="s">
        <v>65</v>
      </c>
      <c r="L335" s="80">
        <v>335</v>
      </c>
      <c r="M335" s="80"/>
      <c r="N335" s="75"/>
      <c r="O335" s="82" t="s">
        <v>393</v>
      </c>
      <c r="P335" s="84">
        <v>42852.59888888889</v>
      </c>
      <c r="Q335" s="82" t="s">
        <v>2620</v>
      </c>
      <c r="R335" s="85" t="s">
        <v>2657</v>
      </c>
      <c r="S335" s="82" t="s">
        <v>2668</v>
      </c>
      <c r="T335" s="82"/>
      <c r="U335" s="82"/>
      <c r="V335" s="85" t="s">
        <v>2779</v>
      </c>
      <c r="W335" s="84">
        <v>42852.59888888889</v>
      </c>
      <c r="X335" s="85" t="s">
        <v>3191</v>
      </c>
      <c r="Y335" s="82"/>
      <c r="Z335" s="82"/>
      <c r="AA335" s="88" t="s">
        <v>3628</v>
      </c>
      <c r="AB335" s="82"/>
      <c r="AC335" s="82" t="b">
        <v>0</v>
      </c>
      <c r="AD335" s="82">
        <v>0</v>
      </c>
      <c r="AE335" s="88" t="s">
        <v>1016</v>
      </c>
      <c r="AF335" s="82" t="b">
        <v>0</v>
      </c>
      <c r="AG335" s="82" t="s">
        <v>1023</v>
      </c>
      <c r="AH335" s="82"/>
      <c r="AI335" s="88" t="s">
        <v>1016</v>
      </c>
      <c r="AJ335" s="82" t="b">
        <v>0</v>
      </c>
      <c r="AK335" s="82">
        <v>345</v>
      </c>
      <c r="AL335" s="88" t="s">
        <v>3964</v>
      </c>
      <c r="AM335" s="82" t="s">
        <v>1033</v>
      </c>
      <c r="AN335" s="82" t="b">
        <v>0</v>
      </c>
      <c r="AO335" s="88" t="s">
        <v>3964</v>
      </c>
      <c r="AP335" s="82" t="s">
        <v>179</v>
      </c>
      <c r="AQ335" s="82">
        <v>0</v>
      </c>
      <c r="AR335" s="82">
        <v>0</v>
      </c>
      <c r="AS335" s="82"/>
      <c r="AT335" s="82"/>
      <c r="AU335" s="82"/>
      <c r="AV335" s="82"/>
      <c r="AW335" s="82"/>
      <c r="AX335" s="82"/>
      <c r="AY335" s="82"/>
      <c r="AZ335" s="82"/>
      <c r="BA335" s="105" t="b">
        <f>IF(Edges[[#This Row],[Vertex 1]]=Edges[[#This Row],[Vertex 2]],TRUE,FALSE)</f>
        <v>0</v>
      </c>
      <c r="BB335">
        <v>1</v>
      </c>
      <c r="BC335">
        <v>1</v>
      </c>
      <c r="BD335" s="81" t="e">
        <f>REPLACE(INDEX(GroupVertices[Group], MATCH(Edges[[#This Row],[Vertex 1]],GroupVertices[Vertex],0)),1,1,"")</f>
        <v>#N/A</v>
      </c>
      <c r="BE335" s="81" t="e">
        <f>REPLACE(INDEX(GroupVertices[Group], MATCH(Edges[[#This Row],[Vertex 2]],GroupVertices[Vertex],0)),1,1,"")</f>
        <v>#N/A</v>
      </c>
    </row>
    <row r="336" spans="1:57" x14ac:dyDescent="0.25">
      <c r="A336" s="67" t="s">
        <v>2235</v>
      </c>
      <c r="B336" s="67" t="s">
        <v>381</v>
      </c>
      <c r="C336" s="68"/>
      <c r="D336" s="69"/>
      <c r="E336" s="70"/>
      <c r="F336" s="71"/>
      <c r="G336" s="68"/>
      <c r="H336" s="72"/>
      <c r="I336" s="73"/>
      <c r="J336" s="73"/>
      <c r="K336" s="35" t="s">
        <v>65</v>
      </c>
      <c r="L336" s="80">
        <v>336</v>
      </c>
      <c r="M336" s="80"/>
      <c r="N336" s="75"/>
      <c r="O336" s="82" t="s">
        <v>393</v>
      </c>
      <c r="P336" s="84">
        <v>42852.59888888889</v>
      </c>
      <c r="Q336" s="82" t="s">
        <v>2620</v>
      </c>
      <c r="R336" s="85" t="s">
        <v>2657</v>
      </c>
      <c r="S336" s="82" t="s">
        <v>2668</v>
      </c>
      <c r="T336" s="82"/>
      <c r="U336" s="82"/>
      <c r="V336" s="85" t="s">
        <v>2779</v>
      </c>
      <c r="W336" s="84">
        <v>42852.59888888889</v>
      </c>
      <c r="X336" s="85" t="s">
        <v>3191</v>
      </c>
      <c r="Y336" s="82"/>
      <c r="Z336" s="82"/>
      <c r="AA336" s="88" t="s">
        <v>3628</v>
      </c>
      <c r="AB336" s="82"/>
      <c r="AC336" s="82" t="b">
        <v>0</v>
      </c>
      <c r="AD336" s="82">
        <v>0</v>
      </c>
      <c r="AE336" s="88" t="s">
        <v>1016</v>
      </c>
      <c r="AF336" s="82" t="b">
        <v>0</v>
      </c>
      <c r="AG336" s="82" t="s">
        <v>1023</v>
      </c>
      <c r="AH336" s="82"/>
      <c r="AI336" s="88" t="s">
        <v>1016</v>
      </c>
      <c r="AJ336" s="82" t="b">
        <v>0</v>
      </c>
      <c r="AK336" s="82">
        <v>345</v>
      </c>
      <c r="AL336" s="88" t="s">
        <v>3964</v>
      </c>
      <c r="AM336" s="82" t="s">
        <v>1033</v>
      </c>
      <c r="AN336" s="82" t="b">
        <v>0</v>
      </c>
      <c r="AO336" s="88" t="s">
        <v>3964</v>
      </c>
      <c r="AP336" s="82" t="s">
        <v>179</v>
      </c>
      <c r="AQ336" s="82">
        <v>0</v>
      </c>
      <c r="AR336" s="82">
        <v>0</v>
      </c>
      <c r="AS336" s="82"/>
      <c r="AT336" s="82"/>
      <c r="AU336" s="82"/>
      <c r="AV336" s="82"/>
      <c r="AW336" s="82"/>
      <c r="AX336" s="82"/>
      <c r="AY336" s="82"/>
      <c r="AZ336" s="82"/>
      <c r="BA336" s="105" t="b">
        <f>IF(Edges[[#This Row],[Vertex 1]]=Edges[[#This Row],[Vertex 2]],TRUE,FALSE)</f>
        <v>0</v>
      </c>
      <c r="BB336">
        <v>1</v>
      </c>
      <c r="BC336">
        <v>1</v>
      </c>
      <c r="BD336" s="81" t="e">
        <f>REPLACE(INDEX(GroupVertices[Group], MATCH(Edges[[#This Row],[Vertex 1]],GroupVertices[Vertex],0)),1,1,"")</f>
        <v>#N/A</v>
      </c>
      <c r="BE336" s="81" t="e">
        <f>REPLACE(INDEX(GroupVertices[Group], MATCH(Edges[[#This Row],[Vertex 2]],GroupVertices[Vertex],0)),1,1,"")</f>
        <v>#N/A</v>
      </c>
    </row>
    <row r="337" spans="1:57" x14ac:dyDescent="0.25">
      <c r="A337" s="67" t="s">
        <v>2236</v>
      </c>
      <c r="B337" s="67" t="s">
        <v>387</v>
      </c>
      <c r="C337" s="68"/>
      <c r="D337" s="69"/>
      <c r="E337" s="70"/>
      <c r="F337" s="71"/>
      <c r="G337" s="68"/>
      <c r="H337" s="72"/>
      <c r="I337" s="73"/>
      <c r="J337" s="73"/>
      <c r="K337" s="35" t="s">
        <v>65</v>
      </c>
      <c r="L337" s="80">
        <v>337</v>
      </c>
      <c r="M337" s="80"/>
      <c r="N337" s="75"/>
      <c r="O337" s="82" t="s">
        <v>393</v>
      </c>
      <c r="P337" s="84">
        <v>42852.599687499998</v>
      </c>
      <c r="Q337" s="82" t="s">
        <v>2620</v>
      </c>
      <c r="R337" s="85" t="s">
        <v>2657</v>
      </c>
      <c r="S337" s="82" t="s">
        <v>2668</v>
      </c>
      <c r="T337" s="82"/>
      <c r="U337" s="82"/>
      <c r="V337" s="85" t="s">
        <v>2780</v>
      </c>
      <c r="W337" s="84">
        <v>42852.599687499998</v>
      </c>
      <c r="X337" s="85" t="s">
        <v>3192</v>
      </c>
      <c r="Y337" s="82"/>
      <c r="Z337" s="82"/>
      <c r="AA337" s="88" t="s">
        <v>3629</v>
      </c>
      <c r="AB337" s="82"/>
      <c r="AC337" s="82" t="b">
        <v>0</v>
      </c>
      <c r="AD337" s="82">
        <v>0</v>
      </c>
      <c r="AE337" s="88" t="s">
        <v>1016</v>
      </c>
      <c r="AF337" s="82" t="b">
        <v>0</v>
      </c>
      <c r="AG337" s="82" t="s">
        <v>1023</v>
      </c>
      <c r="AH337" s="82"/>
      <c r="AI337" s="88" t="s">
        <v>1016</v>
      </c>
      <c r="AJ337" s="82" t="b">
        <v>0</v>
      </c>
      <c r="AK337" s="82">
        <v>345</v>
      </c>
      <c r="AL337" s="88" t="s">
        <v>3964</v>
      </c>
      <c r="AM337" s="82" t="s">
        <v>1032</v>
      </c>
      <c r="AN337" s="82" t="b">
        <v>0</v>
      </c>
      <c r="AO337" s="88" t="s">
        <v>3964</v>
      </c>
      <c r="AP337" s="82" t="s">
        <v>179</v>
      </c>
      <c r="AQ337" s="82">
        <v>0</v>
      </c>
      <c r="AR337" s="82">
        <v>0</v>
      </c>
      <c r="AS337" s="82"/>
      <c r="AT337" s="82"/>
      <c r="AU337" s="82"/>
      <c r="AV337" s="82"/>
      <c r="AW337" s="82"/>
      <c r="AX337" s="82"/>
      <c r="AY337" s="82"/>
      <c r="AZ337" s="82"/>
      <c r="BA337" s="105" t="b">
        <f>IF(Edges[[#This Row],[Vertex 1]]=Edges[[#This Row],[Vertex 2]],TRUE,FALSE)</f>
        <v>0</v>
      </c>
      <c r="BB337">
        <v>1</v>
      </c>
      <c r="BC337">
        <v>1</v>
      </c>
      <c r="BD337" s="81" t="e">
        <f>REPLACE(INDEX(GroupVertices[Group], MATCH(Edges[[#This Row],[Vertex 1]],GroupVertices[Vertex],0)),1,1,"")</f>
        <v>#N/A</v>
      </c>
      <c r="BE337" s="81" t="e">
        <f>REPLACE(INDEX(GroupVertices[Group], MATCH(Edges[[#This Row],[Vertex 2]],GroupVertices[Vertex],0)),1,1,"")</f>
        <v>#N/A</v>
      </c>
    </row>
    <row r="338" spans="1:57" x14ac:dyDescent="0.25">
      <c r="A338" s="67" t="s">
        <v>2236</v>
      </c>
      <c r="B338" s="67" t="s">
        <v>381</v>
      </c>
      <c r="C338" s="68"/>
      <c r="D338" s="69"/>
      <c r="E338" s="70"/>
      <c r="F338" s="71"/>
      <c r="G338" s="68"/>
      <c r="H338" s="72"/>
      <c r="I338" s="73"/>
      <c r="J338" s="73"/>
      <c r="K338" s="35" t="s">
        <v>65</v>
      </c>
      <c r="L338" s="80">
        <v>338</v>
      </c>
      <c r="M338" s="80"/>
      <c r="N338" s="75"/>
      <c r="O338" s="82" t="s">
        <v>393</v>
      </c>
      <c r="P338" s="84">
        <v>42852.599687499998</v>
      </c>
      <c r="Q338" s="82" t="s">
        <v>2620</v>
      </c>
      <c r="R338" s="85" t="s">
        <v>2657</v>
      </c>
      <c r="S338" s="82" t="s">
        <v>2668</v>
      </c>
      <c r="T338" s="82"/>
      <c r="U338" s="82"/>
      <c r="V338" s="85" t="s">
        <v>2780</v>
      </c>
      <c r="W338" s="84">
        <v>42852.599687499998</v>
      </c>
      <c r="X338" s="85" t="s">
        <v>3192</v>
      </c>
      <c r="Y338" s="82"/>
      <c r="Z338" s="82"/>
      <c r="AA338" s="88" t="s">
        <v>3629</v>
      </c>
      <c r="AB338" s="82"/>
      <c r="AC338" s="82" t="b">
        <v>0</v>
      </c>
      <c r="AD338" s="82">
        <v>0</v>
      </c>
      <c r="AE338" s="88" t="s">
        <v>1016</v>
      </c>
      <c r="AF338" s="82" t="b">
        <v>0</v>
      </c>
      <c r="AG338" s="82" t="s">
        <v>1023</v>
      </c>
      <c r="AH338" s="82"/>
      <c r="AI338" s="88" t="s">
        <v>1016</v>
      </c>
      <c r="AJ338" s="82" t="b">
        <v>0</v>
      </c>
      <c r="AK338" s="82">
        <v>345</v>
      </c>
      <c r="AL338" s="88" t="s">
        <v>3964</v>
      </c>
      <c r="AM338" s="82" t="s">
        <v>1032</v>
      </c>
      <c r="AN338" s="82" t="b">
        <v>0</v>
      </c>
      <c r="AO338" s="88" t="s">
        <v>3964</v>
      </c>
      <c r="AP338" s="82" t="s">
        <v>179</v>
      </c>
      <c r="AQ338" s="82">
        <v>0</v>
      </c>
      <c r="AR338" s="82">
        <v>0</v>
      </c>
      <c r="AS338" s="82"/>
      <c r="AT338" s="82"/>
      <c r="AU338" s="82"/>
      <c r="AV338" s="82"/>
      <c r="AW338" s="82"/>
      <c r="AX338" s="82"/>
      <c r="AY338" s="82"/>
      <c r="AZ338" s="82"/>
      <c r="BA338" s="105" t="b">
        <f>IF(Edges[[#This Row],[Vertex 1]]=Edges[[#This Row],[Vertex 2]],TRUE,FALSE)</f>
        <v>0</v>
      </c>
      <c r="BB338">
        <v>1</v>
      </c>
      <c r="BC338">
        <v>1</v>
      </c>
      <c r="BD338" s="81" t="e">
        <f>REPLACE(INDEX(GroupVertices[Group], MATCH(Edges[[#This Row],[Vertex 1]],GroupVertices[Vertex],0)),1,1,"")</f>
        <v>#N/A</v>
      </c>
      <c r="BE338" s="81" t="e">
        <f>REPLACE(INDEX(GroupVertices[Group], MATCH(Edges[[#This Row],[Vertex 2]],GroupVertices[Vertex],0)),1,1,"")</f>
        <v>#N/A</v>
      </c>
    </row>
    <row r="339" spans="1:57" x14ac:dyDescent="0.25">
      <c r="A339" s="67" t="s">
        <v>2237</v>
      </c>
      <c r="B339" s="67" t="s">
        <v>387</v>
      </c>
      <c r="C339" s="68"/>
      <c r="D339" s="69"/>
      <c r="E339" s="70"/>
      <c r="F339" s="71"/>
      <c r="G339" s="68"/>
      <c r="H339" s="72"/>
      <c r="I339" s="73"/>
      <c r="J339" s="73"/>
      <c r="K339" s="35" t="s">
        <v>65</v>
      </c>
      <c r="L339" s="80">
        <v>339</v>
      </c>
      <c r="M339" s="80"/>
      <c r="N339" s="75"/>
      <c r="O339" s="82" t="s">
        <v>393</v>
      </c>
      <c r="P339" s="84">
        <v>42852.603136574071</v>
      </c>
      <c r="Q339" s="82" t="s">
        <v>2620</v>
      </c>
      <c r="R339" s="85" t="s">
        <v>2657</v>
      </c>
      <c r="S339" s="82" t="s">
        <v>2668</v>
      </c>
      <c r="T339" s="82"/>
      <c r="U339" s="82"/>
      <c r="V339" s="85" t="s">
        <v>2781</v>
      </c>
      <c r="W339" s="84">
        <v>42852.603136574071</v>
      </c>
      <c r="X339" s="85" t="s">
        <v>3193</v>
      </c>
      <c r="Y339" s="82"/>
      <c r="Z339" s="82"/>
      <c r="AA339" s="88" t="s">
        <v>3630</v>
      </c>
      <c r="AB339" s="82"/>
      <c r="AC339" s="82" t="b">
        <v>0</v>
      </c>
      <c r="AD339" s="82">
        <v>0</v>
      </c>
      <c r="AE339" s="88" t="s">
        <v>1016</v>
      </c>
      <c r="AF339" s="82" t="b">
        <v>0</v>
      </c>
      <c r="AG339" s="82" t="s">
        <v>1023</v>
      </c>
      <c r="AH339" s="82"/>
      <c r="AI339" s="88" t="s">
        <v>1016</v>
      </c>
      <c r="AJ339" s="82" t="b">
        <v>0</v>
      </c>
      <c r="AK339" s="82">
        <v>345</v>
      </c>
      <c r="AL339" s="88" t="s">
        <v>3964</v>
      </c>
      <c r="AM339" s="82" t="s">
        <v>1030</v>
      </c>
      <c r="AN339" s="82" t="b">
        <v>0</v>
      </c>
      <c r="AO339" s="88" t="s">
        <v>3964</v>
      </c>
      <c r="AP339" s="82" t="s">
        <v>179</v>
      </c>
      <c r="AQ339" s="82">
        <v>0</v>
      </c>
      <c r="AR339" s="82">
        <v>0</v>
      </c>
      <c r="AS339" s="82"/>
      <c r="AT339" s="82"/>
      <c r="AU339" s="82"/>
      <c r="AV339" s="82"/>
      <c r="AW339" s="82"/>
      <c r="AX339" s="82"/>
      <c r="AY339" s="82"/>
      <c r="AZ339" s="82"/>
      <c r="BA339" s="105" t="b">
        <f>IF(Edges[[#This Row],[Vertex 1]]=Edges[[#This Row],[Vertex 2]],TRUE,FALSE)</f>
        <v>0</v>
      </c>
      <c r="BB339">
        <v>1</v>
      </c>
      <c r="BC339">
        <v>1</v>
      </c>
      <c r="BD339" s="81" t="e">
        <f>REPLACE(INDEX(GroupVertices[Group], MATCH(Edges[[#This Row],[Vertex 1]],GroupVertices[Vertex],0)),1,1,"")</f>
        <v>#N/A</v>
      </c>
      <c r="BE339" s="81" t="e">
        <f>REPLACE(INDEX(GroupVertices[Group], MATCH(Edges[[#This Row],[Vertex 2]],GroupVertices[Vertex],0)),1,1,"")</f>
        <v>#N/A</v>
      </c>
    </row>
    <row r="340" spans="1:57" x14ac:dyDescent="0.25">
      <c r="A340" s="67" t="s">
        <v>2237</v>
      </c>
      <c r="B340" s="67" t="s">
        <v>381</v>
      </c>
      <c r="C340" s="68"/>
      <c r="D340" s="69"/>
      <c r="E340" s="70"/>
      <c r="F340" s="71"/>
      <c r="G340" s="68"/>
      <c r="H340" s="72"/>
      <c r="I340" s="73"/>
      <c r="J340" s="73"/>
      <c r="K340" s="35" t="s">
        <v>65</v>
      </c>
      <c r="L340" s="80">
        <v>340</v>
      </c>
      <c r="M340" s="80"/>
      <c r="N340" s="75"/>
      <c r="O340" s="82" t="s">
        <v>393</v>
      </c>
      <c r="P340" s="84">
        <v>42852.603136574071</v>
      </c>
      <c r="Q340" s="82" t="s">
        <v>2620</v>
      </c>
      <c r="R340" s="85" t="s">
        <v>2657</v>
      </c>
      <c r="S340" s="82" t="s">
        <v>2668</v>
      </c>
      <c r="T340" s="82"/>
      <c r="U340" s="82"/>
      <c r="V340" s="85" t="s">
        <v>2781</v>
      </c>
      <c r="W340" s="84">
        <v>42852.603136574071</v>
      </c>
      <c r="X340" s="85" t="s">
        <v>3193</v>
      </c>
      <c r="Y340" s="82"/>
      <c r="Z340" s="82"/>
      <c r="AA340" s="88" t="s">
        <v>3630</v>
      </c>
      <c r="AB340" s="82"/>
      <c r="AC340" s="82" t="b">
        <v>0</v>
      </c>
      <c r="AD340" s="82">
        <v>0</v>
      </c>
      <c r="AE340" s="88" t="s">
        <v>1016</v>
      </c>
      <c r="AF340" s="82" t="b">
        <v>0</v>
      </c>
      <c r="AG340" s="82" t="s">
        <v>1023</v>
      </c>
      <c r="AH340" s="82"/>
      <c r="AI340" s="88" t="s">
        <v>1016</v>
      </c>
      <c r="AJ340" s="82" t="b">
        <v>0</v>
      </c>
      <c r="AK340" s="82">
        <v>345</v>
      </c>
      <c r="AL340" s="88" t="s">
        <v>3964</v>
      </c>
      <c r="AM340" s="82" t="s">
        <v>1030</v>
      </c>
      <c r="AN340" s="82" t="b">
        <v>0</v>
      </c>
      <c r="AO340" s="88" t="s">
        <v>3964</v>
      </c>
      <c r="AP340" s="82" t="s">
        <v>179</v>
      </c>
      <c r="AQ340" s="82">
        <v>0</v>
      </c>
      <c r="AR340" s="82">
        <v>0</v>
      </c>
      <c r="AS340" s="82"/>
      <c r="AT340" s="82"/>
      <c r="AU340" s="82"/>
      <c r="AV340" s="82"/>
      <c r="AW340" s="82"/>
      <c r="AX340" s="82"/>
      <c r="AY340" s="82"/>
      <c r="AZ340" s="82"/>
      <c r="BA340" s="105" t="b">
        <f>IF(Edges[[#This Row],[Vertex 1]]=Edges[[#This Row],[Vertex 2]],TRUE,FALSE)</f>
        <v>0</v>
      </c>
      <c r="BB340">
        <v>1</v>
      </c>
      <c r="BC340">
        <v>1</v>
      </c>
      <c r="BD340" s="81" t="e">
        <f>REPLACE(INDEX(GroupVertices[Group], MATCH(Edges[[#This Row],[Vertex 1]],GroupVertices[Vertex],0)),1,1,"")</f>
        <v>#N/A</v>
      </c>
      <c r="BE340" s="81" t="e">
        <f>REPLACE(INDEX(GroupVertices[Group], MATCH(Edges[[#This Row],[Vertex 2]],GroupVertices[Vertex],0)),1,1,"")</f>
        <v>#N/A</v>
      </c>
    </row>
    <row r="341" spans="1:57" x14ac:dyDescent="0.25">
      <c r="A341" s="67" t="s">
        <v>2238</v>
      </c>
      <c r="B341" s="67" t="s">
        <v>387</v>
      </c>
      <c r="C341" s="68"/>
      <c r="D341" s="69"/>
      <c r="E341" s="70"/>
      <c r="F341" s="71"/>
      <c r="G341" s="68"/>
      <c r="H341" s="72"/>
      <c r="I341" s="73"/>
      <c r="J341" s="73"/>
      <c r="K341" s="35" t="s">
        <v>65</v>
      </c>
      <c r="L341" s="80">
        <v>341</v>
      </c>
      <c r="M341" s="80"/>
      <c r="N341" s="75"/>
      <c r="O341" s="82" t="s">
        <v>393</v>
      </c>
      <c r="P341" s="84">
        <v>42852.603622685187</v>
      </c>
      <c r="Q341" s="82" t="s">
        <v>2620</v>
      </c>
      <c r="R341" s="85" t="s">
        <v>2657</v>
      </c>
      <c r="S341" s="82" t="s">
        <v>2668</v>
      </c>
      <c r="T341" s="82"/>
      <c r="U341" s="82"/>
      <c r="V341" s="85" t="s">
        <v>2782</v>
      </c>
      <c r="W341" s="84">
        <v>42852.603622685187</v>
      </c>
      <c r="X341" s="85" t="s">
        <v>3194</v>
      </c>
      <c r="Y341" s="82"/>
      <c r="Z341" s="82"/>
      <c r="AA341" s="88" t="s">
        <v>3631</v>
      </c>
      <c r="AB341" s="82"/>
      <c r="AC341" s="82" t="b">
        <v>0</v>
      </c>
      <c r="AD341" s="82">
        <v>0</v>
      </c>
      <c r="AE341" s="88" t="s">
        <v>1016</v>
      </c>
      <c r="AF341" s="82" t="b">
        <v>0</v>
      </c>
      <c r="AG341" s="82" t="s">
        <v>1023</v>
      </c>
      <c r="AH341" s="82"/>
      <c r="AI341" s="88" t="s">
        <v>1016</v>
      </c>
      <c r="AJ341" s="82" t="b">
        <v>0</v>
      </c>
      <c r="AK341" s="82">
        <v>345</v>
      </c>
      <c r="AL341" s="88" t="s">
        <v>3964</v>
      </c>
      <c r="AM341" s="82" t="s">
        <v>1030</v>
      </c>
      <c r="AN341" s="82" t="b">
        <v>0</v>
      </c>
      <c r="AO341" s="88" t="s">
        <v>3964</v>
      </c>
      <c r="AP341" s="82" t="s">
        <v>179</v>
      </c>
      <c r="AQ341" s="82">
        <v>0</v>
      </c>
      <c r="AR341" s="82">
        <v>0</v>
      </c>
      <c r="AS341" s="82"/>
      <c r="AT341" s="82"/>
      <c r="AU341" s="82"/>
      <c r="AV341" s="82"/>
      <c r="AW341" s="82"/>
      <c r="AX341" s="82"/>
      <c r="AY341" s="82"/>
      <c r="AZ341" s="82"/>
      <c r="BA341" s="105" t="b">
        <f>IF(Edges[[#This Row],[Vertex 1]]=Edges[[#This Row],[Vertex 2]],TRUE,FALSE)</f>
        <v>0</v>
      </c>
      <c r="BB341">
        <v>1</v>
      </c>
      <c r="BC341">
        <v>1</v>
      </c>
      <c r="BD341" s="81" t="e">
        <f>REPLACE(INDEX(GroupVertices[Group], MATCH(Edges[[#This Row],[Vertex 1]],GroupVertices[Vertex],0)),1,1,"")</f>
        <v>#N/A</v>
      </c>
      <c r="BE341" s="81" t="e">
        <f>REPLACE(INDEX(GroupVertices[Group], MATCH(Edges[[#This Row],[Vertex 2]],GroupVertices[Vertex],0)),1,1,"")</f>
        <v>#N/A</v>
      </c>
    </row>
    <row r="342" spans="1:57" x14ac:dyDescent="0.25">
      <c r="A342" s="67" t="s">
        <v>2238</v>
      </c>
      <c r="B342" s="67" t="s">
        <v>381</v>
      </c>
      <c r="C342" s="68"/>
      <c r="D342" s="69"/>
      <c r="E342" s="70"/>
      <c r="F342" s="71"/>
      <c r="G342" s="68"/>
      <c r="H342" s="72"/>
      <c r="I342" s="73"/>
      <c r="J342" s="73"/>
      <c r="K342" s="35" t="s">
        <v>65</v>
      </c>
      <c r="L342" s="80">
        <v>342</v>
      </c>
      <c r="M342" s="80"/>
      <c r="N342" s="75"/>
      <c r="O342" s="82" t="s">
        <v>393</v>
      </c>
      <c r="P342" s="84">
        <v>42852.603622685187</v>
      </c>
      <c r="Q342" s="82" t="s">
        <v>2620</v>
      </c>
      <c r="R342" s="85" t="s">
        <v>2657</v>
      </c>
      <c r="S342" s="82" t="s">
        <v>2668</v>
      </c>
      <c r="T342" s="82"/>
      <c r="U342" s="82"/>
      <c r="V342" s="85" t="s">
        <v>2782</v>
      </c>
      <c r="W342" s="84">
        <v>42852.603622685187</v>
      </c>
      <c r="X342" s="85" t="s">
        <v>3194</v>
      </c>
      <c r="Y342" s="82"/>
      <c r="Z342" s="82"/>
      <c r="AA342" s="88" t="s">
        <v>3631</v>
      </c>
      <c r="AB342" s="82"/>
      <c r="AC342" s="82" t="b">
        <v>0</v>
      </c>
      <c r="AD342" s="82">
        <v>0</v>
      </c>
      <c r="AE342" s="88" t="s">
        <v>1016</v>
      </c>
      <c r="AF342" s="82" t="b">
        <v>0</v>
      </c>
      <c r="AG342" s="82" t="s">
        <v>1023</v>
      </c>
      <c r="AH342" s="82"/>
      <c r="AI342" s="88" t="s">
        <v>1016</v>
      </c>
      <c r="AJ342" s="82" t="b">
        <v>0</v>
      </c>
      <c r="AK342" s="82">
        <v>345</v>
      </c>
      <c r="AL342" s="88" t="s">
        <v>3964</v>
      </c>
      <c r="AM342" s="82" t="s">
        <v>1030</v>
      </c>
      <c r="AN342" s="82" t="b">
        <v>0</v>
      </c>
      <c r="AO342" s="88" t="s">
        <v>3964</v>
      </c>
      <c r="AP342" s="82" t="s">
        <v>179</v>
      </c>
      <c r="AQ342" s="82">
        <v>0</v>
      </c>
      <c r="AR342" s="82">
        <v>0</v>
      </c>
      <c r="AS342" s="82"/>
      <c r="AT342" s="82"/>
      <c r="AU342" s="82"/>
      <c r="AV342" s="82"/>
      <c r="AW342" s="82"/>
      <c r="AX342" s="82"/>
      <c r="AY342" s="82"/>
      <c r="AZ342" s="82"/>
      <c r="BA342" s="105" t="b">
        <f>IF(Edges[[#This Row],[Vertex 1]]=Edges[[#This Row],[Vertex 2]],TRUE,FALSE)</f>
        <v>0</v>
      </c>
      <c r="BB342">
        <v>1</v>
      </c>
      <c r="BC342">
        <v>1</v>
      </c>
      <c r="BD342" s="81" t="e">
        <f>REPLACE(INDEX(GroupVertices[Group], MATCH(Edges[[#This Row],[Vertex 1]],GroupVertices[Vertex],0)),1,1,"")</f>
        <v>#N/A</v>
      </c>
      <c r="BE342" s="81" t="e">
        <f>REPLACE(INDEX(GroupVertices[Group], MATCH(Edges[[#This Row],[Vertex 2]],GroupVertices[Vertex],0)),1,1,"")</f>
        <v>#N/A</v>
      </c>
    </row>
    <row r="343" spans="1:57" x14ac:dyDescent="0.25">
      <c r="A343" s="67" t="s">
        <v>2239</v>
      </c>
      <c r="B343" s="67" t="s">
        <v>387</v>
      </c>
      <c r="C343" s="68"/>
      <c r="D343" s="69"/>
      <c r="E343" s="70"/>
      <c r="F343" s="71"/>
      <c r="G343" s="68"/>
      <c r="H343" s="72"/>
      <c r="I343" s="73"/>
      <c r="J343" s="73"/>
      <c r="K343" s="35" t="s">
        <v>65</v>
      </c>
      <c r="L343" s="80">
        <v>343</v>
      </c>
      <c r="M343" s="80"/>
      <c r="N343" s="75"/>
      <c r="O343" s="82" t="s">
        <v>393</v>
      </c>
      <c r="P343" s="84">
        <v>42852.606365740743</v>
      </c>
      <c r="Q343" s="82" t="s">
        <v>2620</v>
      </c>
      <c r="R343" s="85" t="s">
        <v>2657</v>
      </c>
      <c r="S343" s="82" t="s">
        <v>2668</v>
      </c>
      <c r="T343" s="82"/>
      <c r="U343" s="82"/>
      <c r="V343" s="85" t="s">
        <v>2783</v>
      </c>
      <c r="W343" s="84">
        <v>42852.606365740743</v>
      </c>
      <c r="X343" s="85" t="s">
        <v>3195</v>
      </c>
      <c r="Y343" s="82"/>
      <c r="Z343" s="82"/>
      <c r="AA343" s="88" t="s">
        <v>3632</v>
      </c>
      <c r="AB343" s="82"/>
      <c r="AC343" s="82" t="b">
        <v>0</v>
      </c>
      <c r="AD343" s="82">
        <v>0</v>
      </c>
      <c r="AE343" s="88" t="s">
        <v>1016</v>
      </c>
      <c r="AF343" s="82" t="b">
        <v>0</v>
      </c>
      <c r="AG343" s="82" t="s">
        <v>1023</v>
      </c>
      <c r="AH343" s="82"/>
      <c r="AI343" s="88" t="s">
        <v>1016</v>
      </c>
      <c r="AJ343" s="82" t="b">
        <v>0</v>
      </c>
      <c r="AK343" s="82">
        <v>345</v>
      </c>
      <c r="AL343" s="88" t="s">
        <v>3964</v>
      </c>
      <c r="AM343" s="82" t="s">
        <v>1032</v>
      </c>
      <c r="AN343" s="82" t="b">
        <v>0</v>
      </c>
      <c r="AO343" s="88" t="s">
        <v>3964</v>
      </c>
      <c r="AP343" s="82" t="s">
        <v>179</v>
      </c>
      <c r="AQ343" s="82">
        <v>0</v>
      </c>
      <c r="AR343" s="82">
        <v>0</v>
      </c>
      <c r="AS343" s="82"/>
      <c r="AT343" s="82"/>
      <c r="AU343" s="82"/>
      <c r="AV343" s="82"/>
      <c r="AW343" s="82"/>
      <c r="AX343" s="82"/>
      <c r="AY343" s="82"/>
      <c r="AZ343" s="82"/>
      <c r="BA343" s="105" t="b">
        <f>IF(Edges[[#This Row],[Vertex 1]]=Edges[[#This Row],[Vertex 2]],TRUE,FALSE)</f>
        <v>0</v>
      </c>
      <c r="BB343">
        <v>1</v>
      </c>
      <c r="BC343">
        <v>1</v>
      </c>
      <c r="BD343" s="81" t="e">
        <f>REPLACE(INDEX(GroupVertices[Group], MATCH(Edges[[#This Row],[Vertex 1]],GroupVertices[Vertex],0)),1,1,"")</f>
        <v>#N/A</v>
      </c>
      <c r="BE343" s="81" t="e">
        <f>REPLACE(INDEX(GroupVertices[Group], MATCH(Edges[[#This Row],[Vertex 2]],GroupVertices[Vertex],0)),1,1,"")</f>
        <v>#N/A</v>
      </c>
    </row>
    <row r="344" spans="1:57" x14ac:dyDescent="0.25">
      <c r="A344" s="67" t="s">
        <v>2239</v>
      </c>
      <c r="B344" s="67" t="s">
        <v>381</v>
      </c>
      <c r="C344" s="68"/>
      <c r="D344" s="69"/>
      <c r="E344" s="70"/>
      <c r="F344" s="71"/>
      <c r="G344" s="68"/>
      <c r="H344" s="72"/>
      <c r="I344" s="73"/>
      <c r="J344" s="73"/>
      <c r="K344" s="35" t="s">
        <v>65</v>
      </c>
      <c r="L344" s="80">
        <v>344</v>
      </c>
      <c r="M344" s="80"/>
      <c r="N344" s="75"/>
      <c r="O344" s="82" t="s">
        <v>393</v>
      </c>
      <c r="P344" s="84">
        <v>42852.606365740743</v>
      </c>
      <c r="Q344" s="82" t="s">
        <v>2620</v>
      </c>
      <c r="R344" s="85" t="s">
        <v>2657</v>
      </c>
      <c r="S344" s="82" t="s">
        <v>2668</v>
      </c>
      <c r="T344" s="82"/>
      <c r="U344" s="82"/>
      <c r="V344" s="85" t="s">
        <v>2783</v>
      </c>
      <c r="W344" s="84">
        <v>42852.606365740743</v>
      </c>
      <c r="X344" s="85" t="s">
        <v>3195</v>
      </c>
      <c r="Y344" s="82"/>
      <c r="Z344" s="82"/>
      <c r="AA344" s="88" t="s">
        <v>3632</v>
      </c>
      <c r="AB344" s="82"/>
      <c r="AC344" s="82" t="b">
        <v>0</v>
      </c>
      <c r="AD344" s="82">
        <v>0</v>
      </c>
      <c r="AE344" s="88" t="s">
        <v>1016</v>
      </c>
      <c r="AF344" s="82" t="b">
        <v>0</v>
      </c>
      <c r="AG344" s="82" t="s">
        <v>1023</v>
      </c>
      <c r="AH344" s="82"/>
      <c r="AI344" s="88" t="s">
        <v>1016</v>
      </c>
      <c r="AJ344" s="82" t="b">
        <v>0</v>
      </c>
      <c r="AK344" s="82">
        <v>345</v>
      </c>
      <c r="AL344" s="88" t="s">
        <v>3964</v>
      </c>
      <c r="AM344" s="82" t="s">
        <v>1032</v>
      </c>
      <c r="AN344" s="82" t="b">
        <v>0</v>
      </c>
      <c r="AO344" s="88" t="s">
        <v>3964</v>
      </c>
      <c r="AP344" s="82" t="s">
        <v>179</v>
      </c>
      <c r="AQ344" s="82">
        <v>0</v>
      </c>
      <c r="AR344" s="82">
        <v>0</v>
      </c>
      <c r="AS344" s="82"/>
      <c r="AT344" s="82"/>
      <c r="AU344" s="82"/>
      <c r="AV344" s="82"/>
      <c r="AW344" s="82"/>
      <c r="AX344" s="82"/>
      <c r="AY344" s="82"/>
      <c r="AZ344" s="82"/>
      <c r="BA344" s="105" t="b">
        <f>IF(Edges[[#This Row],[Vertex 1]]=Edges[[#This Row],[Vertex 2]],TRUE,FALSE)</f>
        <v>0</v>
      </c>
      <c r="BB344">
        <v>1</v>
      </c>
      <c r="BC344">
        <v>1</v>
      </c>
      <c r="BD344" s="81" t="e">
        <f>REPLACE(INDEX(GroupVertices[Group], MATCH(Edges[[#This Row],[Vertex 1]],GroupVertices[Vertex],0)),1,1,"")</f>
        <v>#N/A</v>
      </c>
      <c r="BE344" s="81" t="e">
        <f>REPLACE(INDEX(GroupVertices[Group], MATCH(Edges[[#This Row],[Vertex 2]],GroupVertices[Vertex],0)),1,1,"")</f>
        <v>#N/A</v>
      </c>
    </row>
    <row r="345" spans="1:57" x14ac:dyDescent="0.25">
      <c r="A345" s="67" t="s">
        <v>2240</v>
      </c>
      <c r="B345" s="67" t="s">
        <v>387</v>
      </c>
      <c r="C345" s="68"/>
      <c r="D345" s="69"/>
      <c r="E345" s="70"/>
      <c r="F345" s="71"/>
      <c r="G345" s="68"/>
      <c r="H345" s="72"/>
      <c r="I345" s="73"/>
      <c r="J345" s="73"/>
      <c r="K345" s="35" t="s">
        <v>65</v>
      </c>
      <c r="L345" s="80">
        <v>345</v>
      </c>
      <c r="M345" s="80"/>
      <c r="N345" s="75"/>
      <c r="O345" s="82" t="s">
        <v>393</v>
      </c>
      <c r="P345" s="84">
        <v>42852.608657407407</v>
      </c>
      <c r="Q345" s="82" t="s">
        <v>2620</v>
      </c>
      <c r="R345" s="85" t="s">
        <v>2657</v>
      </c>
      <c r="S345" s="82" t="s">
        <v>2668</v>
      </c>
      <c r="T345" s="82"/>
      <c r="U345" s="82"/>
      <c r="V345" s="85" t="s">
        <v>2784</v>
      </c>
      <c r="W345" s="84">
        <v>42852.608657407407</v>
      </c>
      <c r="X345" s="85" t="s">
        <v>3196</v>
      </c>
      <c r="Y345" s="82"/>
      <c r="Z345" s="82"/>
      <c r="AA345" s="88" t="s">
        <v>3633</v>
      </c>
      <c r="AB345" s="82"/>
      <c r="AC345" s="82" t="b">
        <v>0</v>
      </c>
      <c r="AD345" s="82">
        <v>0</v>
      </c>
      <c r="AE345" s="88" t="s">
        <v>1016</v>
      </c>
      <c r="AF345" s="82" t="b">
        <v>0</v>
      </c>
      <c r="AG345" s="82" t="s">
        <v>1023</v>
      </c>
      <c r="AH345" s="82"/>
      <c r="AI345" s="88" t="s">
        <v>1016</v>
      </c>
      <c r="AJ345" s="82" t="b">
        <v>0</v>
      </c>
      <c r="AK345" s="82">
        <v>345</v>
      </c>
      <c r="AL345" s="88" t="s">
        <v>3964</v>
      </c>
      <c r="AM345" s="82" t="s">
        <v>1030</v>
      </c>
      <c r="AN345" s="82" t="b">
        <v>0</v>
      </c>
      <c r="AO345" s="88" t="s">
        <v>3964</v>
      </c>
      <c r="AP345" s="82" t="s">
        <v>179</v>
      </c>
      <c r="AQ345" s="82">
        <v>0</v>
      </c>
      <c r="AR345" s="82">
        <v>0</v>
      </c>
      <c r="AS345" s="82"/>
      <c r="AT345" s="82"/>
      <c r="AU345" s="82"/>
      <c r="AV345" s="82"/>
      <c r="AW345" s="82"/>
      <c r="AX345" s="82"/>
      <c r="AY345" s="82"/>
      <c r="AZ345" s="82"/>
      <c r="BA345" s="105" t="b">
        <f>IF(Edges[[#This Row],[Vertex 1]]=Edges[[#This Row],[Vertex 2]],TRUE,FALSE)</f>
        <v>0</v>
      </c>
      <c r="BB345">
        <v>1</v>
      </c>
      <c r="BC345">
        <v>1</v>
      </c>
      <c r="BD345" s="81" t="e">
        <f>REPLACE(INDEX(GroupVertices[Group], MATCH(Edges[[#This Row],[Vertex 1]],GroupVertices[Vertex],0)),1,1,"")</f>
        <v>#N/A</v>
      </c>
      <c r="BE345" s="81" t="e">
        <f>REPLACE(INDEX(GroupVertices[Group], MATCH(Edges[[#This Row],[Vertex 2]],GroupVertices[Vertex],0)),1,1,"")</f>
        <v>#N/A</v>
      </c>
    </row>
    <row r="346" spans="1:57" x14ac:dyDescent="0.25">
      <c r="A346" s="67" t="s">
        <v>2240</v>
      </c>
      <c r="B346" s="67" t="s">
        <v>381</v>
      </c>
      <c r="C346" s="68"/>
      <c r="D346" s="69"/>
      <c r="E346" s="70"/>
      <c r="F346" s="71"/>
      <c r="G346" s="68"/>
      <c r="H346" s="72"/>
      <c r="I346" s="73"/>
      <c r="J346" s="73"/>
      <c r="K346" s="35" t="s">
        <v>65</v>
      </c>
      <c r="L346" s="80">
        <v>346</v>
      </c>
      <c r="M346" s="80"/>
      <c r="N346" s="75"/>
      <c r="O346" s="82" t="s">
        <v>393</v>
      </c>
      <c r="P346" s="84">
        <v>42852.608657407407</v>
      </c>
      <c r="Q346" s="82" t="s">
        <v>2620</v>
      </c>
      <c r="R346" s="85" t="s">
        <v>2657</v>
      </c>
      <c r="S346" s="82" t="s">
        <v>2668</v>
      </c>
      <c r="T346" s="82"/>
      <c r="U346" s="82"/>
      <c r="V346" s="85" t="s">
        <v>2784</v>
      </c>
      <c r="W346" s="84">
        <v>42852.608657407407</v>
      </c>
      <c r="X346" s="85" t="s">
        <v>3196</v>
      </c>
      <c r="Y346" s="82"/>
      <c r="Z346" s="82"/>
      <c r="AA346" s="88" t="s">
        <v>3633</v>
      </c>
      <c r="AB346" s="82"/>
      <c r="AC346" s="82" t="b">
        <v>0</v>
      </c>
      <c r="AD346" s="82">
        <v>0</v>
      </c>
      <c r="AE346" s="88" t="s">
        <v>1016</v>
      </c>
      <c r="AF346" s="82" t="b">
        <v>0</v>
      </c>
      <c r="AG346" s="82" t="s">
        <v>1023</v>
      </c>
      <c r="AH346" s="82"/>
      <c r="AI346" s="88" t="s">
        <v>1016</v>
      </c>
      <c r="AJ346" s="82" t="b">
        <v>0</v>
      </c>
      <c r="AK346" s="82">
        <v>345</v>
      </c>
      <c r="AL346" s="88" t="s">
        <v>3964</v>
      </c>
      <c r="AM346" s="82" t="s">
        <v>1030</v>
      </c>
      <c r="AN346" s="82" t="b">
        <v>0</v>
      </c>
      <c r="AO346" s="88" t="s">
        <v>3964</v>
      </c>
      <c r="AP346" s="82" t="s">
        <v>179</v>
      </c>
      <c r="AQ346" s="82">
        <v>0</v>
      </c>
      <c r="AR346" s="82">
        <v>0</v>
      </c>
      <c r="AS346" s="82"/>
      <c r="AT346" s="82"/>
      <c r="AU346" s="82"/>
      <c r="AV346" s="82"/>
      <c r="AW346" s="82"/>
      <c r="AX346" s="82"/>
      <c r="AY346" s="82"/>
      <c r="AZ346" s="82"/>
      <c r="BA346" s="105" t="b">
        <f>IF(Edges[[#This Row],[Vertex 1]]=Edges[[#This Row],[Vertex 2]],TRUE,FALSE)</f>
        <v>0</v>
      </c>
      <c r="BB346">
        <v>1</v>
      </c>
      <c r="BC346">
        <v>1</v>
      </c>
      <c r="BD346" s="81" t="e">
        <f>REPLACE(INDEX(GroupVertices[Group], MATCH(Edges[[#This Row],[Vertex 1]],GroupVertices[Vertex],0)),1,1,"")</f>
        <v>#N/A</v>
      </c>
      <c r="BE346" s="81" t="e">
        <f>REPLACE(INDEX(GroupVertices[Group], MATCH(Edges[[#This Row],[Vertex 2]],GroupVertices[Vertex],0)),1,1,"")</f>
        <v>#N/A</v>
      </c>
    </row>
    <row r="347" spans="1:57" x14ac:dyDescent="0.25">
      <c r="A347" s="67" t="s">
        <v>2241</v>
      </c>
      <c r="B347" s="67" t="s">
        <v>387</v>
      </c>
      <c r="C347" s="68"/>
      <c r="D347" s="69"/>
      <c r="E347" s="70"/>
      <c r="F347" s="71"/>
      <c r="G347" s="68"/>
      <c r="H347" s="72"/>
      <c r="I347" s="73"/>
      <c r="J347" s="73"/>
      <c r="K347" s="35" t="s">
        <v>65</v>
      </c>
      <c r="L347" s="80">
        <v>347</v>
      </c>
      <c r="M347" s="80"/>
      <c r="N347" s="75"/>
      <c r="O347" s="82" t="s">
        <v>393</v>
      </c>
      <c r="P347" s="84">
        <v>42852.6090625</v>
      </c>
      <c r="Q347" s="82" t="s">
        <v>2620</v>
      </c>
      <c r="R347" s="85" t="s">
        <v>2657</v>
      </c>
      <c r="S347" s="82" t="s">
        <v>2668</v>
      </c>
      <c r="T347" s="82"/>
      <c r="U347" s="82"/>
      <c r="V347" s="85" t="s">
        <v>2785</v>
      </c>
      <c r="W347" s="84">
        <v>42852.6090625</v>
      </c>
      <c r="X347" s="85" t="s">
        <v>3197</v>
      </c>
      <c r="Y347" s="82"/>
      <c r="Z347" s="82"/>
      <c r="AA347" s="88" t="s">
        <v>3634</v>
      </c>
      <c r="AB347" s="82"/>
      <c r="AC347" s="82" t="b">
        <v>0</v>
      </c>
      <c r="AD347" s="82">
        <v>0</v>
      </c>
      <c r="AE347" s="88" t="s">
        <v>1016</v>
      </c>
      <c r="AF347" s="82" t="b">
        <v>0</v>
      </c>
      <c r="AG347" s="82" t="s">
        <v>1023</v>
      </c>
      <c r="AH347" s="82"/>
      <c r="AI347" s="88" t="s">
        <v>1016</v>
      </c>
      <c r="AJ347" s="82" t="b">
        <v>0</v>
      </c>
      <c r="AK347" s="82">
        <v>345</v>
      </c>
      <c r="AL347" s="88" t="s">
        <v>3964</v>
      </c>
      <c r="AM347" s="82" t="s">
        <v>1033</v>
      </c>
      <c r="AN347" s="82" t="b">
        <v>0</v>
      </c>
      <c r="AO347" s="88" t="s">
        <v>3964</v>
      </c>
      <c r="AP347" s="82" t="s">
        <v>179</v>
      </c>
      <c r="AQ347" s="82">
        <v>0</v>
      </c>
      <c r="AR347" s="82">
        <v>0</v>
      </c>
      <c r="AS347" s="82"/>
      <c r="AT347" s="82"/>
      <c r="AU347" s="82"/>
      <c r="AV347" s="82"/>
      <c r="AW347" s="82"/>
      <c r="AX347" s="82"/>
      <c r="AY347" s="82"/>
      <c r="AZ347" s="82"/>
      <c r="BA347" s="105" t="b">
        <f>IF(Edges[[#This Row],[Vertex 1]]=Edges[[#This Row],[Vertex 2]],TRUE,FALSE)</f>
        <v>0</v>
      </c>
      <c r="BB347">
        <v>1</v>
      </c>
      <c r="BC347">
        <v>1</v>
      </c>
      <c r="BD347" s="81" t="e">
        <f>REPLACE(INDEX(GroupVertices[Group], MATCH(Edges[[#This Row],[Vertex 1]],GroupVertices[Vertex],0)),1,1,"")</f>
        <v>#N/A</v>
      </c>
      <c r="BE347" s="81" t="e">
        <f>REPLACE(INDEX(GroupVertices[Group], MATCH(Edges[[#This Row],[Vertex 2]],GroupVertices[Vertex],0)),1,1,"")</f>
        <v>#N/A</v>
      </c>
    </row>
    <row r="348" spans="1:57" x14ac:dyDescent="0.25">
      <c r="A348" s="67" t="s">
        <v>2241</v>
      </c>
      <c r="B348" s="67" t="s">
        <v>381</v>
      </c>
      <c r="C348" s="68"/>
      <c r="D348" s="69"/>
      <c r="E348" s="70"/>
      <c r="F348" s="71"/>
      <c r="G348" s="68"/>
      <c r="H348" s="72"/>
      <c r="I348" s="73"/>
      <c r="J348" s="73"/>
      <c r="K348" s="35" t="s">
        <v>65</v>
      </c>
      <c r="L348" s="80">
        <v>348</v>
      </c>
      <c r="M348" s="80"/>
      <c r="N348" s="75"/>
      <c r="O348" s="82" t="s">
        <v>393</v>
      </c>
      <c r="P348" s="84">
        <v>42852.6090625</v>
      </c>
      <c r="Q348" s="82" t="s">
        <v>2620</v>
      </c>
      <c r="R348" s="85" t="s">
        <v>2657</v>
      </c>
      <c r="S348" s="82" t="s">
        <v>2668</v>
      </c>
      <c r="T348" s="82"/>
      <c r="U348" s="82"/>
      <c r="V348" s="85" t="s">
        <v>2785</v>
      </c>
      <c r="W348" s="84">
        <v>42852.6090625</v>
      </c>
      <c r="X348" s="85" t="s">
        <v>3197</v>
      </c>
      <c r="Y348" s="82"/>
      <c r="Z348" s="82"/>
      <c r="AA348" s="88" t="s">
        <v>3634</v>
      </c>
      <c r="AB348" s="82"/>
      <c r="AC348" s="82" t="b">
        <v>0</v>
      </c>
      <c r="AD348" s="82">
        <v>0</v>
      </c>
      <c r="AE348" s="88" t="s">
        <v>1016</v>
      </c>
      <c r="AF348" s="82" t="b">
        <v>0</v>
      </c>
      <c r="AG348" s="82" t="s">
        <v>1023</v>
      </c>
      <c r="AH348" s="82"/>
      <c r="AI348" s="88" t="s">
        <v>1016</v>
      </c>
      <c r="AJ348" s="82" t="b">
        <v>0</v>
      </c>
      <c r="AK348" s="82">
        <v>345</v>
      </c>
      <c r="AL348" s="88" t="s">
        <v>3964</v>
      </c>
      <c r="AM348" s="82" t="s">
        <v>1033</v>
      </c>
      <c r="AN348" s="82" t="b">
        <v>0</v>
      </c>
      <c r="AO348" s="88" t="s">
        <v>3964</v>
      </c>
      <c r="AP348" s="82" t="s">
        <v>179</v>
      </c>
      <c r="AQ348" s="82">
        <v>0</v>
      </c>
      <c r="AR348" s="82">
        <v>0</v>
      </c>
      <c r="AS348" s="82"/>
      <c r="AT348" s="82"/>
      <c r="AU348" s="82"/>
      <c r="AV348" s="82"/>
      <c r="AW348" s="82"/>
      <c r="AX348" s="82"/>
      <c r="AY348" s="82"/>
      <c r="AZ348" s="82"/>
      <c r="BA348" s="105" t="b">
        <f>IF(Edges[[#This Row],[Vertex 1]]=Edges[[#This Row],[Vertex 2]],TRUE,FALSE)</f>
        <v>0</v>
      </c>
      <c r="BB348">
        <v>1</v>
      </c>
      <c r="BC348">
        <v>1</v>
      </c>
      <c r="BD348" s="81" t="e">
        <f>REPLACE(INDEX(GroupVertices[Group], MATCH(Edges[[#This Row],[Vertex 1]],GroupVertices[Vertex],0)),1,1,"")</f>
        <v>#N/A</v>
      </c>
      <c r="BE348" s="81" t="e">
        <f>REPLACE(INDEX(GroupVertices[Group], MATCH(Edges[[#This Row],[Vertex 2]],GroupVertices[Vertex],0)),1,1,"")</f>
        <v>#N/A</v>
      </c>
    </row>
    <row r="349" spans="1:57" x14ac:dyDescent="0.25">
      <c r="A349" s="67" t="s">
        <v>2242</v>
      </c>
      <c r="B349" s="67" t="s">
        <v>387</v>
      </c>
      <c r="C349" s="68"/>
      <c r="D349" s="69"/>
      <c r="E349" s="70"/>
      <c r="F349" s="71"/>
      <c r="G349" s="68"/>
      <c r="H349" s="72"/>
      <c r="I349" s="73"/>
      <c r="J349" s="73"/>
      <c r="K349" s="35" t="s">
        <v>65</v>
      </c>
      <c r="L349" s="80">
        <v>349</v>
      </c>
      <c r="M349" s="80"/>
      <c r="N349" s="75"/>
      <c r="O349" s="82" t="s">
        <v>393</v>
      </c>
      <c r="P349" s="84">
        <v>42852.609386574077</v>
      </c>
      <c r="Q349" s="82" t="s">
        <v>2620</v>
      </c>
      <c r="R349" s="85" t="s">
        <v>2657</v>
      </c>
      <c r="S349" s="82" t="s">
        <v>2668</v>
      </c>
      <c r="T349" s="82"/>
      <c r="U349" s="82"/>
      <c r="V349" s="85" t="s">
        <v>2786</v>
      </c>
      <c r="W349" s="84">
        <v>42852.609386574077</v>
      </c>
      <c r="X349" s="85" t="s">
        <v>3198</v>
      </c>
      <c r="Y349" s="82"/>
      <c r="Z349" s="82"/>
      <c r="AA349" s="88" t="s">
        <v>3635</v>
      </c>
      <c r="AB349" s="82"/>
      <c r="AC349" s="82" t="b">
        <v>0</v>
      </c>
      <c r="AD349" s="82">
        <v>0</v>
      </c>
      <c r="AE349" s="88" t="s">
        <v>1016</v>
      </c>
      <c r="AF349" s="82" t="b">
        <v>0</v>
      </c>
      <c r="AG349" s="82" t="s">
        <v>1023</v>
      </c>
      <c r="AH349" s="82"/>
      <c r="AI349" s="88" t="s">
        <v>1016</v>
      </c>
      <c r="AJ349" s="82" t="b">
        <v>0</v>
      </c>
      <c r="AK349" s="82">
        <v>345</v>
      </c>
      <c r="AL349" s="88" t="s">
        <v>3964</v>
      </c>
      <c r="AM349" s="82" t="s">
        <v>1033</v>
      </c>
      <c r="AN349" s="82" t="b">
        <v>0</v>
      </c>
      <c r="AO349" s="88" t="s">
        <v>3964</v>
      </c>
      <c r="AP349" s="82" t="s">
        <v>179</v>
      </c>
      <c r="AQ349" s="82">
        <v>0</v>
      </c>
      <c r="AR349" s="82">
        <v>0</v>
      </c>
      <c r="AS349" s="82"/>
      <c r="AT349" s="82"/>
      <c r="AU349" s="82"/>
      <c r="AV349" s="82"/>
      <c r="AW349" s="82"/>
      <c r="AX349" s="82"/>
      <c r="AY349" s="82"/>
      <c r="AZ349" s="82"/>
      <c r="BA349" s="105" t="b">
        <f>IF(Edges[[#This Row],[Vertex 1]]=Edges[[#This Row],[Vertex 2]],TRUE,FALSE)</f>
        <v>0</v>
      </c>
      <c r="BB349">
        <v>1</v>
      </c>
      <c r="BC349">
        <v>1</v>
      </c>
      <c r="BD349" s="81" t="e">
        <f>REPLACE(INDEX(GroupVertices[Group], MATCH(Edges[[#This Row],[Vertex 1]],GroupVertices[Vertex],0)),1,1,"")</f>
        <v>#N/A</v>
      </c>
      <c r="BE349" s="81" t="e">
        <f>REPLACE(INDEX(GroupVertices[Group], MATCH(Edges[[#This Row],[Vertex 2]],GroupVertices[Vertex],0)),1,1,"")</f>
        <v>#N/A</v>
      </c>
    </row>
    <row r="350" spans="1:57" x14ac:dyDescent="0.25">
      <c r="A350" s="67" t="s">
        <v>2242</v>
      </c>
      <c r="B350" s="67" t="s">
        <v>381</v>
      </c>
      <c r="C350" s="68"/>
      <c r="D350" s="69"/>
      <c r="E350" s="70"/>
      <c r="F350" s="71"/>
      <c r="G350" s="68"/>
      <c r="H350" s="72"/>
      <c r="I350" s="73"/>
      <c r="J350" s="73"/>
      <c r="K350" s="35" t="s">
        <v>65</v>
      </c>
      <c r="L350" s="80">
        <v>350</v>
      </c>
      <c r="M350" s="80"/>
      <c r="N350" s="75"/>
      <c r="O350" s="82" t="s">
        <v>393</v>
      </c>
      <c r="P350" s="84">
        <v>42852.609386574077</v>
      </c>
      <c r="Q350" s="82" t="s">
        <v>2620</v>
      </c>
      <c r="R350" s="85" t="s">
        <v>2657</v>
      </c>
      <c r="S350" s="82" t="s">
        <v>2668</v>
      </c>
      <c r="T350" s="82"/>
      <c r="U350" s="82"/>
      <c r="V350" s="85" t="s">
        <v>2786</v>
      </c>
      <c r="W350" s="84">
        <v>42852.609386574077</v>
      </c>
      <c r="X350" s="85" t="s">
        <v>3198</v>
      </c>
      <c r="Y350" s="82"/>
      <c r="Z350" s="82"/>
      <c r="AA350" s="88" t="s">
        <v>3635</v>
      </c>
      <c r="AB350" s="82"/>
      <c r="AC350" s="82" t="b">
        <v>0</v>
      </c>
      <c r="AD350" s="82">
        <v>0</v>
      </c>
      <c r="AE350" s="88" t="s">
        <v>1016</v>
      </c>
      <c r="AF350" s="82" t="b">
        <v>0</v>
      </c>
      <c r="AG350" s="82" t="s">
        <v>1023</v>
      </c>
      <c r="AH350" s="82"/>
      <c r="AI350" s="88" t="s">
        <v>1016</v>
      </c>
      <c r="AJ350" s="82" t="b">
        <v>0</v>
      </c>
      <c r="AK350" s="82">
        <v>345</v>
      </c>
      <c r="AL350" s="88" t="s">
        <v>3964</v>
      </c>
      <c r="AM350" s="82" t="s">
        <v>1033</v>
      </c>
      <c r="AN350" s="82" t="b">
        <v>0</v>
      </c>
      <c r="AO350" s="88" t="s">
        <v>3964</v>
      </c>
      <c r="AP350" s="82" t="s">
        <v>179</v>
      </c>
      <c r="AQ350" s="82">
        <v>0</v>
      </c>
      <c r="AR350" s="82">
        <v>0</v>
      </c>
      <c r="AS350" s="82"/>
      <c r="AT350" s="82"/>
      <c r="AU350" s="82"/>
      <c r="AV350" s="82"/>
      <c r="AW350" s="82"/>
      <c r="AX350" s="82"/>
      <c r="AY350" s="82"/>
      <c r="AZ350" s="82"/>
      <c r="BA350" s="105" t="b">
        <f>IF(Edges[[#This Row],[Vertex 1]]=Edges[[#This Row],[Vertex 2]],TRUE,FALSE)</f>
        <v>0</v>
      </c>
      <c r="BB350">
        <v>1</v>
      </c>
      <c r="BC350">
        <v>1</v>
      </c>
      <c r="BD350" s="81" t="e">
        <f>REPLACE(INDEX(GroupVertices[Group], MATCH(Edges[[#This Row],[Vertex 1]],GroupVertices[Vertex],0)),1,1,"")</f>
        <v>#N/A</v>
      </c>
      <c r="BE350" s="81" t="e">
        <f>REPLACE(INDEX(GroupVertices[Group], MATCH(Edges[[#This Row],[Vertex 2]],GroupVertices[Vertex],0)),1,1,"")</f>
        <v>#N/A</v>
      </c>
    </row>
    <row r="351" spans="1:57" x14ac:dyDescent="0.25">
      <c r="A351" s="67" t="s">
        <v>2243</v>
      </c>
      <c r="B351" s="67" t="s">
        <v>387</v>
      </c>
      <c r="C351" s="68"/>
      <c r="D351" s="69"/>
      <c r="E351" s="70"/>
      <c r="F351" s="71"/>
      <c r="G351" s="68"/>
      <c r="H351" s="72"/>
      <c r="I351" s="73"/>
      <c r="J351" s="73"/>
      <c r="K351" s="35" t="s">
        <v>65</v>
      </c>
      <c r="L351" s="80">
        <v>351</v>
      </c>
      <c r="M351" s="80"/>
      <c r="N351" s="75"/>
      <c r="O351" s="82" t="s">
        <v>393</v>
      </c>
      <c r="P351" s="84">
        <v>42852.609479166669</v>
      </c>
      <c r="Q351" s="82" t="s">
        <v>2620</v>
      </c>
      <c r="R351" s="85" t="s">
        <v>2657</v>
      </c>
      <c r="S351" s="82" t="s">
        <v>2668</v>
      </c>
      <c r="T351" s="82"/>
      <c r="U351" s="82"/>
      <c r="V351" s="85" t="s">
        <v>2787</v>
      </c>
      <c r="W351" s="84">
        <v>42852.609479166669</v>
      </c>
      <c r="X351" s="85" t="s">
        <v>3199</v>
      </c>
      <c r="Y351" s="82"/>
      <c r="Z351" s="82"/>
      <c r="AA351" s="88" t="s">
        <v>3636</v>
      </c>
      <c r="AB351" s="82"/>
      <c r="AC351" s="82" t="b">
        <v>0</v>
      </c>
      <c r="AD351" s="82">
        <v>0</v>
      </c>
      <c r="AE351" s="88" t="s">
        <v>1016</v>
      </c>
      <c r="AF351" s="82" t="b">
        <v>0</v>
      </c>
      <c r="AG351" s="82" t="s">
        <v>1023</v>
      </c>
      <c r="AH351" s="82"/>
      <c r="AI351" s="88" t="s">
        <v>1016</v>
      </c>
      <c r="AJ351" s="82" t="b">
        <v>0</v>
      </c>
      <c r="AK351" s="82">
        <v>345</v>
      </c>
      <c r="AL351" s="88" t="s">
        <v>3964</v>
      </c>
      <c r="AM351" s="82" t="s">
        <v>1033</v>
      </c>
      <c r="AN351" s="82" t="b">
        <v>0</v>
      </c>
      <c r="AO351" s="88" t="s">
        <v>3964</v>
      </c>
      <c r="AP351" s="82" t="s">
        <v>179</v>
      </c>
      <c r="AQ351" s="82">
        <v>0</v>
      </c>
      <c r="AR351" s="82">
        <v>0</v>
      </c>
      <c r="AS351" s="82"/>
      <c r="AT351" s="82"/>
      <c r="AU351" s="82"/>
      <c r="AV351" s="82"/>
      <c r="AW351" s="82"/>
      <c r="AX351" s="82"/>
      <c r="AY351" s="82"/>
      <c r="AZ351" s="82"/>
      <c r="BA351" s="105" t="b">
        <f>IF(Edges[[#This Row],[Vertex 1]]=Edges[[#This Row],[Vertex 2]],TRUE,FALSE)</f>
        <v>0</v>
      </c>
      <c r="BB351">
        <v>1</v>
      </c>
      <c r="BC351">
        <v>1</v>
      </c>
      <c r="BD351" s="81" t="e">
        <f>REPLACE(INDEX(GroupVertices[Group], MATCH(Edges[[#This Row],[Vertex 1]],GroupVertices[Vertex],0)),1,1,"")</f>
        <v>#N/A</v>
      </c>
      <c r="BE351" s="81" t="e">
        <f>REPLACE(INDEX(GroupVertices[Group], MATCH(Edges[[#This Row],[Vertex 2]],GroupVertices[Vertex],0)),1,1,"")</f>
        <v>#N/A</v>
      </c>
    </row>
    <row r="352" spans="1:57" x14ac:dyDescent="0.25">
      <c r="A352" s="67" t="s">
        <v>2243</v>
      </c>
      <c r="B352" s="67" t="s">
        <v>381</v>
      </c>
      <c r="C352" s="68"/>
      <c r="D352" s="69"/>
      <c r="E352" s="70"/>
      <c r="F352" s="71"/>
      <c r="G352" s="68"/>
      <c r="H352" s="72"/>
      <c r="I352" s="73"/>
      <c r="J352" s="73"/>
      <c r="K352" s="35" t="s">
        <v>65</v>
      </c>
      <c r="L352" s="80">
        <v>352</v>
      </c>
      <c r="M352" s="80"/>
      <c r="N352" s="75"/>
      <c r="O352" s="82" t="s">
        <v>393</v>
      </c>
      <c r="P352" s="84">
        <v>42852.609479166669</v>
      </c>
      <c r="Q352" s="82" t="s">
        <v>2620</v>
      </c>
      <c r="R352" s="85" t="s">
        <v>2657</v>
      </c>
      <c r="S352" s="82" t="s">
        <v>2668</v>
      </c>
      <c r="T352" s="82"/>
      <c r="U352" s="82"/>
      <c r="V352" s="85" t="s">
        <v>2787</v>
      </c>
      <c r="W352" s="84">
        <v>42852.609479166669</v>
      </c>
      <c r="X352" s="85" t="s">
        <v>3199</v>
      </c>
      <c r="Y352" s="82"/>
      <c r="Z352" s="82"/>
      <c r="AA352" s="88" t="s">
        <v>3636</v>
      </c>
      <c r="AB352" s="82"/>
      <c r="AC352" s="82" t="b">
        <v>0</v>
      </c>
      <c r="AD352" s="82">
        <v>0</v>
      </c>
      <c r="AE352" s="88" t="s">
        <v>1016</v>
      </c>
      <c r="AF352" s="82" t="b">
        <v>0</v>
      </c>
      <c r="AG352" s="82" t="s">
        <v>1023</v>
      </c>
      <c r="AH352" s="82"/>
      <c r="AI352" s="88" t="s">
        <v>1016</v>
      </c>
      <c r="AJ352" s="82" t="b">
        <v>0</v>
      </c>
      <c r="AK352" s="82">
        <v>345</v>
      </c>
      <c r="AL352" s="88" t="s">
        <v>3964</v>
      </c>
      <c r="AM352" s="82" t="s">
        <v>1033</v>
      </c>
      <c r="AN352" s="82" t="b">
        <v>0</v>
      </c>
      <c r="AO352" s="88" t="s">
        <v>3964</v>
      </c>
      <c r="AP352" s="82" t="s">
        <v>179</v>
      </c>
      <c r="AQ352" s="82">
        <v>0</v>
      </c>
      <c r="AR352" s="82">
        <v>0</v>
      </c>
      <c r="AS352" s="82"/>
      <c r="AT352" s="82"/>
      <c r="AU352" s="82"/>
      <c r="AV352" s="82"/>
      <c r="AW352" s="82"/>
      <c r="AX352" s="82"/>
      <c r="AY352" s="82"/>
      <c r="AZ352" s="82"/>
      <c r="BA352" s="105" t="b">
        <f>IF(Edges[[#This Row],[Vertex 1]]=Edges[[#This Row],[Vertex 2]],TRUE,FALSE)</f>
        <v>0</v>
      </c>
      <c r="BB352">
        <v>1</v>
      </c>
      <c r="BC352">
        <v>1</v>
      </c>
      <c r="BD352" s="81" t="e">
        <f>REPLACE(INDEX(GroupVertices[Group], MATCH(Edges[[#This Row],[Vertex 1]],GroupVertices[Vertex],0)),1,1,"")</f>
        <v>#N/A</v>
      </c>
      <c r="BE352" s="81" t="e">
        <f>REPLACE(INDEX(GroupVertices[Group], MATCH(Edges[[#This Row],[Vertex 2]],GroupVertices[Vertex],0)),1,1,"")</f>
        <v>#N/A</v>
      </c>
    </row>
    <row r="353" spans="1:57" x14ac:dyDescent="0.25">
      <c r="A353" s="67" t="s">
        <v>2244</v>
      </c>
      <c r="B353" s="67" t="s">
        <v>387</v>
      </c>
      <c r="C353" s="68"/>
      <c r="D353" s="69"/>
      <c r="E353" s="70"/>
      <c r="F353" s="71"/>
      <c r="G353" s="68"/>
      <c r="H353" s="72"/>
      <c r="I353" s="73"/>
      <c r="J353" s="73"/>
      <c r="K353" s="35" t="s">
        <v>65</v>
      </c>
      <c r="L353" s="80">
        <v>353</v>
      </c>
      <c r="M353" s="80"/>
      <c r="N353" s="75"/>
      <c r="O353" s="82" t="s">
        <v>393</v>
      </c>
      <c r="P353" s="84">
        <v>42852.610011574077</v>
      </c>
      <c r="Q353" s="82" t="s">
        <v>2620</v>
      </c>
      <c r="R353" s="85" t="s">
        <v>2657</v>
      </c>
      <c r="S353" s="82" t="s">
        <v>2668</v>
      </c>
      <c r="T353" s="82"/>
      <c r="U353" s="82"/>
      <c r="V353" s="85" t="s">
        <v>2788</v>
      </c>
      <c r="W353" s="84">
        <v>42852.610011574077</v>
      </c>
      <c r="X353" s="85" t="s">
        <v>3200</v>
      </c>
      <c r="Y353" s="82"/>
      <c r="Z353" s="82"/>
      <c r="AA353" s="88" t="s">
        <v>3637</v>
      </c>
      <c r="AB353" s="82"/>
      <c r="AC353" s="82" t="b">
        <v>0</v>
      </c>
      <c r="AD353" s="82">
        <v>0</v>
      </c>
      <c r="AE353" s="88" t="s">
        <v>1016</v>
      </c>
      <c r="AF353" s="82" t="b">
        <v>0</v>
      </c>
      <c r="AG353" s="82" t="s">
        <v>1023</v>
      </c>
      <c r="AH353" s="82"/>
      <c r="AI353" s="88" t="s">
        <v>1016</v>
      </c>
      <c r="AJ353" s="82" t="b">
        <v>0</v>
      </c>
      <c r="AK353" s="82">
        <v>345</v>
      </c>
      <c r="AL353" s="88" t="s">
        <v>3964</v>
      </c>
      <c r="AM353" s="82" t="s">
        <v>1030</v>
      </c>
      <c r="AN353" s="82" t="b">
        <v>0</v>
      </c>
      <c r="AO353" s="88" t="s">
        <v>3964</v>
      </c>
      <c r="AP353" s="82" t="s">
        <v>179</v>
      </c>
      <c r="AQ353" s="82">
        <v>0</v>
      </c>
      <c r="AR353" s="82">
        <v>0</v>
      </c>
      <c r="AS353" s="82"/>
      <c r="AT353" s="82"/>
      <c r="AU353" s="82"/>
      <c r="AV353" s="82"/>
      <c r="AW353" s="82"/>
      <c r="AX353" s="82"/>
      <c r="AY353" s="82"/>
      <c r="AZ353" s="82"/>
      <c r="BA353" s="105" t="b">
        <f>IF(Edges[[#This Row],[Vertex 1]]=Edges[[#This Row],[Vertex 2]],TRUE,FALSE)</f>
        <v>0</v>
      </c>
      <c r="BB353">
        <v>1</v>
      </c>
      <c r="BC353">
        <v>1</v>
      </c>
      <c r="BD353" s="81" t="e">
        <f>REPLACE(INDEX(GroupVertices[Group], MATCH(Edges[[#This Row],[Vertex 1]],GroupVertices[Vertex],0)),1,1,"")</f>
        <v>#N/A</v>
      </c>
      <c r="BE353" s="81" t="e">
        <f>REPLACE(INDEX(GroupVertices[Group], MATCH(Edges[[#This Row],[Vertex 2]],GroupVertices[Vertex],0)),1,1,"")</f>
        <v>#N/A</v>
      </c>
    </row>
    <row r="354" spans="1:57" x14ac:dyDescent="0.25">
      <c r="A354" s="67" t="s">
        <v>2244</v>
      </c>
      <c r="B354" s="67" t="s">
        <v>381</v>
      </c>
      <c r="C354" s="68"/>
      <c r="D354" s="69"/>
      <c r="E354" s="70"/>
      <c r="F354" s="71"/>
      <c r="G354" s="68"/>
      <c r="H354" s="72"/>
      <c r="I354" s="73"/>
      <c r="J354" s="73"/>
      <c r="K354" s="35" t="s">
        <v>65</v>
      </c>
      <c r="L354" s="80">
        <v>354</v>
      </c>
      <c r="M354" s="80"/>
      <c r="N354" s="75"/>
      <c r="O354" s="82" t="s">
        <v>393</v>
      </c>
      <c r="P354" s="84">
        <v>42852.610011574077</v>
      </c>
      <c r="Q354" s="82" t="s">
        <v>2620</v>
      </c>
      <c r="R354" s="85" t="s">
        <v>2657</v>
      </c>
      <c r="S354" s="82" t="s">
        <v>2668</v>
      </c>
      <c r="T354" s="82"/>
      <c r="U354" s="82"/>
      <c r="V354" s="85" t="s">
        <v>2788</v>
      </c>
      <c r="W354" s="84">
        <v>42852.610011574077</v>
      </c>
      <c r="X354" s="85" t="s">
        <v>3200</v>
      </c>
      <c r="Y354" s="82"/>
      <c r="Z354" s="82"/>
      <c r="AA354" s="88" t="s">
        <v>3637</v>
      </c>
      <c r="AB354" s="82"/>
      <c r="AC354" s="82" t="b">
        <v>0</v>
      </c>
      <c r="AD354" s="82">
        <v>0</v>
      </c>
      <c r="AE354" s="88" t="s">
        <v>1016</v>
      </c>
      <c r="AF354" s="82" t="b">
        <v>0</v>
      </c>
      <c r="AG354" s="82" t="s">
        <v>1023</v>
      </c>
      <c r="AH354" s="82"/>
      <c r="AI354" s="88" t="s">
        <v>1016</v>
      </c>
      <c r="AJ354" s="82" t="b">
        <v>0</v>
      </c>
      <c r="AK354" s="82">
        <v>345</v>
      </c>
      <c r="AL354" s="88" t="s">
        <v>3964</v>
      </c>
      <c r="AM354" s="82" t="s">
        <v>1030</v>
      </c>
      <c r="AN354" s="82" t="b">
        <v>0</v>
      </c>
      <c r="AO354" s="88" t="s">
        <v>3964</v>
      </c>
      <c r="AP354" s="82" t="s">
        <v>179</v>
      </c>
      <c r="AQ354" s="82">
        <v>0</v>
      </c>
      <c r="AR354" s="82">
        <v>0</v>
      </c>
      <c r="AS354" s="82"/>
      <c r="AT354" s="82"/>
      <c r="AU354" s="82"/>
      <c r="AV354" s="82"/>
      <c r="AW354" s="82"/>
      <c r="AX354" s="82"/>
      <c r="AY354" s="82"/>
      <c r="AZ354" s="82"/>
      <c r="BA354" s="105" t="b">
        <f>IF(Edges[[#This Row],[Vertex 1]]=Edges[[#This Row],[Vertex 2]],TRUE,FALSE)</f>
        <v>0</v>
      </c>
      <c r="BB354">
        <v>1</v>
      </c>
      <c r="BC354">
        <v>1</v>
      </c>
      <c r="BD354" s="81" t="e">
        <f>REPLACE(INDEX(GroupVertices[Group], MATCH(Edges[[#This Row],[Vertex 1]],GroupVertices[Vertex],0)),1,1,"")</f>
        <v>#N/A</v>
      </c>
      <c r="BE354" s="81" t="e">
        <f>REPLACE(INDEX(GroupVertices[Group], MATCH(Edges[[#This Row],[Vertex 2]],GroupVertices[Vertex],0)),1,1,"")</f>
        <v>#N/A</v>
      </c>
    </row>
    <row r="355" spans="1:57" x14ac:dyDescent="0.25">
      <c r="A355" s="67" t="s">
        <v>2245</v>
      </c>
      <c r="B355" s="67" t="s">
        <v>387</v>
      </c>
      <c r="C355" s="68"/>
      <c r="D355" s="69"/>
      <c r="E355" s="70"/>
      <c r="F355" s="71"/>
      <c r="G355" s="68"/>
      <c r="H355" s="72"/>
      <c r="I355" s="73"/>
      <c r="J355" s="73"/>
      <c r="K355" s="35" t="s">
        <v>65</v>
      </c>
      <c r="L355" s="80">
        <v>355</v>
      </c>
      <c r="M355" s="80"/>
      <c r="N355" s="75"/>
      <c r="O355" s="82" t="s">
        <v>393</v>
      </c>
      <c r="P355" s="84">
        <v>42852.610462962963</v>
      </c>
      <c r="Q355" s="82" t="s">
        <v>2620</v>
      </c>
      <c r="R355" s="85" t="s">
        <v>2657</v>
      </c>
      <c r="S355" s="82" t="s">
        <v>2668</v>
      </c>
      <c r="T355" s="82"/>
      <c r="U355" s="82"/>
      <c r="V355" s="85" t="s">
        <v>2789</v>
      </c>
      <c r="W355" s="84">
        <v>42852.610462962963</v>
      </c>
      <c r="X355" s="85" t="s">
        <v>3201</v>
      </c>
      <c r="Y355" s="82"/>
      <c r="Z355" s="82"/>
      <c r="AA355" s="88" t="s">
        <v>3638</v>
      </c>
      <c r="AB355" s="82"/>
      <c r="AC355" s="82" t="b">
        <v>0</v>
      </c>
      <c r="AD355" s="82">
        <v>0</v>
      </c>
      <c r="AE355" s="88" t="s">
        <v>1016</v>
      </c>
      <c r="AF355" s="82" t="b">
        <v>0</v>
      </c>
      <c r="AG355" s="82" t="s">
        <v>1023</v>
      </c>
      <c r="AH355" s="82"/>
      <c r="AI355" s="88" t="s">
        <v>1016</v>
      </c>
      <c r="AJ355" s="82" t="b">
        <v>0</v>
      </c>
      <c r="AK355" s="82">
        <v>345</v>
      </c>
      <c r="AL355" s="88" t="s">
        <v>3964</v>
      </c>
      <c r="AM355" s="82" t="s">
        <v>1030</v>
      </c>
      <c r="AN355" s="82" t="b">
        <v>0</v>
      </c>
      <c r="AO355" s="88" t="s">
        <v>3964</v>
      </c>
      <c r="AP355" s="82" t="s">
        <v>179</v>
      </c>
      <c r="AQ355" s="82">
        <v>0</v>
      </c>
      <c r="AR355" s="82">
        <v>0</v>
      </c>
      <c r="AS355" s="82"/>
      <c r="AT355" s="82"/>
      <c r="AU355" s="82"/>
      <c r="AV355" s="82"/>
      <c r="AW355" s="82"/>
      <c r="AX355" s="82"/>
      <c r="AY355" s="82"/>
      <c r="AZ355" s="82"/>
      <c r="BA355" s="105" t="b">
        <f>IF(Edges[[#This Row],[Vertex 1]]=Edges[[#This Row],[Vertex 2]],TRUE,FALSE)</f>
        <v>0</v>
      </c>
      <c r="BB355">
        <v>1</v>
      </c>
      <c r="BC355">
        <v>1</v>
      </c>
      <c r="BD355" s="81" t="e">
        <f>REPLACE(INDEX(GroupVertices[Group], MATCH(Edges[[#This Row],[Vertex 1]],GroupVertices[Vertex],0)),1,1,"")</f>
        <v>#N/A</v>
      </c>
      <c r="BE355" s="81" t="e">
        <f>REPLACE(INDEX(GroupVertices[Group], MATCH(Edges[[#This Row],[Vertex 2]],GroupVertices[Vertex],0)),1,1,"")</f>
        <v>#N/A</v>
      </c>
    </row>
    <row r="356" spans="1:57" x14ac:dyDescent="0.25">
      <c r="A356" s="67" t="s">
        <v>2245</v>
      </c>
      <c r="B356" s="67" t="s">
        <v>381</v>
      </c>
      <c r="C356" s="68"/>
      <c r="D356" s="69"/>
      <c r="E356" s="70"/>
      <c r="F356" s="71"/>
      <c r="G356" s="68"/>
      <c r="H356" s="72"/>
      <c r="I356" s="73"/>
      <c r="J356" s="73"/>
      <c r="K356" s="35" t="s">
        <v>65</v>
      </c>
      <c r="L356" s="80">
        <v>356</v>
      </c>
      <c r="M356" s="80"/>
      <c r="N356" s="75"/>
      <c r="O356" s="82" t="s">
        <v>393</v>
      </c>
      <c r="P356" s="84">
        <v>42852.610462962963</v>
      </c>
      <c r="Q356" s="82" t="s">
        <v>2620</v>
      </c>
      <c r="R356" s="85" t="s">
        <v>2657</v>
      </c>
      <c r="S356" s="82" t="s">
        <v>2668</v>
      </c>
      <c r="T356" s="82"/>
      <c r="U356" s="82"/>
      <c r="V356" s="85" t="s">
        <v>2789</v>
      </c>
      <c r="W356" s="84">
        <v>42852.610462962963</v>
      </c>
      <c r="X356" s="85" t="s">
        <v>3201</v>
      </c>
      <c r="Y356" s="82"/>
      <c r="Z356" s="82"/>
      <c r="AA356" s="88" t="s">
        <v>3638</v>
      </c>
      <c r="AB356" s="82"/>
      <c r="AC356" s="82" t="b">
        <v>0</v>
      </c>
      <c r="AD356" s="82">
        <v>0</v>
      </c>
      <c r="AE356" s="88" t="s">
        <v>1016</v>
      </c>
      <c r="AF356" s="82" t="b">
        <v>0</v>
      </c>
      <c r="AG356" s="82" t="s">
        <v>1023</v>
      </c>
      <c r="AH356" s="82"/>
      <c r="AI356" s="88" t="s">
        <v>1016</v>
      </c>
      <c r="AJ356" s="82" t="b">
        <v>0</v>
      </c>
      <c r="AK356" s="82">
        <v>345</v>
      </c>
      <c r="AL356" s="88" t="s">
        <v>3964</v>
      </c>
      <c r="AM356" s="82" t="s">
        <v>1030</v>
      </c>
      <c r="AN356" s="82" t="b">
        <v>0</v>
      </c>
      <c r="AO356" s="88" t="s">
        <v>3964</v>
      </c>
      <c r="AP356" s="82" t="s">
        <v>179</v>
      </c>
      <c r="AQ356" s="82">
        <v>0</v>
      </c>
      <c r="AR356" s="82">
        <v>0</v>
      </c>
      <c r="AS356" s="82"/>
      <c r="AT356" s="82"/>
      <c r="AU356" s="82"/>
      <c r="AV356" s="82"/>
      <c r="AW356" s="82"/>
      <c r="AX356" s="82"/>
      <c r="AY356" s="82"/>
      <c r="AZ356" s="82"/>
      <c r="BA356" s="105" t="b">
        <f>IF(Edges[[#This Row],[Vertex 1]]=Edges[[#This Row],[Vertex 2]],TRUE,FALSE)</f>
        <v>0</v>
      </c>
      <c r="BB356">
        <v>1</v>
      </c>
      <c r="BC356">
        <v>1</v>
      </c>
      <c r="BD356" s="81" t="e">
        <f>REPLACE(INDEX(GroupVertices[Group], MATCH(Edges[[#This Row],[Vertex 1]],GroupVertices[Vertex],0)),1,1,"")</f>
        <v>#N/A</v>
      </c>
      <c r="BE356" s="81" t="e">
        <f>REPLACE(INDEX(GroupVertices[Group], MATCH(Edges[[#This Row],[Vertex 2]],GroupVertices[Vertex],0)),1,1,"")</f>
        <v>#N/A</v>
      </c>
    </row>
    <row r="357" spans="1:57" x14ac:dyDescent="0.25">
      <c r="A357" s="67" t="s">
        <v>2246</v>
      </c>
      <c r="B357" s="67" t="s">
        <v>387</v>
      </c>
      <c r="C357" s="68"/>
      <c r="D357" s="69"/>
      <c r="E357" s="70"/>
      <c r="F357" s="71"/>
      <c r="G357" s="68"/>
      <c r="H357" s="72"/>
      <c r="I357" s="73"/>
      <c r="J357" s="73"/>
      <c r="K357" s="35" t="s">
        <v>65</v>
      </c>
      <c r="L357" s="80">
        <v>357</v>
      </c>
      <c r="M357" s="80"/>
      <c r="N357" s="75"/>
      <c r="O357" s="82" t="s">
        <v>393</v>
      </c>
      <c r="P357" s="84">
        <v>42852.621840277781</v>
      </c>
      <c r="Q357" s="82" t="s">
        <v>2620</v>
      </c>
      <c r="R357" s="85" t="s">
        <v>2657</v>
      </c>
      <c r="S357" s="82" t="s">
        <v>2668</v>
      </c>
      <c r="T357" s="82"/>
      <c r="U357" s="82"/>
      <c r="V357" s="85" t="s">
        <v>2790</v>
      </c>
      <c r="W357" s="84">
        <v>42852.621840277781</v>
      </c>
      <c r="X357" s="85" t="s">
        <v>3202</v>
      </c>
      <c r="Y357" s="82"/>
      <c r="Z357" s="82"/>
      <c r="AA357" s="88" t="s">
        <v>3639</v>
      </c>
      <c r="AB357" s="82"/>
      <c r="AC357" s="82" t="b">
        <v>0</v>
      </c>
      <c r="AD357" s="82">
        <v>0</v>
      </c>
      <c r="AE357" s="88" t="s">
        <v>1016</v>
      </c>
      <c r="AF357" s="82" t="b">
        <v>0</v>
      </c>
      <c r="AG357" s="82" t="s">
        <v>1023</v>
      </c>
      <c r="AH357" s="82"/>
      <c r="AI357" s="88" t="s">
        <v>1016</v>
      </c>
      <c r="AJ357" s="82" t="b">
        <v>0</v>
      </c>
      <c r="AK357" s="82">
        <v>345</v>
      </c>
      <c r="AL357" s="88" t="s">
        <v>3964</v>
      </c>
      <c r="AM357" s="82" t="s">
        <v>1030</v>
      </c>
      <c r="AN357" s="82" t="b">
        <v>0</v>
      </c>
      <c r="AO357" s="88" t="s">
        <v>3964</v>
      </c>
      <c r="AP357" s="82" t="s">
        <v>179</v>
      </c>
      <c r="AQ357" s="82">
        <v>0</v>
      </c>
      <c r="AR357" s="82">
        <v>0</v>
      </c>
      <c r="AS357" s="82"/>
      <c r="AT357" s="82"/>
      <c r="AU357" s="82"/>
      <c r="AV357" s="82"/>
      <c r="AW357" s="82"/>
      <c r="AX357" s="82"/>
      <c r="AY357" s="82"/>
      <c r="AZ357" s="82"/>
      <c r="BA357" s="105" t="b">
        <f>IF(Edges[[#This Row],[Vertex 1]]=Edges[[#This Row],[Vertex 2]],TRUE,FALSE)</f>
        <v>0</v>
      </c>
      <c r="BB357">
        <v>1</v>
      </c>
      <c r="BC357">
        <v>1</v>
      </c>
      <c r="BD357" s="81" t="e">
        <f>REPLACE(INDEX(GroupVertices[Group], MATCH(Edges[[#This Row],[Vertex 1]],GroupVertices[Vertex],0)),1,1,"")</f>
        <v>#N/A</v>
      </c>
      <c r="BE357" s="81" t="e">
        <f>REPLACE(INDEX(GroupVertices[Group], MATCH(Edges[[#This Row],[Vertex 2]],GroupVertices[Vertex],0)),1,1,"")</f>
        <v>#N/A</v>
      </c>
    </row>
    <row r="358" spans="1:57" x14ac:dyDescent="0.25">
      <c r="A358" s="67" t="s">
        <v>2246</v>
      </c>
      <c r="B358" s="67" t="s">
        <v>381</v>
      </c>
      <c r="C358" s="68"/>
      <c r="D358" s="69"/>
      <c r="E358" s="70"/>
      <c r="F358" s="71"/>
      <c r="G358" s="68"/>
      <c r="H358" s="72"/>
      <c r="I358" s="73"/>
      <c r="J358" s="73"/>
      <c r="K358" s="35" t="s">
        <v>65</v>
      </c>
      <c r="L358" s="80">
        <v>358</v>
      </c>
      <c r="M358" s="80"/>
      <c r="N358" s="75"/>
      <c r="O358" s="82" t="s">
        <v>393</v>
      </c>
      <c r="P358" s="84">
        <v>42852.621840277781</v>
      </c>
      <c r="Q358" s="82" t="s">
        <v>2620</v>
      </c>
      <c r="R358" s="85" t="s">
        <v>2657</v>
      </c>
      <c r="S358" s="82" t="s">
        <v>2668</v>
      </c>
      <c r="T358" s="82"/>
      <c r="U358" s="82"/>
      <c r="V358" s="85" t="s">
        <v>2790</v>
      </c>
      <c r="W358" s="84">
        <v>42852.621840277781</v>
      </c>
      <c r="X358" s="85" t="s">
        <v>3202</v>
      </c>
      <c r="Y358" s="82"/>
      <c r="Z358" s="82"/>
      <c r="AA358" s="88" t="s">
        <v>3639</v>
      </c>
      <c r="AB358" s="82"/>
      <c r="AC358" s="82" t="b">
        <v>0</v>
      </c>
      <c r="AD358" s="82">
        <v>0</v>
      </c>
      <c r="AE358" s="88" t="s">
        <v>1016</v>
      </c>
      <c r="AF358" s="82" t="b">
        <v>0</v>
      </c>
      <c r="AG358" s="82" t="s">
        <v>1023</v>
      </c>
      <c r="AH358" s="82"/>
      <c r="AI358" s="88" t="s">
        <v>1016</v>
      </c>
      <c r="AJ358" s="82" t="b">
        <v>0</v>
      </c>
      <c r="AK358" s="82">
        <v>345</v>
      </c>
      <c r="AL358" s="88" t="s">
        <v>3964</v>
      </c>
      <c r="AM358" s="82" t="s">
        <v>1030</v>
      </c>
      <c r="AN358" s="82" t="b">
        <v>0</v>
      </c>
      <c r="AO358" s="88" t="s">
        <v>3964</v>
      </c>
      <c r="AP358" s="82" t="s">
        <v>179</v>
      </c>
      <c r="AQ358" s="82">
        <v>0</v>
      </c>
      <c r="AR358" s="82">
        <v>0</v>
      </c>
      <c r="AS358" s="82"/>
      <c r="AT358" s="82"/>
      <c r="AU358" s="82"/>
      <c r="AV358" s="82"/>
      <c r="AW358" s="82"/>
      <c r="AX358" s="82"/>
      <c r="AY358" s="82"/>
      <c r="AZ358" s="82"/>
      <c r="BA358" s="105" t="b">
        <f>IF(Edges[[#This Row],[Vertex 1]]=Edges[[#This Row],[Vertex 2]],TRUE,FALSE)</f>
        <v>0</v>
      </c>
      <c r="BB358">
        <v>1</v>
      </c>
      <c r="BC358">
        <v>1</v>
      </c>
      <c r="BD358" s="81" t="e">
        <f>REPLACE(INDEX(GroupVertices[Group], MATCH(Edges[[#This Row],[Vertex 1]],GroupVertices[Vertex],0)),1,1,"")</f>
        <v>#N/A</v>
      </c>
      <c r="BE358" s="81" t="e">
        <f>REPLACE(INDEX(GroupVertices[Group], MATCH(Edges[[#This Row],[Vertex 2]],GroupVertices[Vertex],0)),1,1,"")</f>
        <v>#N/A</v>
      </c>
    </row>
    <row r="359" spans="1:57" x14ac:dyDescent="0.25">
      <c r="A359" s="67" t="s">
        <v>2247</v>
      </c>
      <c r="B359" s="67" t="s">
        <v>387</v>
      </c>
      <c r="C359" s="68"/>
      <c r="D359" s="69"/>
      <c r="E359" s="70"/>
      <c r="F359" s="71"/>
      <c r="G359" s="68"/>
      <c r="H359" s="72"/>
      <c r="I359" s="73"/>
      <c r="J359" s="73"/>
      <c r="K359" s="35" t="s">
        <v>65</v>
      </c>
      <c r="L359" s="80">
        <v>359</v>
      </c>
      <c r="M359" s="80"/>
      <c r="N359" s="75"/>
      <c r="O359" s="82" t="s">
        <v>393</v>
      </c>
      <c r="P359" s="84">
        <v>42852.626458333332</v>
      </c>
      <c r="Q359" s="82" t="s">
        <v>2620</v>
      </c>
      <c r="R359" s="85" t="s">
        <v>2657</v>
      </c>
      <c r="S359" s="82" t="s">
        <v>2668</v>
      </c>
      <c r="T359" s="82"/>
      <c r="U359" s="82"/>
      <c r="V359" s="85" t="s">
        <v>2791</v>
      </c>
      <c r="W359" s="84">
        <v>42852.626458333332</v>
      </c>
      <c r="X359" s="85" t="s">
        <v>3203</v>
      </c>
      <c r="Y359" s="82"/>
      <c r="Z359" s="82"/>
      <c r="AA359" s="88" t="s">
        <v>3640</v>
      </c>
      <c r="AB359" s="82"/>
      <c r="AC359" s="82" t="b">
        <v>0</v>
      </c>
      <c r="AD359" s="82">
        <v>0</v>
      </c>
      <c r="AE359" s="88" t="s">
        <v>1016</v>
      </c>
      <c r="AF359" s="82" t="b">
        <v>0</v>
      </c>
      <c r="AG359" s="82" t="s">
        <v>1023</v>
      </c>
      <c r="AH359" s="82"/>
      <c r="AI359" s="88" t="s">
        <v>1016</v>
      </c>
      <c r="AJ359" s="82" t="b">
        <v>0</v>
      </c>
      <c r="AK359" s="82">
        <v>345</v>
      </c>
      <c r="AL359" s="88" t="s">
        <v>3964</v>
      </c>
      <c r="AM359" s="82" t="s">
        <v>1030</v>
      </c>
      <c r="AN359" s="82" t="b">
        <v>0</v>
      </c>
      <c r="AO359" s="88" t="s">
        <v>3964</v>
      </c>
      <c r="AP359" s="82" t="s">
        <v>179</v>
      </c>
      <c r="AQ359" s="82">
        <v>0</v>
      </c>
      <c r="AR359" s="82">
        <v>0</v>
      </c>
      <c r="AS359" s="82"/>
      <c r="AT359" s="82"/>
      <c r="AU359" s="82"/>
      <c r="AV359" s="82"/>
      <c r="AW359" s="82"/>
      <c r="AX359" s="82"/>
      <c r="AY359" s="82"/>
      <c r="AZ359" s="82"/>
      <c r="BA359" s="105" t="b">
        <f>IF(Edges[[#This Row],[Vertex 1]]=Edges[[#This Row],[Vertex 2]],TRUE,FALSE)</f>
        <v>0</v>
      </c>
      <c r="BB359">
        <v>1</v>
      </c>
      <c r="BC359">
        <v>1</v>
      </c>
      <c r="BD359" s="81" t="e">
        <f>REPLACE(INDEX(GroupVertices[Group], MATCH(Edges[[#This Row],[Vertex 1]],GroupVertices[Vertex],0)),1,1,"")</f>
        <v>#N/A</v>
      </c>
      <c r="BE359" s="81" t="e">
        <f>REPLACE(INDEX(GroupVertices[Group], MATCH(Edges[[#This Row],[Vertex 2]],GroupVertices[Vertex],0)),1,1,"")</f>
        <v>#N/A</v>
      </c>
    </row>
    <row r="360" spans="1:57" x14ac:dyDescent="0.25">
      <c r="A360" s="67" t="s">
        <v>2247</v>
      </c>
      <c r="B360" s="67" t="s">
        <v>381</v>
      </c>
      <c r="C360" s="68"/>
      <c r="D360" s="69"/>
      <c r="E360" s="70"/>
      <c r="F360" s="71"/>
      <c r="G360" s="68"/>
      <c r="H360" s="72"/>
      <c r="I360" s="73"/>
      <c r="J360" s="73"/>
      <c r="K360" s="35" t="s">
        <v>65</v>
      </c>
      <c r="L360" s="80">
        <v>360</v>
      </c>
      <c r="M360" s="80"/>
      <c r="N360" s="75"/>
      <c r="O360" s="82" t="s">
        <v>393</v>
      </c>
      <c r="P360" s="84">
        <v>42852.626458333332</v>
      </c>
      <c r="Q360" s="82" t="s">
        <v>2620</v>
      </c>
      <c r="R360" s="85" t="s">
        <v>2657</v>
      </c>
      <c r="S360" s="82" t="s">
        <v>2668</v>
      </c>
      <c r="T360" s="82"/>
      <c r="U360" s="82"/>
      <c r="V360" s="85" t="s">
        <v>2791</v>
      </c>
      <c r="W360" s="84">
        <v>42852.626458333332</v>
      </c>
      <c r="X360" s="85" t="s">
        <v>3203</v>
      </c>
      <c r="Y360" s="82"/>
      <c r="Z360" s="82"/>
      <c r="AA360" s="88" t="s">
        <v>3640</v>
      </c>
      <c r="AB360" s="82"/>
      <c r="AC360" s="82" t="b">
        <v>0</v>
      </c>
      <c r="AD360" s="82">
        <v>0</v>
      </c>
      <c r="AE360" s="88" t="s">
        <v>1016</v>
      </c>
      <c r="AF360" s="82" t="b">
        <v>0</v>
      </c>
      <c r="AG360" s="82" t="s">
        <v>1023</v>
      </c>
      <c r="AH360" s="82"/>
      <c r="AI360" s="88" t="s">
        <v>1016</v>
      </c>
      <c r="AJ360" s="82" t="b">
        <v>0</v>
      </c>
      <c r="AK360" s="82">
        <v>345</v>
      </c>
      <c r="AL360" s="88" t="s">
        <v>3964</v>
      </c>
      <c r="AM360" s="82" t="s">
        <v>1030</v>
      </c>
      <c r="AN360" s="82" t="b">
        <v>0</v>
      </c>
      <c r="AO360" s="88" t="s">
        <v>3964</v>
      </c>
      <c r="AP360" s="82" t="s">
        <v>179</v>
      </c>
      <c r="AQ360" s="82">
        <v>0</v>
      </c>
      <c r="AR360" s="82">
        <v>0</v>
      </c>
      <c r="AS360" s="82"/>
      <c r="AT360" s="82"/>
      <c r="AU360" s="82"/>
      <c r="AV360" s="82"/>
      <c r="AW360" s="82"/>
      <c r="AX360" s="82"/>
      <c r="AY360" s="82"/>
      <c r="AZ360" s="82"/>
      <c r="BA360" s="105" t="b">
        <f>IF(Edges[[#This Row],[Vertex 1]]=Edges[[#This Row],[Vertex 2]],TRUE,FALSE)</f>
        <v>0</v>
      </c>
      <c r="BB360">
        <v>1</v>
      </c>
      <c r="BC360">
        <v>1</v>
      </c>
      <c r="BD360" s="81" t="e">
        <f>REPLACE(INDEX(GroupVertices[Group], MATCH(Edges[[#This Row],[Vertex 1]],GroupVertices[Vertex],0)),1,1,"")</f>
        <v>#N/A</v>
      </c>
      <c r="BE360" s="81" t="e">
        <f>REPLACE(INDEX(GroupVertices[Group], MATCH(Edges[[#This Row],[Vertex 2]],GroupVertices[Vertex],0)),1,1,"")</f>
        <v>#N/A</v>
      </c>
    </row>
    <row r="361" spans="1:57" x14ac:dyDescent="0.25">
      <c r="A361" s="67" t="s">
        <v>2248</v>
      </c>
      <c r="B361" s="67" t="s">
        <v>387</v>
      </c>
      <c r="C361" s="68"/>
      <c r="D361" s="69"/>
      <c r="E361" s="70"/>
      <c r="F361" s="71"/>
      <c r="G361" s="68"/>
      <c r="H361" s="72"/>
      <c r="I361" s="73"/>
      <c r="J361" s="73"/>
      <c r="K361" s="35" t="s">
        <v>65</v>
      </c>
      <c r="L361" s="80">
        <v>361</v>
      </c>
      <c r="M361" s="80"/>
      <c r="N361" s="75"/>
      <c r="O361" s="82" t="s">
        <v>393</v>
      </c>
      <c r="P361" s="84">
        <v>42852.62767361111</v>
      </c>
      <c r="Q361" s="82" t="s">
        <v>2620</v>
      </c>
      <c r="R361" s="85" t="s">
        <v>2657</v>
      </c>
      <c r="S361" s="82" t="s">
        <v>2668</v>
      </c>
      <c r="T361" s="82"/>
      <c r="U361" s="82"/>
      <c r="V361" s="85" t="s">
        <v>2792</v>
      </c>
      <c r="W361" s="84">
        <v>42852.62767361111</v>
      </c>
      <c r="X361" s="85" t="s">
        <v>3204</v>
      </c>
      <c r="Y361" s="82"/>
      <c r="Z361" s="82"/>
      <c r="AA361" s="88" t="s">
        <v>3641</v>
      </c>
      <c r="AB361" s="82"/>
      <c r="AC361" s="82" t="b">
        <v>0</v>
      </c>
      <c r="AD361" s="82">
        <v>0</v>
      </c>
      <c r="AE361" s="88" t="s">
        <v>1016</v>
      </c>
      <c r="AF361" s="82" t="b">
        <v>0</v>
      </c>
      <c r="AG361" s="82" t="s">
        <v>1023</v>
      </c>
      <c r="AH361" s="82"/>
      <c r="AI361" s="88" t="s">
        <v>1016</v>
      </c>
      <c r="AJ361" s="82" t="b">
        <v>0</v>
      </c>
      <c r="AK361" s="82">
        <v>345</v>
      </c>
      <c r="AL361" s="88" t="s">
        <v>3964</v>
      </c>
      <c r="AM361" s="82" t="s">
        <v>1030</v>
      </c>
      <c r="AN361" s="82" t="b">
        <v>0</v>
      </c>
      <c r="AO361" s="88" t="s">
        <v>3964</v>
      </c>
      <c r="AP361" s="82" t="s">
        <v>179</v>
      </c>
      <c r="AQ361" s="82">
        <v>0</v>
      </c>
      <c r="AR361" s="82">
        <v>0</v>
      </c>
      <c r="AS361" s="82"/>
      <c r="AT361" s="82"/>
      <c r="AU361" s="82"/>
      <c r="AV361" s="82"/>
      <c r="AW361" s="82"/>
      <c r="AX361" s="82"/>
      <c r="AY361" s="82"/>
      <c r="AZ361" s="82"/>
      <c r="BA361" s="105" t="b">
        <f>IF(Edges[[#This Row],[Vertex 1]]=Edges[[#This Row],[Vertex 2]],TRUE,FALSE)</f>
        <v>0</v>
      </c>
      <c r="BB361">
        <v>1</v>
      </c>
      <c r="BC361">
        <v>1</v>
      </c>
      <c r="BD361" s="81" t="e">
        <f>REPLACE(INDEX(GroupVertices[Group], MATCH(Edges[[#This Row],[Vertex 1]],GroupVertices[Vertex],0)),1,1,"")</f>
        <v>#N/A</v>
      </c>
      <c r="BE361" s="81" t="e">
        <f>REPLACE(INDEX(GroupVertices[Group], MATCH(Edges[[#This Row],[Vertex 2]],GroupVertices[Vertex],0)),1,1,"")</f>
        <v>#N/A</v>
      </c>
    </row>
    <row r="362" spans="1:57" x14ac:dyDescent="0.25">
      <c r="A362" s="67" t="s">
        <v>2248</v>
      </c>
      <c r="B362" s="67" t="s">
        <v>381</v>
      </c>
      <c r="C362" s="68"/>
      <c r="D362" s="69"/>
      <c r="E362" s="70"/>
      <c r="F362" s="71"/>
      <c r="G362" s="68"/>
      <c r="H362" s="72"/>
      <c r="I362" s="73"/>
      <c r="J362" s="73"/>
      <c r="K362" s="35" t="s">
        <v>65</v>
      </c>
      <c r="L362" s="80">
        <v>362</v>
      </c>
      <c r="M362" s="80"/>
      <c r="N362" s="75"/>
      <c r="O362" s="82" t="s">
        <v>393</v>
      </c>
      <c r="P362" s="84">
        <v>42852.62767361111</v>
      </c>
      <c r="Q362" s="82" t="s">
        <v>2620</v>
      </c>
      <c r="R362" s="85" t="s">
        <v>2657</v>
      </c>
      <c r="S362" s="82" t="s">
        <v>2668</v>
      </c>
      <c r="T362" s="82"/>
      <c r="U362" s="82"/>
      <c r="V362" s="85" t="s">
        <v>2792</v>
      </c>
      <c r="W362" s="84">
        <v>42852.62767361111</v>
      </c>
      <c r="X362" s="85" t="s">
        <v>3204</v>
      </c>
      <c r="Y362" s="82"/>
      <c r="Z362" s="82"/>
      <c r="AA362" s="88" t="s">
        <v>3641</v>
      </c>
      <c r="AB362" s="82"/>
      <c r="AC362" s="82" t="b">
        <v>0</v>
      </c>
      <c r="AD362" s="82">
        <v>0</v>
      </c>
      <c r="AE362" s="88" t="s">
        <v>1016</v>
      </c>
      <c r="AF362" s="82" t="b">
        <v>0</v>
      </c>
      <c r="AG362" s="82" t="s">
        <v>1023</v>
      </c>
      <c r="AH362" s="82"/>
      <c r="AI362" s="88" t="s">
        <v>1016</v>
      </c>
      <c r="AJ362" s="82" t="b">
        <v>0</v>
      </c>
      <c r="AK362" s="82">
        <v>345</v>
      </c>
      <c r="AL362" s="88" t="s">
        <v>3964</v>
      </c>
      <c r="AM362" s="82" t="s">
        <v>1030</v>
      </c>
      <c r="AN362" s="82" t="b">
        <v>0</v>
      </c>
      <c r="AO362" s="88" t="s">
        <v>3964</v>
      </c>
      <c r="AP362" s="82" t="s">
        <v>179</v>
      </c>
      <c r="AQ362" s="82">
        <v>0</v>
      </c>
      <c r="AR362" s="82">
        <v>0</v>
      </c>
      <c r="AS362" s="82"/>
      <c r="AT362" s="82"/>
      <c r="AU362" s="82"/>
      <c r="AV362" s="82"/>
      <c r="AW362" s="82"/>
      <c r="AX362" s="82"/>
      <c r="AY362" s="82"/>
      <c r="AZ362" s="82"/>
      <c r="BA362" s="105" t="b">
        <f>IF(Edges[[#This Row],[Vertex 1]]=Edges[[#This Row],[Vertex 2]],TRUE,FALSE)</f>
        <v>0</v>
      </c>
      <c r="BB362">
        <v>1</v>
      </c>
      <c r="BC362">
        <v>1</v>
      </c>
      <c r="BD362" s="81" t="e">
        <f>REPLACE(INDEX(GroupVertices[Group], MATCH(Edges[[#This Row],[Vertex 1]],GroupVertices[Vertex],0)),1,1,"")</f>
        <v>#N/A</v>
      </c>
      <c r="BE362" s="81" t="e">
        <f>REPLACE(INDEX(GroupVertices[Group], MATCH(Edges[[#This Row],[Vertex 2]],GroupVertices[Vertex],0)),1,1,"")</f>
        <v>#N/A</v>
      </c>
    </row>
    <row r="363" spans="1:57" x14ac:dyDescent="0.25">
      <c r="A363" s="67" t="s">
        <v>2249</v>
      </c>
      <c r="B363" s="67" t="s">
        <v>387</v>
      </c>
      <c r="C363" s="68"/>
      <c r="D363" s="69"/>
      <c r="E363" s="70"/>
      <c r="F363" s="71"/>
      <c r="G363" s="68"/>
      <c r="H363" s="72"/>
      <c r="I363" s="73"/>
      <c r="J363" s="73"/>
      <c r="K363" s="35" t="s">
        <v>65</v>
      </c>
      <c r="L363" s="80">
        <v>363</v>
      </c>
      <c r="M363" s="80"/>
      <c r="N363" s="75"/>
      <c r="O363" s="82" t="s">
        <v>393</v>
      </c>
      <c r="P363" s="84">
        <v>42852.630289351851</v>
      </c>
      <c r="Q363" s="82" t="s">
        <v>2620</v>
      </c>
      <c r="R363" s="85" t="s">
        <v>2657</v>
      </c>
      <c r="S363" s="82" t="s">
        <v>2668</v>
      </c>
      <c r="T363" s="82"/>
      <c r="U363" s="82"/>
      <c r="V363" s="85" t="s">
        <v>2793</v>
      </c>
      <c r="W363" s="84">
        <v>42852.630289351851</v>
      </c>
      <c r="X363" s="85" t="s">
        <v>3205</v>
      </c>
      <c r="Y363" s="82"/>
      <c r="Z363" s="82"/>
      <c r="AA363" s="88" t="s">
        <v>3642</v>
      </c>
      <c r="AB363" s="82"/>
      <c r="AC363" s="82" t="b">
        <v>0</v>
      </c>
      <c r="AD363" s="82">
        <v>0</v>
      </c>
      <c r="AE363" s="88" t="s">
        <v>1016</v>
      </c>
      <c r="AF363" s="82" t="b">
        <v>0</v>
      </c>
      <c r="AG363" s="82" t="s">
        <v>1023</v>
      </c>
      <c r="AH363" s="82"/>
      <c r="AI363" s="88" t="s">
        <v>1016</v>
      </c>
      <c r="AJ363" s="82" t="b">
        <v>0</v>
      </c>
      <c r="AK363" s="82">
        <v>345</v>
      </c>
      <c r="AL363" s="88" t="s">
        <v>3964</v>
      </c>
      <c r="AM363" s="82" t="s">
        <v>1030</v>
      </c>
      <c r="AN363" s="82" t="b">
        <v>0</v>
      </c>
      <c r="AO363" s="88" t="s">
        <v>3964</v>
      </c>
      <c r="AP363" s="82" t="s">
        <v>179</v>
      </c>
      <c r="AQ363" s="82">
        <v>0</v>
      </c>
      <c r="AR363" s="82">
        <v>0</v>
      </c>
      <c r="AS363" s="82"/>
      <c r="AT363" s="82"/>
      <c r="AU363" s="82"/>
      <c r="AV363" s="82"/>
      <c r="AW363" s="82"/>
      <c r="AX363" s="82"/>
      <c r="AY363" s="82"/>
      <c r="AZ363" s="82"/>
      <c r="BA363" s="105" t="b">
        <f>IF(Edges[[#This Row],[Vertex 1]]=Edges[[#This Row],[Vertex 2]],TRUE,FALSE)</f>
        <v>0</v>
      </c>
      <c r="BB363">
        <v>1</v>
      </c>
      <c r="BC363">
        <v>1</v>
      </c>
      <c r="BD363" s="81" t="e">
        <f>REPLACE(INDEX(GroupVertices[Group], MATCH(Edges[[#This Row],[Vertex 1]],GroupVertices[Vertex],0)),1,1,"")</f>
        <v>#N/A</v>
      </c>
      <c r="BE363" s="81" t="e">
        <f>REPLACE(INDEX(GroupVertices[Group], MATCH(Edges[[#This Row],[Vertex 2]],GroupVertices[Vertex],0)),1,1,"")</f>
        <v>#N/A</v>
      </c>
    </row>
    <row r="364" spans="1:57" x14ac:dyDescent="0.25">
      <c r="A364" s="67" t="s">
        <v>2249</v>
      </c>
      <c r="B364" s="67" t="s">
        <v>381</v>
      </c>
      <c r="C364" s="68"/>
      <c r="D364" s="69"/>
      <c r="E364" s="70"/>
      <c r="F364" s="71"/>
      <c r="G364" s="68"/>
      <c r="H364" s="72"/>
      <c r="I364" s="73"/>
      <c r="J364" s="73"/>
      <c r="K364" s="35" t="s">
        <v>65</v>
      </c>
      <c r="L364" s="80">
        <v>364</v>
      </c>
      <c r="M364" s="80"/>
      <c r="N364" s="75"/>
      <c r="O364" s="82" t="s">
        <v>393</v>
      </c>
      <c r="P364" s="84">
        <v>42852.630289351851</v>
      </c>
      <c r="Q364" s="82" t="s">
        <v>2620</v>
      </c>
      <c r="R364" s="85" t="s">
        <v>2657</v>
      </c>
      <c r="S364" s="82" t="s">
        <v>2668</v>
      </c>
      <c r="T364" s="82"/>
      <c r="U364" s="82"/>
      <c r="V364" s="85" t="s">
        <v>2793</v>
      </c>
      <c r="W364" s="84">
        <v>42852.630289351851</v>
      </c>
      <c r="X364" s="85" t="s">
        <v>3205</v>
      </c>
      <c r="Y364" s="82"/>
      <c r="Z364" s="82"/>
      <c r="AA364" s="88" t="s">
        <v>3642</v>
      </c>
      <c r="AB364" s="82"/>
      <c r="AC364" s="82" t="b">
        <v>0</v>
      </c>
      <c r="AD364" s="82">
        <v>0</v>
      </c>
      <c r="AE364" s="88" t="s">
        <v>1016</v>
      </c>
      <c r="AF364" s="82" t="b">
        <v>0</v>
      </c>
      <c r="AG364" s="82" t="s">
        <v>1023</v>
      </c>
      <c r="AH364" s="82"/>
      <c r="AI364" s="88" t="s">
        <v>1016</v>
      </c>
      <c r="AJ364" s="82" t="b">
        <v>0</v>
      </c>
      <c r="AK364" s="82">
        <v>345</v>
      </c>
      <c r="AL364" s="88" t="s">
        <v>3964</v>
      </c>
      <c r="AM364" s="82" t="s">
        <v>1030</v>
      </c>
      <c r="AN364" s="82" t="b">
        <v>0</v>
      </c>
      <c r="AO364" s="88" t="s">
        <v>3964</v>
      </c>
      <c r="AP364" s="82" t="s">
        <v>179</v>
      </c>
      <c r="AQ364" s="82">
        <v>0</v>
      </c>
      <c r="AR364" s="82">
        <v>0</v>
      </c>
      <c r="AS364" s="82"/>
      <c r="AT364" s="82"/>
      <c r="AU364" s="82"/>
      <c r="AV364" s="82"/>
      <c r="AW364" s="82"/>
      <c r="AX364" s="82"/>
      <c r="AY364" s="82"/>
      <c r="AZ364" s="82"/>
      <c r="BA364" s="105" t="b">
        <f>IF(Edges[[#This Row],[Vertex 1]]=Edges[[#This Row],[Vertex 2]],TRUE,FALSE)</f>
        <v>0</v>
      </c>
      <c r="BB364">
        <v>1</v>
      </c>
      <c r="BC364">
        <v>1</v>
      </c>
      <c r="BD364" s="81" t="e">
        <f>REPLACE(INDEX(GroupVertices[Group], MATCH(Edges[[#This Row],[Vertex 1]],GroupVertices[Vertex],0)),1,1,"")</f>
        <v>#N/A</v>
      </c>
      <c r="BE364" s="81" t="e">
        <f>REPLACE(INDEX(GroupVertices[Group], MATCH(Edges[[#This Row],[Vertex 2]],GroupVertices[Vertex],0)),1,1,"")</f>
        <v>#N/A</v>
      </c>
    </row>
    <row r="365" spans="1:57" x14ac:dyDescent="0.25">
      <c r="A365" s="67" t="s">
        <v>2250</v>
      </c>
      <c r="B365" s="67" t="s">
        <v>387</v>
      </c>
      <c r="C365" s="68"/>
      <c r="D365" s="69"/>
      <c r="E365" s="70"/>
      <c r="F365" s="71"/>
      <c r="G365" s="68"/>
      <c r="H365" s="72"/>
      <c r="I365" s="73"/>
      <c r="J365" s="73"/>
      <c r="K365" s="35" t="s">
        <v>65</v>
      </c>
      <c r="L365" s="80">
        <v>365</v>
      </c>
      <c r="M365" s="80"/>
      <c r="N365" s="75"/>
      <c r="O365" s="82" t="s">
        <v>393</v>
      </c>
      <c r="P365" s="84">
        <v>42852.631157407406</v>
      </c>
      <c r="Q365" s="82" t="s">
        <v>2620</v>
      </c>
      <c r="R365" s="85" t="s">
        <v>2657</v>
      </c>
      <c r="S365" s="82" t="s">
        <v>2668</v>
      </c>
      <c r="T365" s="82"/>
      <c r="U365" s="82"/>
      <c r="V365" s="85" t="s">
        <v>2794</v>
      </c>
      <c r="W365" s="84">
        <v>42852.631157407406</v>
      </c>
      <c r="X365" s="85" t="s">
        <v>3206</v>
      </c>
      <c r="Y365" s="82"/>
      <c r="Z365" s="82"/>
      <c r="AA365" s="88" t="s">
        <v>3643</v>
      </c>
      <c r="AB365" s="82"/>
      <c r="AC365" s="82" t="b">
        <v>0</v>
      </c>
      <c r="AD365" s="82">
        <v>0</v>
      </c>
      <c r="AE365" s="88" t="s">
        <v>1016</v>
      </c>
      <c r="AF365" s="82" t="b">
        <v>0</v>
      </c>
      <c r="AG365" s="82" t="s">
        <v>1023</v>
      </c>
      <c r="AH365" s="82"/>
      <c r="AI365" s="88" t="s">
        <v>1016</v>
      </c>
      <c r="AJ365" s="82" t="b">
        <v>0</v>
      </c>
      <c r="AK365" s="82">
        <v>345</v>
      </c>
      <c r="AL365" s="88" t="s">
        <v>3964</v>
      </c>
      <c r="AM365" s="82" t="s">
        <v>1032</v>
      </c>
      <c r="AN365" s="82" t="b">
        <v>0</v>
      </c>
      <c r="AO365" s="88" t="s">
        <v>3964</v>
      </c>
      <c r="AP365" s="82" t="s">
        <v>179</v>
      </c>
      <c r="AQ365" s="82">
        <v>0</v>
      </c>
      <c r="AR365" s="82">
        <v>0</v>
      </c>
      <c r="AS365" s="82"/>
      <c r="AT365" s="82"/>
      <c r="AU365" s="82"/>
      <c r="AV365" s="82"/>
      <c r="AW365" s="82"/>
      <c r="AX365" s="82"/>
      <c r="AY365" s="82"/>
      <c r="AZ365" s="82"/>
      <c r="BA365" s="105" t="b">
        <f>IF(Edges[[#This Row],[Vertex 1]]=Edges[[#This Row],[Vertex 2]],TRUE,FALSE)</f>
        <v>0</v>
      </c>
      <c r="BB365">
        <v>1</v>
      </c>
      <c r="BC365">
        <v>1</v>
      </c>
      <c r="BD365" s="81" t="e">
        <f>REPLACE(INDEX(GroupVertices[Group], MATCH(Edges[[#This Row],[Vertex 1]],GroupVertices[Vertex],0)),1,1,"")</f>
        <v>#N/A</v>
      </c>
      <c r="BE365" s="81" t="e">
        <f>REPLACE(INDEX(GroupVertices[Group], MATCH(Edges[[#This Row],[Vertex 2]],GroupVertices[Vertex],0)),1,1,"")</f>
        <v>#N/A</v>
      </c>
    </row>
    <row r="366" spans="1:57" x14ac:dyDescent="0.25">
      <c r="A366" s="67" t="s">
        <v>2250</v>
      </c>
      <c r="B366" s="67" t="s">
        <v>381</v>
      </c>
      <c r="C366" s="68"/>
      <c r="D366" s="69"/>
      <c r="E366" s="70"/>
      <c r="F366" s="71"/>
      <c r="G366" s="68"/>
      <c r="H366" s="72"/>
      <c r="I366" s="73"/>
      <c r="J366" s="73"/>
      <c r="K366" s="35" t="s">
        <v>65</v>
      </c>
      <c r="L366" s="80">
        <v>366</v>
      </c>
      <c r="M366" s="80"/>
      <c r="N366" s="75"/>
      <c r="O366" s="82" t="s">
        <v>393</v>
      </c>
      <c r="P366" s="84">
        <v>42852.631157407406</v>
      </c>
      <c r="Q366" s="82" t="s">
        <v>2620</v>
      </c>
      <c r="R366" s="85" t="s">
        <v>2657</v>
      </c>
      <c r="S366" s="82" t="s">
        <v>2668</v>
      </c>
      <c r="T366" s="82"/>
      <c r="U366" s="82"/>
      <c r="V366" s="85" t="s">
        <v>2794</v>
      </c>
      <c r="W366" s="84">
        <v>42852.631157407406</v>
      </c>
      <c r="X366" s="85" t="s">
        <v>3206</v>
      </c>
      <c r="Y366" s="82"/>
      <c r="Z366" s="82"/>
      <c r="AA366" s="88" t="s">
        <v>3643</v>
      </c>
      <c r="AB366" s="82"/>
      <c r="AC366" s="82" t="b">
        <v>0</v>
      </c>
      <c r="AD366" s="82">
        <v>0</v>
      </c>
      <c r="AE366" s="88" t="s">
        <v>1016</v>
      </c>
      <c r="AF366" s="82" t="b">
        <v>0</v>
      </c>
      <c r="AG366" s="82" t="s">
        <v>1023</v>
      </c>
      <c r="AH366" s="82"/>
      <c r="AI366" s="88" t="s">
        <v>1016</v>
      </c>
      <c r="AJ366" s="82" t="b">
        <v>0</v>
      </c>
      <c r="AK366" s="82">
        <v>345</v>
      </c>
      <c r="AL366" s="88" t="s">
        <v>3964</v>
      </c>
      <c r="AM366" s="82" t="s">
        <v>1032</v>
      </c>
      <c r="AN366" s="82" t="b">
        <v>0</v>
      </c>
      <c r="AO366" s="88" t="s">
        <v>3964</v>
      </c>
      <c r="AP366" s="82" t="s">
        <v>179</v>
      </c>
      <c r="AQ366" s="82">
        <v>0</v>
      </c>
      <c r="AR366" s="82">
        <v>0</v>
      </c>
      <c r="AS366" s="82"/>
      <c r="AT366" s="82"/>
      <c r="AU366" s="82"/>
      <c r="AV366" s="82"/>
      <c r="AW366" s="82"/>
      <c r="AX366" s="82"/>
      <c r="AY366" s="82"/>
      <c r="AZ366" s="82"/>
      <c r="BA366" s="105" t="b">
        <f>IF(Edges[[#This Row],[Vertex 1]]=Edges[[#This Row],[Vertex 2]],TRUE,FALSE)</f>
        <v>0</v>
      </c>
      <c r="BB366">
        <v>1</v>
      </c>
      <c r="BC366">
        <v>1</v>
      </c>
      <c r="BD366" s="81" t="e">
        <f>REPLACE(INDEX(GroupVertices[Group], MATCH(Edges[[#This Row],[Vertex 1]],GroupVertices[Vertex],0)),1,1,"")</f>
        <v>#N/A</v>
      </c>
      <c r="BE366" s="81" t="e">
        <f>REPLACE(INDEX(GroupVertices[Group], MATCH(Edges[[#This Row],[Vertex 2]],GroupVertices[Vertex],0)),1,1,"")</f>
        <v>#N/A</v>
      </c>
    </row>
    <row r="367" spans="1:57" x14ac:dyDescent="0.25">
      <c r="A367" s="67" t="s">
        <v>2251</v>
      </c>
      <c r="B367" s="67" t="s">
        <v>387</v>
      </c>
      <c r="C367" s="68"/>
      <c r="D367" s="69"/>
      <c r="E367" s="70"/>
      <c r="F367" s="71"/>
      <c r="G367" s="68"/>
      <c r="H367" s="72"/>
      <c r="I367" s="73"/>
      <c r="J367" s="73"/>
      <c r="K367" s="35" t="s">
        <v>65</v>
      </c>
      <c r="L367" s="80">
        <v>367</v>
      </c>
      <c r="M367" s="80"/>
      <c r="N367" s="75"/>
      <c r="O367" s="82" t="s">
        <v>393</v>
      </c>
      <c r="P367" s="84">
        <v>42852.632280092592</v>
      </c>
      <c r="Q367" s="82" t="s">
        <v>2620</v>
      </c>
      <c r="R367" s="85" t="s">
        <v>2657</v>
      </c>
      <c r="S367" s="82" t="s">
        <v>2668</v>
      </c>
      <c r="T367" s="82"/>
      <c r="U367" s="82"/>
      <c r="V367" s="85" t="s">
        <v>2795</v>
      </c>
      <c r="W367" s="84">
        <v>42852.632280092592</v>
      </c>
      <c r="X367" s="85" t="s">
        <v>3207</v>
      </c>
      <c r="Y367" s="82"/>
      <c r="Z367" s="82"/>
      <c r="AA367" s="88" t="s">
        <v>3644</v>
      </c>
      <c r="AB367" s="82"/>
      <c r="AC367" s="82" t="b">
        <v>0</v>
      </c>
      <c r="AD367" s="82">
        <v>0</v>
      </c>
      <c r="AE367" s="88" t="s">
        <v>1016</v>
      </c>
      <c r="AF367" s="82" t="b">
        <v>0</v>
      </c>
      <c r="AG367" s="82" t="s">
        <v>1023</v>
      </c>
      <c r="AH367" s="82"/>
      <c r="AI367" s="88" t="s">
        <v>1016</v>
      </c>
      <c r="AJ367" s="82" t="b">
        <v>0</v>
      </c>
      <c r="AK367" s="82">
        <v>345</v>
      </c>
      <c r="AL367" s="88" t="s">
        <v>3964</v>
      </c>
      <c r="AM367" s="82" t="s">
        <v>1032</v>
      </c>
      <c r="AN367" s="82" t="b">
        <v>0</v>
      </c>
      <c r="AO367" s="88" t="s">
        <v>3964</v>
      </c>
      <c r="AP367" s="82" t="s">
        <v>179</v>
      </c>
      <c r="AQ367" s="82">
        <v>0</v>
      </c>
      <c r="AR367" s="82">
        <v>0</v>
      </c>
      <c r="AS367" s="82"/>
      <c r="AT367" s="82"/>
      <c r="AU367" s="82"/>
      <c r="AV367" s="82"/>
      <c r="AW367" s="82"/>
      <c r="AX367" s="82"/>
      <c r="AY367" s="82"/>
      <c r="AZ367" s="82"/>
      <c r="BA367" s="105" t="b">
        <f>IF(Edges[[#This Row],[Vertex 1]]=Edges[[#This Row],[Vertex 2]],TRUE,FALSE)</f>
        <v>0</v>
      </c>
      <c r="BB367">
        <v>1</v>
      </c>
      <c r="BC367">
        <v>1</v>
      </c>
      <c r="BD367" s="81" t="e">
        <f>REPLACE(INDEX(GroupVertices[Group], MATCH(Edges[[#This Row],[Vertex 1]],GroupVertices[Vertex],0)),1,1,"")</f>
        <v>#N/A</v>
      </c>
      <c r="BE367" s="81" t="e">
        <f>REPLACE(INDEX(GroupVertices[Group], MATCH(Edges[[#This Row],[Vertex 2]],GroupVertices[Vertex],0)),1,1,"")</f>
        <v>#N/A</v>
      </c>
    </row>
    <row r="368" spans="1:57" x14ac:dyDescent="0.25">
      <c r="A368" s="67" t="s">
        <v>2251</v>
      </c>
      <c r="B368" s="67" t="s">
        <v>381</v>
      </c>
      <c r="C368" s="68"/>
      <c r="D368" s="69"/>
      <c r="E368" s="70"/>
      <c r="F368" s="71"/>
      <c r="G368" s="68"/>
      <c r="H368" s="72"/>
      <c r="I368" s="73"/>
      <c r="J368" s="73"/>
      <c r="K368" s="35" t="s">
        <v>65</v>
      </c>
      <c r="L368" s="80">
        <v>368</v>
      </c>
      <c r="M368" s="80"/>
      <c r="N368" s="75"/>
      <c r="O368" s="82" t="s">
        <v>393</v>
      </c>
      <c r="P368" s="84">
        <v>42852.632280092592</v>
      </c>
      <c r="Q368" s="82" t="s">
        <v>2620</v>
      </c>
      <c r="R368" s="85" t="s">
        <v>2657</v>
      </c>
      <c r="S368" s="82" t="s">
        <v>2668</v>
      </c>
      <c r="T368" s="82"/>
      <c r="U368" s="82"/>
      <c r="V368" s="85" t="s">
        <v>2795</v>
      </c>
      <c r="W368" s="84">
        <v>42852.632280092592</v>
      </c>
      <c r="X368" s="85" t="s">
        <v>3207</v>
      </c>
      <c r="Y368" s="82"/>
      <c r="Z368" s="82"/>
      <c r="AA368" s="88" t="s">
        <v>3644</v>
      </c>
      <c r="AB368" s="82"/>
      <c r="AC368" s="82" t="b">
        <v>0</v>
      </c>
      <c r="AD368" s="82">
        <v>0</v>
      </c>
      <c r="AE368" s="88" t="s">
        <v>1016</v>
      </c>
      <c r="AF368" s="82" t="b">
        <v>0</v>
      </c>
      <c r="AG368" s="82" t="s">
        <v>1023</v>
      </c>
      <c r="AH368" s="82"/>
      <c r="AI368" s="88" t="s">
        <v>1016</v>
      </c>
      <c r="AJ368" s="82" t="b">
        <v>0</v>
      </c>
      <c r="AK368" s="82">
        <v>345</v>
      </c>
      <c r="AL368" s="88" t="s">
        <v>3964</v>
      </c>
      <c r="AM368" s="82" t="s">
        <v>1032</v>
      </c>
      <c r="AN368" s="82" t="b">
        <v>0</v>
      </c>
      <c r="AO368" s="88" t="s">
        <v>3964</v>
      </c>
      <c r="AP368" s="82" t="s">
        <v>179</v>
      </c>
      <c r="AQ368" s="82">
        <v>0</v>
      </c>
      <c r="AR368" s="82">
        <v>0</v>
      </c>
      <c r="AS368" s="82"/>
      <c r="AT368" s="82"/>
      <c r="AU368" s="82"/>
      <c r="AV368" s="82"/>
      <c r="AW368" s="82"/>
      <c r="AX368" s="82"/>
      <c r="AY368" s="82"/>
      <c r="AZ368" s="82"/>
      <c r="BA368" s="105" t="b">
        <f>IF(Edges[[#This Row],[Vertex 1]]=Edges[[#This Row],[Vertex 2]],TRUE,FALSE)</f>
        <v>0</v>
      </c>
      <c r="BB368">
        <v>1</v>
      </c>
      <c r="BC368">
        <v>1</v>
      </c>
      <c r="BD368" s="81" t="e">
        <f>REPLACE(INDEX(GroupVertices[Group], MATCH(Edges[[#This Row],[Vertex 1]],GroupVertices[Vertex],0)),1,1,"")</f>
        <v>#N/A</v>
      </c>
      <c r="BE368" s="81" t="e">
        <f>REPLACE(INDEX(GroupVertices[Group], MATCH(Edges[[#This Row],[Vertex 2]],GroupVertices[Vertex],0)),1,1,"")</f>
        <v>#N/A</v>
      </c>
    </row>
    <row r="369" spans="1:57" x14ac:dyDescent="0.25">
      <c r="A369" s="67" t="s">
        <v>2252</v>
      </c>
      <c r="B369" s="67" t="s">
        <v>387</v>
      </c>
      <c r="C369" s="68"/>
      <c r="D369" s="69"/>
      <c r="E369" s="70"/>
      <c r="F369" s="71"/>
      <c r="G369" s="68"/>
      <c r="H369" s="72"/>
      <c r="I369" s="73"/>
      <c r="J369" s="73"/>
      <c r="K369" s="35" t="s">
        <v>65</v>
      </c>
      <c r="L369" s="80">
        <v>369</v>
      </c>
      <c r="M369" s="80"/>
      <c r="N369" s="75"/>
      <c r="O369" s="82" t="s">
        <v>393</v>
      </c>
      <c r="P369" s="84">
        <v>42852.634953703702</v>
      </c>
      <c r="Q369" s="82" t="s">
        <v>2620</v>
      </c>
      <c r="R369" s="85" t="s">
        <v>2657</v>
      </c>
      <c r="S369" s="82" t="s">
        <v>2668</v>
      </c>
      <c r="T369" s="82"/>
      <c r="U369" s="82"/>
      <c r="V369" s="85" t="s">
        <v>502</v>
      </c>
      <c r="W369" s="84">
        <v>42852.634953703702</v>
      </c>
      <c r="X369" s="85" t="s">
        <v>3208</v>
      </c>
      <c r="Y369" s="82"/>
      <c r="Z369" s="82"/>
      <c r="AA369" s="88" t="s">
        <v>3645</v>
      </c>
      <c r="AB369" s="82"/>
      <c r="AC369" s="82" t="b">
        <v>0</v>
      </c>
      <c r="AD369" s="82">
        <v>0</v>
      </c>
      <c r="AE369" s="88" t="s">
        <v>1016</v>
      </c>
      <c r="AF369" s="82" t="b">
        <v>0</v>
      </c>
      <c r="AG369" s="82" t="s">
        <v>1023</v>
      </c>
      <c r="AH369" s="82"/>
      <c r="AI369" s="88" t="s">
        <v>1016</v>
      </c>
      <c r="AJ369" s="82" t="b">
        <v>0</v>
      </c>
      <c r="AK369" s="82">
        <v>345</v>
      </c>
      <c r="AL369" s="88" t="s">
        <v>3964</v>
      </c>
      <c r="AM369" s="82" t="s">
        <v>1030</v>
      </c>
      <c r="AN369" s="82" t="b">
        <v>0</v>
      </c>
      <c r="AO369" s="88" t="s">
        <v>3964</v>
      </c>
      <c r="AP369" s="82" t="s">
        <v>179</v>
      </c>
      <c r="AQ369" s="82">
        <v>0</v>
      </c>
      <c r="AR369" s="82">
        <v>0</v>
      </c>
      <c r="AS369" s="82"/>
      <c r="AT369" s="82"/>
      <c r="AU369" s="82"/>
      <c r="AV369" s="82"/>
      <c r="AW369" s="82"/>
      <c r="AX369" s="82"/>
      <c r="AY369" s="82"/>
      <c r="AZ369" s="82"/>
      <c r="BA369" s="105" t="b">
        <f>IF(Edges[[#This Row],[Vertex 1]]=Edges[[#This Row],[Vertex 2]],TRUE,FALSE)</f>
        <v>0</v>
      </c>
      <c r="BB369">
        <v>1</v>
      </c>
      <c r="BC369">
        <v>1</v>
      </c>
      <c r="BD369" s="81" t="e">
        <f>REPLACE(INDEX(GroupVertices[Group], MATCH(Edges[[#This Row],[Vertex 1]],GroupVertices[Vertex],0)),1,1,"")</f>
        <v>#N/A</v>
      </c>
      <c r="BE369" s="81" t="e">
        <f>REPLACE(INDEX(GroupVertices[Group], MATCH(Edges[[#This Row],[Vertex 2]],GroupVertices[Vertex],0)),1,1,"")</f>
        <v>#N/A</v>
      </c>
    </row>
    <row r="370" spans="1:57" x14ac:dyDescent="0.25">
      <c r="A370" s="67" t="s">
        <v>2252</v>
      </c>
      <c r="B370" s="67" t="s">
        <v>381</v>
      </c>
      <c r="C370" s="68"/>
      <c r="D370" s="69"/>
      <c r="E370" s="70"/>
      <c r="F370" s="71"/>
      <c r="G370" s="68"/>
      <c r="H370" s="72"/>
      <c r="I370" s="73"/>
      <c r="J370" s="73"/>
      <c r="K370" s="35" t="s">
        <v>65</v>
      </c>
      <c r="L370" s="80">
        <v>370</v>
      </c>
      <c r="M370" s="80"/>
      <c r="N370" s="75"/>
      <c r="O370" s="82" t="s">
        <v>393</v>
      </c>
      <c r="P370" s="84">
        <v>42852.634953703702</v>
      </c>
      <c r="Q370" s="82" t="s">
        <v>2620</v>
      </c>
      <c r="R370" s="85" t="s">
        <v>2657</v>
      </c>
      <c r="S370" s="82" t="s">
        <v>2668</v>
      </c>
      <c r="T370" s="82"/>
      <c r="U370" s="82"/>
      <c r="V370" s="85" t="s">
        <v>502</v>
      </c>
      <c r="W370" s="84">
        <v>42852.634953703702</v>
      </c>
      <c r="X370" s="85" t="s">
        <v>3208</v>
      </c>
      <c r="Y370" s="82"/>
      <c r="Z370" s="82"/>
      <c r="AA370" s="88" t="s">
        <v>3645</v>
      </c>
      <c r="AB370" s="82"/>
      <c r="AC370" s="82" t="b">
        <v>0</v>
      </c>
      <c r="AD370" s="82">
        <v>0</v>
      </c>
      <c r="AE370" s="88" t="s">
        <v>1016</v>
      </c>
      <c r="AF370" s="82" t="b">
        <v>0</v>
      </c>
      <c r="AG370" s="82" t="s">
        <v>1023</v>
      </c>
      <c r="AH370" s="82"/>
      <c r="AI370" s="88" t="s">
        <v>1016</v>
      </c>
      <c r="AJ370" s="82" t="b">
        <v>0</v>
      </c>
      <c r="AK370" s="82">
        <v>345</v>
      </c>
      <c r="AL370" s="88" t="s">
        <v>3964</v>
      </c>
      <c r="AM370" s="82" t="s">
        <v>1030</v>
      </c>
      <c r="AN370" s="82" t="b">
        <v>0</v>
      </c>
      <c r="AO370" s="88" t="s">
        <v>3964</v>
      </c>
      <c r="AP370" s="82" t="s">
        <v>179</v>
      </c>
      <c r="AQ370" s="82">
        <v>0</v>
      </c>
      <c r="AR370" s="82">
        <v>0</v>
      </c>
      <c r="AS370" s="82"/>
      <c r="AT370" s="82"/>
      <c r="AU370" s="82"/>
      <c r="AV370" s="82"/>
      <c r="AW370" s="82"/>
      <c r="AX370" s="82"/>
      <c r="AY370" s="82"/>
      <c r="AZ370" s="82"/>
      <c r="BA370" s="105" t="b">
        <f>IF(Edges[[#This Row],[Vertex 1]]=Edges[[#This Row],[Vertex 2]],TRUE,FALSE)</f>
        <v>0</v>
      </c>
      <c r="BB370">
        <v>1</v>
      </c>
      <c r="BC370">
        <v>1</v>
      </c>
      <c r="BD370" s="81" t="e">
        <f>REPLACE(INDEX(GroupVertices[Group], MATCH(Edges[[#This Row],[Vertex 1]],GroupVertices[Vertex],0)),1,1,"")</f>
        <v>#N/A</v>
      </c>
      <c r="BE370" s="81" t="e">
        <f>REPLACE(INDEX(GroupVertices[Group], MATCH(Edges[[#This Row],[Vertex 2]],GroupVertices[Vertex],0)),1,1,"")</f>
        <v>#N/A</v>
      </c>
    </row>
    <row r="371" spans="1:57" x14ac:dyDescent="0.25">
      <c r="A371" s="67" t="s">
        <v>2253</v>
      </c>
      <c r="B371" s="67" t="s">
        <v>387</v>
      </c>
      <c r="C371" s="68"/>
      <c r="D371" s="69"/>
      <c r="E371" s="70"/>
      <c r="F371" s="71"/>
      <c r="G371" s="68"/>
      <c r="H371" s="72"/>
      <c r="I371" s="73"/>
      <c r="J371" s="73"/>
      <c r="K371" s="35" t="s">
        <v>65</v>
      </c>
      <c r="L371" s="80">
        <v>371</v>
      </c>
      <c r="M371" s="80"/>
      <c r="N371" s="75"/>
      <c r="O371" s="82" t="s">
        <v>393</v>
      </c>
      <c r="P371" s="84">
        <v>42852.636979166666</v>
      </c>
      <c r="Q371" s="82" t="s">
        <v>2620</v>
      </c>
      <c r="R371" s="85" t="s">
        <v>2657</v>
      </c>
      <c r="S371" s="82" t="s">
        <v>2668</v>
      </c>
      <c r="T371" s="82"/>
      <c r="U371" s="82"/>
      <c r="V371" s="85" t="s">
        <v>2796</v>
      </c>
      <c r="W371" s="84">
        <v>42852.636979166666</v>
      </c>
      <c r="X371" s="85" t="s">
        <v>3209</v>
      </c>
      <c r="Y371" s="82"/>
      <c r="Z371" s="82"/>
      <c r="AA371" s="88" t="s">
        <v>3646</v>
      </c>
      <c r="AB371" s="82"/>
      <c r="AC371" s="82" t="b">
        <v>0</v>
      </c>
      <c r="AD371" s="82">
        <v>0</v>
      </c>
      <c r="AE371" s="88" t="s">
        <v>1016</v>
      </c>
      <c r="AF371" s="82" t="b">
        <v>0</v>
      </c>
      <c r="AG371" s="82" t="s">
        <v>1023</v>
      </c>
      <c r="AH371" s="82"/>
      <c r="AI371" s="88" t="s">
        <v>1016</v>
      </c>
      <c r="AJ371" s="82" t="b">
        <v>0</v>
      </c>
      <c r="AK371" s="82">
        <v>345</v>
      </c>
      <c r="AL371" s="88" t="s">
        <v>3964</v>
      </c>
      <c r="AM371" s="82" t="s">
        <v>1030</v>
      </c>
      <c r="AN371" s="82" t="b">
        <v>0</v>
      </c>
      <c r="AO371" s="88" t="s">
        <v>3964</v>
      </c>
      <c r="AP371" s="82" t="s">
        <v>179</v>
      </c>
      <c r="AQ371" s="82">
        <v>0</v>
      </c>
      <c r="AR371" s="82">
        <v>0</v>
      </c>
      <c r="AS371" s="82"/>
      <c r="AT371" s="82"/>
      <c r="AU371" s="82"/>
      <c r="AV371" s="82"/>
      <c r="AW371" s="82"/>
      <c r="AX371" s="82"/>
      <c r="AY371" s="82"/>
      <c r="AZ371" s="82"/>
      <c r="BA371" s="105" t="b">
        <f>IF(Edges[[#This Row],[Vertex 1]]=Edges[[#This Row],[Vertex 2]],TRUE,FALSE)</f>
        <v>0</v>
      </c>
      <c r="BB371">
        <v>1</v>
      </c>
      <c r="BC371">
        <v>1</v>
      </c>
      <c r="BD371" s="81" t="e">
        <f>REPLACE(INDEX(GroupVertices[Group], MATCH(Edges[[#This Row],[Vertex 1]],GroupVertices[Vertex],0)),1,1,"")</f>
        <v>#N/A</v>
      </c>
      <c r="BE371" s="81" t="e">
        <f>REPLACE(INDEX(GroupVertices[Group], MATCH(Edges[[#This Row],[Vertex 2]],GroupVertices[Vertex],0)),1,1,"")</f>
        <v>#N/A</v>
      </c>
    </row>
    <row r="372" spans="1:57" x14ac:dyDescent="0.25">
      <c r="A372" s="67" t="s">
        <v>2253</v>
      </c>
      <c r="B372" s="67" t="s">
        <v>381</v>
      </c>
      <c r="C372" s="68"/>
      <c r="D372" s="69"/>
      <c r="E372" s="70"/>
      <c r="F372" s="71"/>
      <c r="G372" s="68"/>
      <c r="H372" s="72"/>
      <c r="I372" s="73"/>
      <c r="J372" s="73"/>
      <c r="K372" s="35" t="s">
        <v>65</v>
      </c>
      <c r="L372" s="80">
        <v>372</v>
      </c>
      <c r="M372" s="80"/>
      <c r="N372" s="75"/>
      <c r="O372" s="82" t="s">
        <v>393</v>
      </c>
      <c r="P372" s="84">
        <v>42852.636979166666</v>
      </c>
      <c r="Q372" s="82" t="s">
        <v>2620</v>
      </c>
      <c r="R372" s="85" t="s">
        <v>2657</v>
      </c>
      <c r="S372" s="82" t="s">
        <v>2668</v>
      </c>
      <c r="T372" s="82"/>
      <c r="U372" s="82"/>
      <c r="V372" s="85" t="s">
        <v>2796</v>
      </c>
      <c r="W372" s="84">
        <v>42852.636979166666</v>
      </c>
      <c r="X372" s="85" t="s">
        <v>3209</v>
      </c>
      <c r="Y372" s="82"/>
      <c r="Z372" s="82"/>
      <c r="AA372" s="88" t="s">
        <v>3646</v>
      </c>
      <c r="AB372" s="82"/>
      <c r="AC372" s="82" t="b">
        <v>0</v>
      </c>
      <c r="AD372" s="82">
        <v>0</v>
      </c>
      <c r="AE372" s="88" t="s">
        <v>1016</v>
      </c>
      <c r="AF372" s="82" t="b">
        <v>0</v>
      </c>
      <c r="AG372" s="82" t="s">
        <v>1023</v>
      </c>
      <c r="AH372" s="82"/>
      <c r="AI372" s="88" t="s">
        <v>1016</v>
      </c>
      <c r="AJ372" s="82" t="b">
        <v>0</v>
      </c>
      <c r="AK372" s="82">
        <v>345</v>
      </c>
      <c r="AL372" s="88" t="s">
        <v>3964</v>
      </c>
      <c r="AM372" s="82" t="s">
        <v>1030</v>
      </c>
      <c r="AN372" s="82" t="b">
        <v>0</v>
      </c>
      <c r="AO372" s="88" t="s">
        <v>3964</v>
      </c>
      <c r="AP372" s="82" t="s">
        <v>179</v>
      </c>
      <c r="AQ372" s="82">
        <v>0</v>
      </c>
      <c r="AR372" s="82">
        <v>0</v>
      </c>
      <c r="AS372" s="82"/>
      <c r="AT372" s="82"/>
      <c r="AU372" s="82"/>
      <c r="AV372" s="82"/>
      <c r="AW372" s="82"/>
      <c r="AX372" s="82"/>
      <c r="AY372" s="82"/>
      <c r="AZ372" s="82"/>
      <c r="BA372" s="105" t="b">
        <f>IF(Edges[[#This Row],[Vertex 1]]=Edges[[#This Row],[Vertex 2]],TRUE,FALSE)</f>
        <v>0</v>
      </c>
      <c r="BB372">
        <v>1</v>
      </c>
      <c r="BC372">
        <v>1</v>
      </c>
      <c r="BD372" s="81" t="e">
        <f>REPLACE(INDEX(GroupVertices[Group], MATCH(Edges[[#This Row],[Vertex 1]],GroupVertices[Vertex],0)),1,1,"")</f>
        <v>#N/A</v>
      </c>
      <c r="BE372" s="81" t="e">
        <f>REPLACE(INDEX(GroupVertices[Group], MATCH(Edges[[#This Row],[Vertex 2]],GroupVertices[Vertex],0)),1,1,"")</f>
        <v>#N/A</v>
      </c>
    </row>
    <row r="373" spans="1:57" x14ac:dyDescent="0.25">
      <c r="A373" s="67" t="s">
        <v>2254</v>
      </c>
      <c r="B373" s="67" t="s">
        <v>387</v>
      </c>
      <c r="C373" s="68"/>
      <c r="D373" s="69"/>
      <c r="E373" s="70"/>
      <c r="F373" s="71"/>
      <c r="G373" s="68"/>
      <c r="H373" s="72"/>
      <c r="I373" s="73"/>
      <c r="J373" s="73"/>
      <c r="K373" s="35" t="s">
        <v>65</v>
      </c>
      <c r="L373" s="80">
        <v>373</v>
      </c>
      <c r="M373" s="80"/>
      <c r="N373" s="75"/>
      <c r="O373" s="82" t="s">
        <v>393</v>
      </c>
      <c r="P373" s="84">
        <v>42852.63722222222</v>
      </c>
      <c r="Q373" s="82" t="s">
        <v>2620</v>
      </c>
      <c r="R373" s="85" t="s">
        <v>2657</v>
      </c>
      <c r="S373" s="82" t="s">
        <v>2668</v>
      </c>
      <c r="T373" s="82"/>
      <c r="U373" s="82"/>
      <c r="V373" s="85" t="s">
        <v>2797</v>
      </c>
      <c r="W373" s="84">
        <v>42852.63722222222</v>
      </c>
      <c r="X373" s="85" t="s">
        <v>3210</v>
      </c>
      <c r="Y373" s="82"/>
      <c r="Z373" s="82"/>
      <c r="AA373" s="88" t="s">
        <v>3647</v>
      </c>
      <c r="AB373" s="82"/>
      <c r="AC373" s="82" t="b">
        <v>0</v>
      </c>
      <c r="AD373" s="82">
        <v>0</v>
      </c>
      <c r="AE373" s="88" t="s">
        <v>1016</v>
      </c>
      <c r="AF373" s="82" t="b">
        <v>0</v>
      </c>
      <c r="AG373" s="82" t="s">
        <v>1023</v>
      </c>
      <c r="AH373" s="82"/>
      <c r="AI373" s="88" t="s">
        <v>1016</v>
      </c>
      <c r="AJ373" s="82" t="b">
        <v>0</v>
      </c>
      <c r="AK373" s="82">
        <v>345</v>
      </c>
      <c r="AL373" s="88" t="s">
        <v>3964</v>
      </c>
      <c r="AM373" s="82" t="s">
        <v>1032</v>
      </c>
      <c r="AN373" s="82" t="b">
        <v>0</v>
      </c>
      <c r="AO373" s="88" t="s">
        <v>3964</v>
      </c>
      <c r="AP373" s="82" t="s">
        <v>179</v>
      </c>
      <c r="AQ373" s="82">
        <v>0</v>
      </c>
      <c r="AR373" s="82">
        <v>0</v>
      </c>
      <c r="AS373" s="82"/>
      <c r="AT373" s="82"/>
      <c r="AU373" s="82"/>
      <c r="AV373" s="82"/>
      <c r="AW373" s="82"/>
      <c r="AX373" s="82"/>
      <c r="AY373" s="82"/>
      <c r="AZ373" s="82"/>
      <c r="BA373" s="105" t="b">
        <f>IF(Edges[[#This Row],[Vertex 1]]=Edges[[#This Row],[Vertex 2]],TRUE,FALSE)</f>
        <v>0</v>
      </c>
      <c r="BB373">
        <v>1</v>
      </c>
      <c r="BC373">
        <v>1</v>
      </c>
      <c r="BD373" s="81" t="e">
        <f>REPLACE(INDEX(GroupVertices[Group], MATCH(Edges[[#This Row],[Vertex 1]],GroupVertices[Vertex],0)),1,1,"")</f>
        <v>#N/A</v>
      </c>
      <c r="BE373" s="81" t="e">
        <f>REPLACE(INDEX(GroupVertices[Group], MATCH(Edges[[#This Row],[Vertex 2]],GroupVertices[Vertex],0)),1,1,"")</f>
        <v>#N/A</v>
      </c>
    </row>
    <row r="374" spans="1:57" x14ac:dyDescent="0.25">
      <c r="A374" s="67" t="s">
        <v>2254</v>
      </c>
      <c r="B374" s="67" t="s">
        <v>381</v>
      </c>
      <c r="C374" s="68"/>
      <c r="D374" s="69"/>
      <c r="E374" s="70"/>
      <c r="F374" s="71"/>
      <c r="G374" s="68"/>
      <c r="H374" s="72"/>
      <c r="I374" s="73"/>
      <c r="J374" s="73"/>
      <c r="K374" s="35" t="s">
        <v>65</v>
      </c>
      <c r="L374" s="80">
        <v>374</v>
      </c>
      <c r="M374" s="80"/>
      <c r="N374" s="75"/>
      <c r="O374" s="82" t="s">
        <v>393</v>
      </c>
      <c r="P374" s="84">
        <v>42852.63722222222</v>
      </c>
      <c r="Q374" s="82" t="s">
        <v>2620</v>
      </c>
      <c r="R374" s="85" t="s">
        <v>2657</v>
      </c>
      <c r="S374" s="82" t="s">
        <v>2668</v>
      </c>
      <c r="T374" s="82"/>
      <c r="U374" s="82"/>
      <c r="V374" s="85" t="s">
        <v>2797</v>
      </c>
      <c r="W374" s="84">
        <v>42852.63722222222</v>
      </c>
      <c r="X374" s="85" t="s">
        <v>3210</v>
      </c>
      <c r="Y374" s="82"/>
      <c r="Z374" s="82"/>
      <c r="AA374" s="88" t="s">
        <v>3647</v>
      </c>
      <c r="AB374" s="82"/>
      <c r="AC374" s="82" t="b">
        <v>0</v>
      </c>
      <c r="AD374" s="82">
        <v>0</v>
      </c>
      <c r="AE374" s="88" t="s">
        <v>1016</v>
      </c>
      <c r="AF374" s="82" t="b">
        <v>0</v>
      </c>
      <c r="AG374" s="82" t="s">
        <v>1023</v>
      </c>
      <c r="AH374" s="82"/>
      <c r="AI374" s="88" t="s">
        <v>1016</v>
      </c>
      <c r="AJ374" s="82" t="b">
        <v>0</v>
      </c>
      <c r="AK374" s="82">
        <v>345</v>
      </c>
      <c r="AL374" s="88" t="s">
        <v>3964</v>
      </c>
      <c r="AM374" s="82" t="s">
        <v>1032</v>
      </c>
      <c r="AN374" s="82" t="b">
        <v>0</v>
      </c>
      <c r="AO374" s="88" t="s">
        <v>3964</v>
      </c>
      <c r="AP374" s="82" t="s">
        <v>179</v>
      </c>
      <c r="AQ374" s="82">
        <v>0</v>
      </c>
      <c r="AR374" s="82">
        <v>0</v>
      </c>
      <c r="AS374" s="82"/>
      <c r="AT374" s="82"/>
      <c r="AU374" s="82"/>
      <c r="AV374" s="82"/>
      <c r="AW374" s="82"/>
      <c r="AX374" s="82"/>
      <c r="AY374" s="82"/>
      <c r="AZ374" s="82"/>
      <c r="BA374" s="105" t="b">
        <f>IF(Edges[[#This Row],[Vertex 1]]=Edges[[#This Row],[Vertex 2]],TRUE,FALSE)</f>
        <v>0</v>
      </c>
      <c r="BB374">
        <v>1</v>
      </c>
      <c r="BC374">
        <v>1</v>
      </c>
      <c r="BD374" s="81" t="e">
        <f>REPLACE(INDEX(GroupVertices[Group], MATCH(Edges[[#This Row],[Vertex 1]],GroupVertices[Vertex],0)),1,1,"")</f>
        <v>#N/A</v>
      </c>
      <c r="BE374" s="81" t="e">
        <f>REPLACE(INDEX(GroupVertices[Group], MATCH(Edges[[#This Row],[Vertex 2]],GroupVertices[Vertex],0)),1,1,"")</f>
        <v>#N/A</v>
      </c>
    </row>
    <row r="375" spans="1:57" x14ac:dyDescent="0.25">
      <c r="A375" s="67" t="s">
        <v>2255</v>
      </c>
      <c r="B375" s="67" t="s">
        <v>387</v>
      </c>
      <c r="C375" s="68"/>
      <c r="D375" s="69"/>
      <c r="E375" s="70"/>
      <c r="F375" s="71"/>
      <c r="G375" s="68"/>
      <c r="H375" s="72"/>
      <c r="I375" s="73"/>
      <c r="J375" s="73"/>
      <c r="K375" s="35" t="s">
        <v>65</v>
      </c>
      <c r="L375" s="80">
        <v>375</v>
      </c>
      <c r="M375" s="80"/>
      <c r="N375" s="75"/>
      <c r="O375" s="82" t="s">
        <v>393</v>
      </c>
      <c r="P375" s="84">
        <v>42852.63753472222</v>
      </c>
      <c r="Q375" s="82" t="s">
        <v>2620</v>
      </c>
      <c r="R375" s="85" t="s">
        <v>2657</v>
      </c>
      <c r="S375" s="82" t="s">
        <v>2668</v>
      </c>
      <c r="T375" s="82"/>
      <c r="U375" s="82"/>
      <c r="V375" s="85" t="s">
        <v>2798</v>
      </c>
      <c r="W375" s="84">
        <v>42852.63753472222</v>
      </c>
      <c r="X375" s="85" t="s">
        <v>3211</v>
      </c>
      <c r="Y375" s="82"/>
      <c r="Z375" s="82"/>
      <c r="AA375" s="88" t="s">
        <v>3648</v>
      </c>
      <c r="AB375" s="82"/>
      <c r="AC375" s="82" t="b">
        <v>0</v>
      </c>
      <c r="AD375" s="82">
        <v>0</v>
      </c>
      <c r="AE375" s="88" t="s">
        <v>1016</v>
      </c>
      <c r="AF375" s="82" t="b">
        <v>0</v>
      </c>
      <c r="AG375" s="82" t="s">
        <v>1023</v>
      </c>
      <c r="AH375" s="82"/>
      <c r="AI375" s="88" t="s">
        <v>1016</v>
      </c>
      <c r="AJ375" s="82" t="b">
        <v>0</v>
      </c>
      <c r="AK375" s="82">
        <v>345</v>
      </c>
      <c r="AL375" s="88" t="s">
        <v>3964</v>
      </c>
      <c r="AM375" s="82" t="s">
        <v>1030</v>
      </c>
      <c r="AN375" s="82" t="b">
        <v>0</v>
      </c>
      <c r="AO375" s="88" t="s">
        <v>3964</v>
      </c>
      <c r="AP375" s="82" t="s">
        <v>179</v>
      </c>
      <c r="AQ375" s="82">
        <v>0</v>
      </c>
      <c r="AR375" s="82">
        <v>0</v>
      </c>
      <c r="AS375" s="82"/>
      <c r="AT375" s="82"/>
      <c r="AU375" s="82"/>
      <c r="AV375" s="82"/>
      <c r="AW375" s="82"/>
      <c r="AX375" s="82"/>
      <c r="AY375" s="82"/>
      <c r="AZ375" s="82"/>
      <c r="BA375" s="105" t="b">
        <f>IF(Edges[[#This Row],[Vertex 1]]=Edges[[#This Row],[Vertex 2]],TRUE,FALSE)</f>
        <v>0</v>
      </c>
      <c r="BB375">
        <v>1</v>
      </c>
      <c r="BC375">
        <v>1</v>
      </c>
      <c r="BD375" s="81" t="e">
        <f>REPLACE(INDEX(GroupVertices[Group], MATCH(Edges[[#This Row],[Vertex 1]],GroupVertices[Vertex],0)),1,1,"")</f>
        <v>#N/A</v>
      </c>
      <c r="BE375" s="81" t="e">
        <f>REPLACE(INDEX(GroupVertices[Group], MATCH(Edges[[#This Row],[Vertex 2]],GroupVertices[Vertex],0)),1,1,"")</f>
        <v>#N/A</v>
      </c>
    </row>
    <row r="376" spans="1:57" x14ac:dyDescent="0.25">
      <c r="A376" s="67" t="s">
        <v>2255</v>
      </c>
      <c r="B376" s="67" t="s">
        <v>381</v>
      </c>
      <c r="C376" s="68"/>
      <c r="D376" s="69"/>
      <c r="E376" s="70"/>
      <c r="F376" s="71"/>
      <c r="G376" s="68"/>
      <c r="H376" s="72"/>
      <c r="I376" s="73"/>
      <c r="J376" s="73"/>
      <c r="K376" s="35" t="s">
        <v>65</v>
      </c>
      <c r="L376" s="80">
        <v>376</v>
      </c>
      <c r="M376" s="80"/>
      <c r="N376" s="75"/>
      <c r="O376" s="82" t="s">
        <v>393</v>
      </c>
      <c r="P376" s="84">
        <v>42852.63753472222</v>
      </c>
      <c r="Q376" s="82" t="s">
        <v>2620</v>
      </c>
      <c r="R376" s="85" t="s">
        <v>2657</v>
      </c>
      <c r="S376" s="82" t="s">
        <v>2668</v>
      </c>
      <c r="T376" s="82"/>
      <c r="U376" s="82"/>
      <c r="V376" s="85" t="s">
        <v>2798</v>
      </c>
      <c r="W376" s="84">
        <v>42852.63753472222</v>
      </c>
      <c r="X376" s="85" t="s">
        <v>3211</v>
      </c>
      <c r="Y376" s="82"/>
      <c r="Z376" s="82"/>
      <c r="AA376" s="88" t="s">
        <v>3648</v>
      </c>
      <c r="AB376" s="82"/>
      <c r="AC376" s="82" t="b">
        <v>0</v>
      </c>
      <c r="AD376" s="82">
        <v>0</v>
      </c>
      <c r="AE376" s="88" t="s">
        <v>1016</v>
      </c>
      <c r="AF376" s="82" t="b">
        <v>0</v>
      </c>
      <c r="AG376" s="82" t="s">
        <v>1023</v>
      </c>
      <c r="AH376" s="82"/>
      <c r="AI376" s="88" t="s">
        <v>1016</v>
      </c>
      <c r="AJ376" s="82" t="b">
        <v>0</v>
      </c>
      <c r="AK376" s="82">
        <v>345</v>
      </c>
      <c r="AL376" s="88" t="s">
        <v>3964</v>
      </c>
      <c r="AM376" s="82" t="s">
        <v>1030</v>
      </c>
      <c r="AN376" s="82" t="b">
        <v>0</v>
      </c>
      <c r="AO376" s="88" t="s">
        <v>3964</v>
      </c>
      <c r="AP376" s="82" t="s">
        <v>179</v>
      </c>
      <c r="AQ376" s="82">
        <v>0</v>
      </c>
      <c r="AR376" s="82">
        <v>0</v>
      </c>
      <c r="AS376" s="82"/>
      <c r="AT376" s="82"/>
      <c r="AU376" s="82"/>
      <c r="AV376" s="82"/>
      <c r="AW376" s="82"/>
      <c r="AX376" s="82"/>
      <c r="AY376" s="82"/>
      <c r="AZ376" s="82"/>
      <c r="BA376" s="105" t="b">
        <f>IF(Edges[[#This Row],[Vertex 1]]=Edges[[#This Row],[Vertex 2]],TRUE,FALSE)</f>
        <v>0</v>
      </c>
      <c r="BB376">
        <v>1</v>
      </c>
      <c r="BC376">
        <v>1</v>
      </c>
      <c r="BD376" s="81" t="e">
        <f>REPLACE(INDEX(GroupVertices[Group], MATCH(Edges[[#This Row],[Vertex 1]],GroupVertices[Vertex],0)),1,1,"")</f>
        <v>#N/A</v>
      </c>
      <c r="BE376" s="81" t="e">
        <f>REPLACE(INDEX(GroupVertices[Group], MATCH(Edges[[#This Row],[Vertex 2]],GroupVertices[Vertex],0)),1,1,"")</f>
        <v>#N/A</v>
      </c>
    </row>
    <row r="377" spans="1:57" x14ac:dyDescent="0.25">
      <c r="A377" s="67" t="s">
        <v>2256</v>
      </c>
      <c r="B377" s="67" t="s">
        <v>387</v>
      </c>
      <c r="C377" s="68"/>
      <c r="D377" s="69"/>
      <c r="E377" s="70"/>
      <c r="F377" s="71"/>
      <c r="G377" s="68"/>
      <c r="H377" s="72"/>
      <c r="I377" s="73"/>
      <c r="J377" s="73"/>
      <c r="K377" s="35" t="s">
        <v>65</v>
      </c>
      <c r="L377" s="80">
        <v>377</v>
      </c>
      <c r="M377" s="80"/>
      <c r="N377" s="75"/>
      <c r="O377" s="82" t="s">
        <v>393</v>
      </c>
      <c r="P377" s="84">
        <v>42852.640451388892</v>
      </c>
      <c r="Q377" s="82" t="s">
        <v>2620</v>
      </c>
      <c r="R377" s="85" t="s">
        <v>2657</v>
      </c>
      <c r="S377" s="82" t="s">
        <v>2668</v>
      </c>
      <c r="T377" s="82"/>
      <c r="U377" s="82"/>
      <c r="V377" s="85" t="s">
        <v>2799</v>
      </c>
      <c r="W377" s="84">
        <v>42852.640451388892</v>
      </c>
      <c r="X377" s="85" t="s">
        <v>3212</v>
      </c>
      <c r="Y377" s="82"/>
      <c r="Z377" s="82"/>
      <c r="AA377" s="88" t="s">
        <v>3649</v>
      </c>
      <c r="AB377" s="82"/>
      <c r="AC377" s="82" t="b">
        <v>0</v>
      </c>
      <c r="AD377" s="82">
        <v>0</v>
      </c>
      <c r="AE377" s="88" t="s">
        <v>1016</v>
      </c>
      <c r="AF377" s="82" t="b">
        <v>0</v>
      </c>
      <c r="AG377" s="82" t="s">
        <v>1023</v>
      </c>
      <c r="AH377" s="82"/>
      <c r="AI377" s="88" t="s">
        <v>1016</v>
      </c>
      <c r="AJ377" s="82" t="b">
        <v>0</v>
      </c>
      <c r="AK377" s="82">
        <v>345</v>
      </c>
      <c r="AL377" s="88" t="s">
        <v>3964</v>
      </c>
      <c r="AM377" s="82" t="s">
        <v>1030</v>
      </c>
      <c r="AN377" s="82" t="b">
        <v>0</v>
      </c>
      <c r="AO377" s="88" t="s">
        <v>3964</v>
      </c>
      <c r="AP377" s="82" t="s">
        <v>179</v>
      </c>
      <c r="AQ377" s="82">
        <v>0</v>
      </c>
      <c r="AR377" s="82">
        <v>0</v>
      </c>
      <c r="AS377" s="82"/>
      <c r="AT377" s="82"/>
      <c r="AU377" s="82"/>
      <c r="AV377" s="82"/>
      <c r="AW377" s="82"/>
      <c r="AX377" s="82"/>
      <c r="AY377" s="82"/>
      <c r="AZ377" s="82"/>
      <c r="BA377" s="105" t="b">
        <f>IF(Edges[[#This Row],[Vertex 1]]=Edges[[#This Row],[Vertex 2]],TRUE,FALSE)</f>
        <v>0</v>
      </c>
      <c r="BB377">
        <v>1</v>
      </c>
      <c r="BC377">
        <v>1</v>
      </c>
      <c r="BD377" s="81" t="e">
        <f>REPLACE(INDEX(GroupVertices[Group], MATCH(Edges[[#This Row],[Vertex 1]],GroupVertices[Vertex],0)),1,1,"")</f>
        <v>#N/A</v>
      </c>
      <c r="BE377" s="81" t="e">
        <f>REPLACE(INDEX(GroupVertices[Group], MATCH(Edges[[#This Row],[Vertex 2]],GroupVertices[Vertex],0)),1,1,"")</f>
        <v>#N/A</v>
      </c>
    </row>
    <row r="378" spans="1:57" x14ac:dyDescent="0.25">
      <c r="A378" s="67" t="s">
        <v>2256</v>
      </c>
      <c r="B378" s="67" t="s">
        <v>381</v>
      </c>
      <c r="C378" s="68"/>
      <c r="D378" s="69"/>
      <c r="E378" s="70"/>
      <c r="F378" s="71"/>
      <c r="G378" s="68"/>
      <c r="H378" s="72"/>
      <c r="I378" s="73"/>
      <c r="J378" s="73"/>
      <c r="K378" s="35" t="s">
        <v>65</v>
      </c>
      <c r="L378" s="80">
        <v>378</v>
      </c>
      <c r="M378" s="80"/>
      <c r="N378" s="75"/>
      <c r="O378" s="82" t="s">
        <v>393</v>
      </c>
      <c r="P378" s="84">
        <v>42852.640451388892</v>
      </c>
      <c r="Q378" s="82" t="s">
        <v>2620</v>
      </c>
      <c r="R378" s="85" t="s">
        <v>2657</v>
      </c>
      <c r="S378" s="82" t="s">
        <v>2668</v>
      </c>
      <c r="T378" s="82"/>
      <c r="U378" s="82"/>
      <c r="V378" s="85" t="s">
        <v>2799</v>
      </c>
      <c r="W378" s="84">
        <v>42852.640451388892</v>
      </c>
      <c r="X378" s="85" t="s">
        <v>3212</v>
      </c>
      <c r="Y378" s="82"/>
      <c r="Z378" s="82"/>
      <c r="AA378" s="88" t="s">
        <v>3649</v>
      </c>
      <c r="AB378" s="82"/>
      <c r="AC378" s="82" t="b">
        <v>0</v>
      </c>
      <c r="AD378" s="82">
        <v>0</v>
      </c>
      <c r="AE378" s="88" t="s">
        <v>1016</v>
      </c>
      <c r="AF378" s="82" t="b">
        <v>0</v>
      </c>
      <c r="AG378" s="82" t="s">
        <v>1023</v>
      </c>
      <c r="AH378" s="82"/>
      <c r="AI378" s="88" t="s">
        <v>1016</v>
      </c>
      <c r="AJ378" s="82" t="b">
        <v>0</v>
      </c>
      <c r="AK378" s="82">
        <v>345</v>
      </c>
      <c r="AL378" s="88" t="s">
        <v>3964</v>
      </c>
      <c r="AM378" s="82" t="s">
        <v>1030</v>
      </c>
      <c r="AN378" s="82" t="b">
        <v>0</v>
      </c>
      <c r="AO378" s="88" t="s">
        <v>3964</v>
      </c>
      <c r="AP378" s="82" t="s">
        <v>179</v>
      </c>
      <c r="AQ378" s="82">
        <v>0</v>
      </c>
      <c r="AR378" s="82">
        <v>0</v>
      </c>
      <c r="AS378" s="82"/>
      <c r="AT378" s="82"/>
      <c r="AU378" s="82"/>
      <c r="AV378" s="82"/>
      <c r="AW378" s="82"/>
      <c r="AX378" s="82"/>
      <c r="AY378" s="82"/>
      <c r="AZ378" s="82"/>
      <c r="BA378" s="105" t="b">
        <f>IF(Edges[[#This Row],[Vertex 1]]=Edges[[#This Row],[Vertex 2]],TRUE,FALSE)</f>
        <v>0</v>
      </c>
      <c r="BB378">
        <v>1</v>
      </c>
      <c r="BC378">
        <v>1</v>
      </c>
      <c r="BD378" s="81" t="e">
        <f>REPLACE(INDEX(GroupVertices[Group], MATCH(Edges[[#This Row],[Vertex 1]],GroupVertices[Vertex],0)),1,1,"")</f>
        <v>#N/A</v>
      </c>
      <c r="BE378" s="81" t="e">
        <f>REPLACE(INDEX(GroupVertices[Group], MATCH(Edges[[#This Row],[Vertex 2]],GroupVertices[Vertex],0)),1,1,"")</f>
        <v>#N/A</v>
      </c>
    </row>
    <row r="379" spans="1:57" x14ac:dyDescent="0.25">
      <c r="A379" s="67" t="s">
        <v>2257</v>
      </c>
      <c r="B379" s="67" t="s">
        <v>387</v>
      </c>
      <c r="C379" s="68"/>
      <c r="D379" s="69"/>
      <c r="E379" s="70"/>
      <c r="F379" s="71"/>
      <c r="G379" s="68"/>
      <c r="H379" s="72"/>
      <c r="I379" s="73"/>
      <c r="J379" s="73"/>
      <c r="K379" s="35" t="s">
        <v>65</v>
      </c>
      <c r="L379" s="80">
        <v>379</v>
      </c>
      <c r="M379" s="80"/>
      <c r="N379" s="75"/>
      <c r="O379" s="82" t="s">
        <v>393</v>
      </c>
      <c r="P379" s="84">
        <v>42852.641215277778</v>
      </c>
      <c r="Q379" s="82" t="s">
        <v>2620</v>
      </c>
      <c r="R379" s="85" t="s">
        <v>2657</v>
      </c>
      <c r="S379" s="82" t="s">
        <v>2668</v>
      </c>
      <c r="T379" s="82"/>
      <c r="U379" s="82"/>
      <c r="V379" s="85" t="s">
        <v>2800</v>
      </c>
      <c r="W379" s="84">
        <v>42852.641215277778</v>
      </c>
      <c r="X379" s="85" t="s">
        <v>3213</v>
      </c>
      <c r="Y379" s="82"/>
      <c r="Z379" s="82"/>
      <c r="AA379" s="88" t="s">
        <v>3650</v>
      </c>
      <c r="AB379" s="82"/>
      <c r="AC379" s="82" t="b">
        <v>0</v>
      </c>
      <c r="AD379" s="82">
        <v>0</v>
      </c>
      <c r="AE379" s="88" t="s">
        <v>1016</v>
      </c>
      <c r="AF379" s="82" t="b">
        <v>0</v>
      </c>
      <c r="AG379" s="82" t="s">
        <v>1023</v>
      </c>
      <c r="AH379" s="82"/>
      <c r="AI379" s="88" t="s">
        <v>1016</v>
      </c>
      <c r="AJ379" s="82" t="b">
        <v>0</v>
      </c>
      <c r="AK379" s="82">
        <v>345</v>
      </c>
      <c r="AL379" s="88" t="s">
        <v>3964</v>
      </c>
      <c r="AM379" s="82" t="s">
        <v>1030</v>
      </c>
      <c r="AN379" s="82" t="b">
        <v>0</v>
      </c>
      <c r="AO379" s="88" t="s">
        <v>3964</v>
      </c>
      <c r="AP379" s="82" t="s">
        <v>179</v>
      </c>
      <c r="AQ379" s="82">
        <v>0</v>
      </c>
      <c r="AR379" s="82">
        <v>0</v>
      </c>
      <c r="AS379" s="82"/>
      <c r="AT379" s="82"/>
      <c r="AU379" s="82"/>
      <c r="AV379" s="82"/>
      <c r="AW379" s="82"/>
      <c r="AX379" s="82"/>
      <c r="AY379" s="82"/>
      <c r="AZ379" s="82"/>
      <c r="BA379" s="105" t="b">
        <f>IF(Edges[[#This Row],[Vertex 1]]=Edges[[#This Row],[Vertex 2]],TRUE,FALSE)</f>
        <v>0</v>
      </c>
      <c r="BB379">
        <v>1</v>
      </c>
      <c r="BC379">
        <v>1</v>
      </c>
      <c r="BD379" s="81" t="e">
        <f>REPLACE(INDEX(GroupVertices[Group], MATCH(Edges[[#This Row],[Vertex 1]],GroupVertices[Vertex],0)),1,1,"")</f>
        <v>#N/A</v>
      </c>
      <c r="BE379" s="81" t="e">
        <f>REPLACE(INDEX(GroupVertices[Group], MATCH(Edges[[#This Row],[Vertex 2]],GroupVertices[Vertex],0)),1,1,"")</f>
        <v>#N/A</v>
      </c>
    </row>
    <row r="380" spans="1:57" x14ac:dyDescent="0.25">
      <c r="A380" s="67" t="s">
        <v>2257</v>
      </c>
      <c r="B380" s="67" t="s">
        <v>381</v>
      </c>
      <c r="C380" s="68"/>
      <c r="D380" s="69"/>
      <c r="E380" s="70"/>
      <c r="F380" s="71"/>
      <c r="G380" s="68"/>
      <c r="H380" s="72"/>
      <c r="I380" s="73"/>
      <c r="J380" s="73"/>
      <c r="K380" s="35" t="s">
        <v>65</v>
      </c>
      <c r="L380" s="80">
        <v>380</v>
      </c>
      <c r="M380" s="80"/>
      <c r="N380" s="75"/>
      <c r="O380" s="82" t="s">
        <v>393</v>
      </c>
      <c r="P380" s="84">
        <v>42852.641215277778</v>
      </c>
      <c r="Q380" s="82" t="s">
        <v>2620</v>
      </c>
      <c r="R380" s="85" t="s">
        <v>2657</v>
      </c>
      <c r="S380" s="82" t="s">
        <v>2668</v>
      </c>
      <c r="T380" s="82"/>
      <c r="U380" s="82"/>
      <c r="V380" s="85" t="s">
        <v>2800</v>
      </c>
      <c r="W380" s="84">
        <v>42852.641215277778</v>
      </c>
      <c r="X380" s="85" t="s">
        <v>3213</v>
      </c>
      <c r="Y380" s="82"/>
      <c r="Z380" s="82"/>
      <c r="AA380" s="88" t="s">
        <v>3650</v>
      </c>
      <c r="AB380" s="82"/>
      <c r="AC380" s="82" t="b">
        <v>0</v>
      </c>
      <c r="AD380" s="82">
        <v>0</v>
      </c>
      <c r="AE380" s="88" t="s">
        <v>1016</v>
      </c>
      <c r="AF380" s="82" t="b">
        <v>0</v>
      </c>
      <c r="AG380" s="82" t="s">
        <v>1023</v>
      </c>
      <c r="AH380" s="82"/>
      <c r="AI380" s="88" t="s">
        <v>1016</v>
      </c>
      <c r="AJ380" s="82" t="b">
        <v>0</v>
      </c>
      <c r="AK380" s="82">
        <v>345</v>
      </c>
      <c r="AL380" s="88" t="s">
        <v>3964</v>
      </c>
      <c r="AM380" s="82" t="s">
        <v>1030</v>
      </c>
      <c r="AN380" s="82" t="b">
        <v>0</v>
      </c>
      <c r="AO380" s="88" t="s">
        <v>3964</v>
      </c>
      <c r="AP380" s="82" t="s">
        <v>179</v>
      </c>
      <c r="AQ380" s="82">
        <v>0</v>
      </c>
      <c r="AR380" s="82">
        <v>0</v>
      </c>
      <c r="AS380" s="82"/>
      <c r="AT380" s="82"/>
      <c r="AU380" s="82"/>
      <c r="AV380" s="82"/>
      <c r="AW380" s="82"/>
      <c r="AX380" s="82"/>
      <c r="AY380" s="82"/>
      <c r="AZ380" s="82"/>
      <c r="BA380" s="105" t="b">
        <f>IF(Edges[[#This Row],[Vertex 1]]=Edges[[#This Row],[Vertex 2]],TRUE,FALSE)</f>
        <v>0</v>
      </c>
      <c r="BB380">
        <v>1</v>
      </c>
      <c r="BC380">
        <v>1</v>
      </c>
      <c r="BD380" s="81" t="e">
        <f>REPLACE(INDEX(GroupVertices[Group], MATCH(Edges[[#This Row],[Vertex 1]],GroupVertices[Vertex],0)),1,1,"")</f>
        <v>#N/A</v>
      </c>
      <c r="BE380" s="81" t="e">
        <f>REPLACE(INDEX(GroupVertices[Group], MATCH(Edges[[#This Row],[Vertex 2]],GroupVertices[Vertex],0)),1,1,"")</f>
        <v>#N/A</v>
      </c>
    </row>
    <row r="381" spans="1:57" x14ac:dyDescent="0.25">
      <c r="A381" s="67" t="s">
        <v>2258</v>
      </c>
      <c r="B381" s="67" t="s">
        <v>387</v>
      </c>
      <c r="C381" s="68"/>
      <c r="D381" s="69"/>
      <c r="E381" s="70"/>
      <c r="F381" s="71"/>
      <c r="G381" s="68"/>
      <c r="H381" s="72"/>
      <c r="I381" s="73"/>
      <c r="J381" s="73"/>
      <c r="K381" s="35" t="s">
        <v>65</v>
      </c>
      <c r="L381" s="80">
        <v>381</v>
      </c>
      <c r="M381" s="80"/>
      <c r="N381" s="75"/>
      <c r="O381" s="82" t="s">
        <v>393</v>
      </c>
      <c r="P381" s="84">
        <v>42852.642025462963</v>
      </c>
      <c r="Q381" s="82" t="s">
        <v>2620</v>
      </c>
      <c r="R381" s="85" t="s">
        <v>2657</v>
      </c>
      <c r="S381" s="82" t="s">
        <v>2668</v>
      </c>
      <c r="T381" s="82"/>
      <c r="U381" s="82"/>
      <c r="V381" s="85" t="s">
        <v>2801</v>
      </c>
      <c r="W381" s="84">
        <v>42852.642025462963</v>
      </c>
      <c r="X381" s="85" t="s">
        <v>3214</v>
      </c>
      <c r="Y381" s="82"/>
      <c r="Z381" s="82"/>
      <c r="AA381" s="88" t="s">
        <v>3651</v>
      </c>
      <c r="AB381" s="82"/>
      <c r="AC381" s="82" t="b">
        <v>0</v>
      </c>
      <c r="AD381" s="82">
        <v>0</v>
      </c>
      <c r="AE381" s="88" t="s">
        <v>1016</v>
      </c>
      <c r="AF381" s="82" t="b">
        <v>0</v>
      </c>
      <c r="AG381" s="82" t="s">
        <v>1023</v>
      </c>
      <c r="AH381" s="82"/>
      <c r="AI381" s="88" t="s">
        <v>1016</v>
      </c>
      <c r="AJ381" s="82" t="b">
        <v>0</v>
      </c>
      <c r="AK381" s="82">
        <v>345</v>
      </c>
      <c r="AL381" s="88" t="s">
        <v>3964</v>
      </c>
      <c r="AM381" s="82" t="s">
        <v>1032</v>
      </c>
      <c r="AN381" s="82" t="b">
        <v>0</v>
      </c>
      <c r="AO381" s="88" t="s">
        <v>3964</v>
      </c>
      <c r="AP381" s="82" t="s">
        <v>179</v>
      </c>
      <c r="AQ381" s="82">
        <v>0</v>
      </c>
      <c r="AR381" s="82">
        <v>0</v>
      </c>
      <c r="AS381" s="82"/>
      <c r="AT381" s="82"/>
      <c r="AU381" s="82"/>
      <c r="AV381" s="82"/>
      <c r="AW381" s="82"/>
      <c r="AX381" s="82"/>
      <c r="AY381" s="82"/>
      <c r="AZ381" s="82"/>
      <c r="BA381" s="105" t="b">
        <f>IF(Edges[[#This Row],[Vertex 1]]=Edges[[#This Row],[Vertex 2]],TRUE,FALSE)</f>
        <v>0</v>
      </c>
      <c r="BB381">
        <v>1</v>
      </c>
      <c r="BC381">
        <v>1</v>
      </c>
      <c r="BD381" s="81" t="e">
        <f>REPLACE(INDEX(GroupVertices[Group], MATCH(Edges[[#This Row],[Vertex 1]],GroupVertices[Vertex],0)),1,1,"")</f>
        <v>#N/A</v>
      </c>
      <c r="BE381" s="81" t="e">
        <f>REPLACE(INDEX(GroupVertices[Group], MATCH(Edges[[#This Row],[Vertex 2]],GroupVertices[Vertex],0)),1,1,"")</f>
        <v>#N/A</v>
      </c>
    </row>
    <row r="382" spans="1:57" x14ac:dyDescent="0.25">
      <c r="A382" s="67" t="s">
        <v>2258</v>
      </c>
      <c r="B382" s="67" t="s">
        <v>381</v>
      </c>
      <c r="C382" s="68"/>
      <c r="D382" s="69"/>
      <c r="E382" s="70"/>
      <c r="F382" s="71"/>
      <c r="G382" s="68"/>
      <c r="H382" s="72"/>
      <c r="I382" s="73"/>
      <c r="J382" s="73"/>
      <c r="K382" s="35" t="s">
        <v>65</v>
      </c>
      <c r="L382" s="80">
        <v>382</v>
      </c>
      <c r="M382" s="80"/>
      <c r="N382" s="75"/>
      <c r="O382" s="82" t="s">
        <v>393</v>
      </c>
      <c r="P382" s="84">
        <v>42852.642025462963</v>
      </c>
      <c r="Q382" s="82" t="s">
        <v>2620</v>
      </c>
      <c r="R382" s="85" t="s">
        <v>2657</v>
      </c>
      <c r="S382" s="82" t="s">
        <v>2668</v>
      </c>
      <c r="T382" s="82"/>
      <c r="U382" s="82"/>
      <c r="V382" s="85" t="s">
        <v>2801</v>
      </c>
      <c r="W382" s="84">
        <v>42852.642025462963</v>
      </c>
      <c r="X382" s="85" t="s">
        <v>3214</v>
      </c>
      <c r="Y382" s="82"/>
      <c r="Z382" s="82"/>
      <c r="AA382" s="88" t="s">
        <v>3651</v>
      </c>
      <c r="AB382" s="82"/>
      <c r="AC382" s="82" t="b">
        <v>0</v>
      </c>
      <c r="AD382" s="82">
        <v>0</v>
      </c>
      <c r="AE382" s="88" t="s">
        <v>1016</v>
      </c>
      <c r="AF382" s="82" t="b">
        <v>0</v>
      </c>
      <c r="AG382" s="82" t="s">
        <v>1023</v>
      </c>
      <c r="AH382" s="82"/>
      <c r="AI382" s="88" t="s">
        <v>1016</v>
      </c>
      <c r="AJ382" s="82" t="b">
        <v>0</v>
      </c>
      <c r="AK382" s="82">
        <v>345</v>
      </c>
      <c r="AL382" s="88" t="s">
        <v>3964</v>
      </c>
      <c r="AM382" s="82" t="s">
        <v>1032</v>
      </c>
      <c r="AN382" s="82" t="b">
        <v>0</v>
      </c>
      <c r="AO382" s="88" t="s">
        <v>3964</v>
      </c>
      <c r="AP382" s="82" t="s">
        <v>179</v>
      </c>
      <c r="AQ382" s="82">
        <v>0</v>
      </c>
      <c r="AR382" s="82">
        <v>0</v>
      </c>
      <c r="AS382" s="82"/>
      <c r="AT382" s="82"/>
      <c r="AU382" s="82"/>
      <c r="AV382" s="82"/>
      <c r="AW382" s="82"/>
      <c r="AX382" s="82"/>
      <c r="AY382" s="82"/>
      <c r="AZ382" s="82"/>
      <c r="BA382" s="105" t="b">
        <f>IF(Edges[[#This Row],[Vertex 1]]=Edges[[#This Row],[Vertex 2]],TRUE,FALSE)</f>
        <v>0</v>
      </c>
      <c r="BB382">
        <v>1</v>
      </c>
      <c r="BC382">
        <v>1</v>
      </c>
      <c r="BD382" s="81" t="e">
        <f>REPLACE(INDEX(GroupVertices[Group], MATCH(Edges[[#This Row],[Vertex 1]],GroupVertices[Vertex],0)),1,1,"")</f>
        <v>#N/A</v>
      </c>
      <c r="BE382" s="81" t="e">
        <f>REPLACE(INDEX(GroupVertices[Group], MATCH(Edges[[#This Row],[Vertex 2]],GroupVertices[Vertex],0)),1,1,"")</f>
        <v>#N/A</v>
      </c>
    </row>
    <row r="383" spans="1:57" x14ac:dyDescent="0.25">
      <c r="A383" s="67" t="s">
        <v>2259</v>
      </c>
      <c r="B383" s="67" t="s">
        <v>387</v>
      </c>
      <c r="C383" s="68"/>
      <c r="D383" s="69"/>
      <c r="E383" s="70"/>
      <c r="F383" s="71"/>
      <c r="G383" s="68"/>
      <c r="H383" s="72"/>
      <c r="I383" s="73"/>
      <c r="J383" s="73"/>
      <c r="K383" s="35" t="s">
        <v>65</v>
      </c>
      <c r="L383" s="80">
        <v>383</v>
      </c>
      <c r="M383" s="80"/>
      <c r="N383" s="75"/>
      <c r="O383" s="82" t="s">
        <v>393</v>
      </c>
      <c r="P383" s="84">
        <v>42852.64298611111</v>
      </c>
      <c r="Q383" s="82" t="s">
        <v>2620</v>
      </c>
      <c r="R383" s="85" t="s">
        <v>2657</v>
      </c>
      <c r="S383" s="82" t="s">
        <v>2668</v>
      </c>
      <c r="T383" s="82"/>
      <c r="U383" s="82"/>
      <c r="V383" s="85" t="s">
        <v>2802</v>
      </c>
      <c r="W383" s="84">
        <v>42852.64298611111</v>
      </c>
      <c r="X383" s="85" t="s">
        <v>3215</v>
      </c>
      <c r="Y383" s="82"/>
      <c r="Z383" s="82"/>
      <c r="AA383" s="88" t="s">
        <v>3652</v>
      </c>
      <c r="AB383" s="82"/>
      <c r="AC383" s="82" t="b">
        <v>0</v>
      </c>
      <c r="AD383" s="82">
        <v>0</v>
      </c>
      <c r="AE383" s="88" t="s">
        <v>1016</v>
      </c>
      <c r="AF383" s="82" t="b">
        <v>0</v>
      </c>
      <c r="AG383" s="82" t="s">
        <v>1023</v>
      </c>
      <c r="AH383" s="82"/>
      <c r="AI383" s="88" t="s">
        <v>1016</v>
      </c>
      <c r="AJ383" s="82" t="b">
        <v>0</v>
      </c>
      <c r="AK383" s="82">
        <v>345</v>
      </c>
      <c r="AL383" s="88" t="s">
        <v>3964</v>
      </c>
      <c r="AM383" s="82" t="s">
        <v>1030</v>
      </c>
      <c r="AN383" s="82" t="b">
        <v>0</v>
      </c>
      <c r="AO383" s="88" t="s">
        <v>3964</v>
      </c>
      <c r="AP383" s="82" t="s">
        <v>179</v>
      </c>
      <c r="AQ383" s="82">
        <v>0</v>
      </c>
      <c r="AR383" s="82">
        <v>0</v>
      </c>
      <c r="AS383" s="82"/>
      <c r="AT383" s="82"/>
      <c r="AU383" s="82"/>
      <c r="AV383" s="82"/>
      <c r="AW383" s="82"/>
      <c r="AX383" s="82"/>
      <c r="AY383" s="82"/>
      <c r="AZ383" s="82"/>
      <c r="BA383" s="105" t="b">
        <f>IF(Edges[[#This Row],[Vertex 1]]=Edges[[#This Row],[Vertex 2]],TRUE,FALSE)</f>
        <v>0</v>
      </c>
      <c r="BB383">
        <v>1</v>
      </c>
      <c r="BC383">
        <v>1</v>
      </c>
      <c r="BD383" s="81" t="e">
        <f>REPLACE(INDEX(GroupVertices[Group], MATCH(Edges[[#This Row],[Vertex 1]],GroupVertices[Vertex],0)),1,1,"")</f>
        <v>#N/A</v>
      </c>
      <c r="BE383" s="81" t="e">
        <f>REPLACE(INDEX(GroupVertices[Group], MATCH(Edges[[#This Row],[Vertex 2]],GroupVertices[Vertex],0)),1,1,"")</f>
        <v>#N/A</v>
      </c>
    </row>
    <row r="384" spans="1:57" x14ac:dyDescent="0.25">
      <c r="A384" s="67" t="s">
        <v>2259</v>
      </c>
      <c r="B384" s="67" t="s">
        <v>381</v>
      </c>
      <c r="C384" s="68"/>
      <c r="D384" s="69"/>
      <c r="E384" s="70"/>
      <c r="F384" s="71"/>
      <c r="G384" s="68"/>
      <c r="H384" s="72"/>
      <c r="I384" s="73"/>
      <c r="J384" s="73"/>
      <c r="K384" s="35" t="s">
        <v>65</v>
      </c>
      <c r="L384" s="80">
        <v>384</v>
      </c>
      <c r="M384" s="80"/>
      <c r="N384" s="75"/>
      <c r="O384" s="82" t="s">
        <v>393</v>
      </c>
      <c r="P384" s="84">
        <v>42852.64298611111</v>
      </c>
      <c r="Q384" s="82" t="s">
        <v>2620</v>
      </c>
      <c r="R384" s="85" t="s">
        <v>2657</v>
      </c>
      <c r="S384" s="82" t="s">
        <v>2668</v>
      </c>
      <c r="T384" s="82"/>
      <c r="U384" s="82"/>
      <c r="V384" s="85" t="s">
        <v>2802</v>
      </c>
      <c r="W384" s="84">
        <v>42852.64298611111</v>
      </c>
      <c r="X384" s="85" t="s">
        <v>3215</v>
      </c>
      <c r="Y384" s="82"/>
      <c r="Z384" s="82"/>
      <c r="AA384" s="88" t="s">
        <v>3652</v>
      </c>
      <c r="AB384" s="82"/>
      <c r="AC384" s="82" t="b">
        <v>0</v>
      </c>
      <c r="AD384" s="82">
        <v>0</v>
      </c>
      <c r="AE384" s="88" t="s">
        <v>1016</v>
      </c>
      <c r="AF384" s="82" t="b">
        <v>0</v>
      </c>
      <c r="AG384" s="82" t="s">
        <v>1023</v>
      </c>
      <c r="AH384" s="82"/>
      <c r="AI384" s="88" t="s">
        <v>1016</v>
      </c>
      <c r="AJ384" s="82" t="b">
        <v>0</v>
      </c>
      <c r="AK384" s="82">
        <v>345</v>
      </c>
      <c r="AL384" s="88" t="s">
        <v>3964</v>
      </c>
      <c r="AM384" s="82" t="s">
        <v>1030</v>
      </c>
      <c r="AN384" s="82" t="b">
        <v>0</v>
      </c>
      <c r="AO384" s="88" t="s">
        <v>3964</v>
      </c>
      <c r="AP384" s="82" t="s">
        <v>179</v>
      </c>
      <c r="AQ384" s="82">
        <v>0</v>
      </c>
      <c r="AR384" s="82">
        <v>0</v>
      </c>
      <c r="AS384" s="82"/>
      <c r="AT384" s="82"/>
      <c r="AU384" s="82"/>
      <c r="AV384" s="82"/>
      <c r="AW384" s="82"/>
      <c r="AX384" s="82"/>
      <c r="AY384" s="82"/>
      <c r="AZ384" s="82"/>
      <c r="BA384" s="105" t="b">
        <f>IF(Edges[[#This Row],[Vertex 1]]=Edges[[#This Row],[Vertex 2]],TRUE,FALSE)</f>
        <v>0</v>
      </c>
      <c r="BB384">
        <v>1</v>
      </c>
      <c r="BC384">
        <v>1</v>
      </c>
      <c r="BD384" s="81" t="e">
        <f>REPLACE(INDEX(GroupVertices[Group], MATCH(Edges[[#This Row],[Vertex 1]],GroupVertices[Vertex],0)),1,1,"")</f>
        <v>#N/A</v>
      </c>
      <c r="BE384" s="81" t="e">
        <f>REPLACE(INDEX(GroupVertices[Group], MATCH(Edges[[#This Row],[Vertex 2]],GroupVertices[Vertex],0)),1,1,"")</f>
        <v>#N/A</v>
      </c>
    </row>
    <row r="385" spans="1:57" x14ac:dyDescent="0.25">
      <c r="A385" s="67" t="s">
        <v>2260</v>
      </c>
      <c r="B385" s="67" t="s">
        <v>387</v>
      </c>
      <c r="C385" s="68"/>
      <c r="D385" s="69"/>
      <c r="E385" s="70"/>
      <c r="F385" s="71"/>
      <c r="G385" s="68"/>
      <c r="H385" s="72"/>
      <c r="I385" s="73"/>
      <c r="J385" s="73"/>
      <c r="K385" s="35" t="s">
        <v>65</v>
      </c>
      <c r="L385" s="80">
        <v>385</v>
      </c>
      <c r="M385" s="80"/>
      <c r="N385" s="75"/>
      <c r="O385" s="82" t="s">
        <v>393</v>
      </c>
      <c r="P385" s="84">
        <v>42852.645335648151</v>
      </c>
      <c r="Q385" s="82" t="s">
        <v>2620</v>
      </c>
      <c r="R385" s="85" t="s">
        <v>2657</v>
      </c>
      <c r="S385" s="82" t="s">
        <v>2668</v>
      </c>
      <c r="T385" s="82"/>
      <c r="U385" s="82"/>
      <c r="V385" s="85" t="s">
        <v>2803</v>
      </c>
      <c r="W385" s="84">
        <v>42852.645335648151</v>
      </c>
      <c r="X385" s="85" t="s">
        <v>3216</v>
      </c>
      <c r="Y385" s="82"/>
      <c r="Z385" s="82"/>
      <c r="AA385" s="88" t="s">
        <v>3653</v>
      </c>
      <c r="AB385" s="82"/>
      <c r="AC385" s="82" t="b">
        <v>0</v>
      </c>
      <c r="AD385" s="82">
        <v>0</v>
      </c>
      <c r="AE385" s="88" t="s">
        <v>1016</v>
      </c>
      <c r="AF385" s="82" t="b">
        <v>0</v>
      </c>
      <c r="AG385" s="82" t="s">
        <v>1023</v>
      </c>
      <c r="AH385" s="82"/>
      <c r="AI385" s="88" t="s">
        <v>1016</v>
      </c>
      <c r="AJ385" s="82" t="b">
        <v>0</v>
      </c>
      <c r="AK385" s="82">
        <v>345</v>
      </c>
      <c r="AL385" s="88" t="s">
        <v>3964</v>
      </c>
      <c r="AM385" s="82" t="s">
        <v>1030</v>
      </c>
      <c r="AN385" s="82" t="b">
        <v>0</v>
      </c>
      <c r="AO385" s="88" t="s">
        <v>3964</v>
      </c>
      <c r="AP385" s="82" t="s">
        <v>179</v>
      </c>
      <c r="AQ385" s="82">
        <v>0</v>
      </c>
      <c r="AR385" s="82">
        <v>0</v>
      </c>
      <c r="AS385" s="82"/>
      <c r="AT385" s="82"/>
      <c r="AU385" s="82"/>
      <c r="AV385" s="82"/>
      <c r="AW385" s="82"/>
      <c r="AX385" s="82"/>
      <c r="AY385" s="82"/>
      <c r="AZ385" s="82"/>
      <c r="BA385" s="105" t="b">
        <f>IF(Edges[[#This Row],[Vertex 1]]=Edges[[#This Row],[Vertex 2]],TRUE,FALSE)</f>
        <v>0</v>
      </c>
      <c r="BB385">
        <v>1</v>
      </c>
      <c r="BC385">
        <v>1</v>
      </c>
      <c r="BD385" s="81" t="e">
        <f>REPLACE(INDEX(GroupVertices[Group], MATCH(Edges[[#This Row],[Vertex 1]],GroupVertices[Vertex],0)),1,1,"")</f>
        <v>#N/A</v>
      </c>
      <c r="BE385" s="81" t="e">
        <f>REPLACE(INDEX(GroupVertices[Group], MATCH(Edges[[#This Row],[Vertex 2]],GroupVertices[Vertex],0)),1,1,"")</f>
        <v>#N/A</v>
      </c>
    </row>
    <row r="386" spans="1:57" x14ac:dyDescent="0.25">
      <c r="A386" s="67" t="s">
        <v>2260</v>
      </c>
      <c r="B386" s="67" t="s">
        <v>381</v>
      </c>
      <c r="C386" s="68"/>
      <c r="D386" s="69"/>
      <c r="E386" s="70"/>
      <c r="F386" s="71"/>
      <c r="G386" s="68"/>
      <c r="H386" s="72"/>
      <c r="I386" s="73"/>
      <c r="J386" s="73"/>
      <c r="K386" s="35" t="s">
        <v>65</v>
      </c>
      <c r="L386" s="80">
        <v>386</v>
      </c>
      <c r="M386" s="80"/>
      <c r="N386" s="75"/>
      <c r="O386" s="82" t="s">
        <v>393</v>
      </c>
      <c r="P386" s="84">
        <v>42852.645335648151</v>
      </c>
      <c r="Q386" s="82" t="s">
        <v>2620</v>
      </c>
      <c r="R386" s="85" t="s">
        <v>2657</v>
      </c>
      <c r="S386" s="82" t="s">
        <v>2668</v>
      </c>
      <c r="T386" s="82"/>
      <c r="U386" s="82"/>
      <c r="V386" s="85" t="s">
        <v>2803</v>
      </c>
      <c r="W386" s="84">
        <v>42852.645335648151</v>
      </c>
      <c r="X386" s="85" t="s">
        <v>3216</v>
      </c>
      <c r="Y386" s="82"/>
      <c r="Z386" s="82"/>
      <c r="AA386" s="88" t="s">
        <v>3653</v>
      </c>
      <c r="AB386" s="82"/>
      <c r="AC386" s="82" t="b">
        <v>0</v>
      </c>
      <c r="AD386" s="82">
        <v>0</v>
      </c>
      <c r="AE386" s="88" t="s">
        <v>1016</v>
      </c>
      <c r="AF386" s="82" t="b">
        <v>0</v>
      </c>
      <c r="AG386" s="82" t="s">
        <v>1023</v>
      </c>
      <c r="AH386" s="82"/>
      <c r="AI386" s="88" t="s">
        <v>1016</v>
      </c>
      <c r="AJ386" s="82" t="b">
        <v>0</v>
      </c>
      <c r="AK386" s="82">
        <v>345</v>
      </c>
      <c r="AL386" s="88" t="s">
        <v>3964</v>
      </c>
      <c r="AM386" s="82" t="s">
        <v>1030</v>
      </c>
      <c r="AN386" s="82" t="b">
        <v>0</v>
      </c>
      <c r="AO386" s="88" t="s">
        <v>3964</v>
      </c>
      <c r="AP386" s="82" t="s">
        <v>179</v>
      </c>
      <c r="AQ386" s="82">
        <v>0</v>
      </c>
      <c r="AR386" s="82">
        <v>0</v>
      </c>
      <c r="AS386" s="82"/>
      <c r="AT386" s="82"/>
      <c r="AU386" s="82"/>
      <c r="AV386" s="82"/>
      <c r="AW386" s="82"/>
      <c r="AX386" s="82"/>
      <c r="AY386" s="82"/>
      <c r="AZ386" s="82"/>
      <c r="BA386" s="105" t="b">
        <f>IF(Edges[[#This Row],[Vertex 1]]=Edges[[#This Row],[Vertex 2]],TRUE,FALSE)</f>
        <v>0</v>
      </c>
      <c r="BB386">
        <v>1</v>
      </c>
      <c r="BC386">
        <v>1</v>
      </c>
      <c r="BD386" s="81" t="e">
        <f>REPLACE(INDEX(GroupVertices[Group], MATCH(Edges[[#This Row],[Vertex 1]],GroupVertices[Vertex],0)),1,1,"")</f>
        <v>#N/A</v>
      </c>
      <c r="BE386" s="81" t="e">
        <f>REPLACE(INDEX(GroupVertices[Group], MATCH(Edges[[#This Row],[Vertex 2]],GroupVertices[Vertex],0)),1,1,"")</f>
        <v>#N/A</v>
      </c>
    </row>
    <row r="387" spans="1:57" x14ac:dyDescent="0.25">
      <c r="A387" s="67" t="s">
        <v>2261</v>
      </c>
      <c r="B387" s="67" t="s">
        <v>387</v>
      </c>
      <c r="C387" s="68"/>
      <c r="D387" s="69"/>
      <c r="E387" s="70"/>
      <c r="F387" s="71"/>
      <c r="G387" s="68"/>
      <c r="H387" s="72"/>
      <c r="I387" s="73"/>
      <c r="J387" s="73"/>
      <c r="K387" s="35" t="s">
        <v>65</v>
      </c>
      <c r="L387" s="80">
        <v>387</v>
      </c>
      <c r="M387" s="80"/>
      <c r="N387" s="75"/>
      <c r="O387" s="82" t="s">
        <v>393</v>
      </c>
      <c r="P387" s="84">
        <v>42852.646701388891</v>
      </c>
      <c r="Q387" s="82" t="s">
        <v>2620</v>
      </c>
      <c r="R387" s="85" t="s">
        <v>2657</v>
      </c>
      <c r="S387" s="82" t="s">
        <v>2668</v>
      </c>
      <c r="T387" s="82"/>
      <c r="U387" s="82"/>
      <c r="V387" s="85" t="s">
        <v>2804</v>
      </c>
      <c r="W387" s="84">
        <v>42852.646701388891</v>
      </c>
      <c r="X387" s="85" t="s">
        <v>3217</v>
      </c>
      <c r="Y387" s="82"/>
      <c r="Z387" s="82"/>
      <c r="AA387" s="88" t="s">
        <v>3654</v>
      </c>
      <c r="AB387" s="82"/>
      <c r="AC387" s="82" t="b">
        <v>0</v>
      </c>
      <c r="AD387" s="82">
        <v>0</v>
      </c>
      <c r="AE387" s="88" t="s">
        <v>1016</v>
      </c>
      <c r="AF387" s="82" t="b">
        <v>0</v>
      </c>
      <c r="AG387" s="82" t="s">
        <v>1023</v>
      </c>
      <c r="AH387" s="82"/>
      <c r="AI387" s="88" t="s">
        <v>1016</v>
      </c>
      <c r="AJ387" s="82" t="b">
        <v>0</v>
      </c>
      <c r="AK387" s="82">
        <v>345</v>
      </c>
      <c r="AL387" s="88" t="s">
        <v>3964</v>
      </c>
      <c r="AM387" s="82" t="s">
        <v>1032</v>
      </c>
      <c r="AN387" s="82" t="b">
        <v>0</v>
      </c>
      <c r="AO387" s="88" t="s">
        <v>3964</v>
      </c>
      <c r="AP387" s="82" t="s">
        <v>179</v>
      </c>
      <c r="AQ387" s="82">
        <v>0</v>
      </c>
      <c r="AR387" s="82">
        <v>0</v>
      </c>
      <c r="AS387" s="82"/>
      <c r="AT387" s="82"/>
      <c r="AU387" s="82"/>
      <c r="AV387" s="82"/>
      <c r="AW387" s="82"/>
      <c r="AX387" s="82"/>
      <c r="AY387" s="82"/>
      <c r="AZ387" s="82"/>
      <c r="BA387" s="105" t="b">
        <f>IF(Edges[[#This Row],[Vertex 1]]=Edges[[#This Row],[Vertex 2]],TRUE,FALSE)</f>
        <v>0</v>
      </c>
      <c r="BB387">
        <v>1</v>
      </c>
      <c r="BC387">
        <v>1</v>
      </c>
      <c r="BD387" s="81" t="e">
        <f>REPLACE(INDEX(GroupVertices[Group], MATCH(Edges[[#This Row],[Vertex 1]],GroupVertices[Vertex],0)),1,1,"")</f>
        <v>#N/A</v>
      </c>
      <c r="BE387" s="81" t="e">
        <f>REPLACE(INDEX(GroupVertices[Group], MATCH(Edges[[#This Row],[Vertex 2]],GroupVertices[Vertex],0)),1,1,"")</f>
        <v>#N/A</v>
      </c>
    </row>
    <row r="388" spans="1:57" x14ac:dyDescent="0.25">
      <c r="A388" s="67" t="s">
        <v>2261</v>
      </c>
      <c r="B388" s="67" t="s">
        <v>381</v>
      </c>
      <c r="C388" s="68"/>
      <c r="D388" s="69"/>
      <c r="E388" s="70"/>
      <c r="F388" s="71"/>
      <c r="G388" s="68"/>
      <c r="H388" s="72"/>
      <c r="I388" s="73"/>
      <c r="J388" s="73"/>
      <c r="K388" s="35" t="s">
        <v>65</v>
      </c>
      <c r="L388" s="80">
        <v>388</v>
      </c>
      <c r="M388" s="80"/>
      <c r="N388" s="75"/>
      <c r="O388" s="82" t="s">
        <v>393</v>
      </c>
      <c r="P388" s="84">
        <v>42852.646701388891</v>
      </c>
      <c r="Q388" s="82" t="s">
        <v>2620</v>
      </c>
      <c r="R388" s="85" t="s">
        <v>2657</v>
      </c>
      <c r="S388" s="82" t="s">
        <v>2668</v>
      </c>
      <c r="T388" s="82"/>
      <c r="U388" s="82"/>
      <c r="V388" s="85" t="s">
        <v>2804</v>
      </c>
      <c r="W388" s="84">
        <v>42852.646701388891</v>
      </c>
      <c r="X388" s="85" t="s">
        <v>3217</v>
      </c>
      <c r="Y388" s="82"/>
      <c r="Z388" s="82"/>
      <c r="AA388" s="88" t="s">
        <v>3654</v>
      </c>
      <c r="AB388" s="82"/>
      <c r="AC388" s="82" t="b">
        <v>0</v>
      </c>
      <c r="AD388" s="82">
        <v>0</v>
      </c>
      <c r="AE388" s="88" t="s">
        <v>1016</v>
      </c>
      <c r="AF388" s="82" t="b">
        <v>0</v>
      </c>
      <c r="AG388" s="82" t="s">
        <v>1023</v>
      </c>
      <c r="AH388" s="82"/>
      <c r="AI388" s="88" t="s">
        <v>1016</v>
      </c>
      <c r="AJ388" s="82" t="b">
        <v>0</v>
      </c>
      <c r="AK388" s="82">
        <v>345</v>
      </c>
      <c r="AL388" s="88" t="s">
        <v>3964</v>
      </c>
      <c r="AM388" s="82" t="s">
        <v>1032</v>
      </c>
      <c r="AN388" s="82" t="b">
        <v>0</v>
      </c>
      <c r="AO388" s="88" t="s">
        <v>3964</v>
      </c>
      <c r="AP388" s="82" t="s">
        <v>179</v>
      </c>
      <c r="AQ388" s="82">
        <v>0</v>
      </c>
      <c r="AR388" s="82">
        <v>0</v>
      </c>
      <c r="AS388" s="82"/>
      <c r="AT388" s="82"/>
      <c r="AU388" s="82"/>
      <c r="AV388" s="82"/>
      <c r="AW388" s="82"/>
      <c r="AX388" s="82"/>
      <c r="AY388" s="82"/>
      <c r="AZ388" s="82"/>
      <c r="BA388" s="105" t="b">
        <f>IF(Edges[[#This Row],[Vertex 1]]=Edges[[#This Row],[Vertex 2]],TRUE,FALSE)</f>
        <v>0</v>
      </c>
      <c r="BB388">
        <v>1</v>
      </c>
      <c r="BC388">
        <v>1</v>
      </c>
      <c r="BD388" s="81" t="e">
        <f>REPLACE(INDEX(GroupVertices[Group], MATCH(Edges[[#This Row],[Vertex 1]],GroupVertices[Vertex],0)),1,1,"")</f>
        <v>#N/A</v>
      </c>
      <c r="BE388" s="81" t="e">
        <f>REPLACE(INDEX(GroupVertices[Group], MATCH(Edges[[#This Row],[Vertex 2]],GroupVertices[Vertex],0)),1,1,"")</f>
        <v>#N/A</v>
      </c>
    </row>
    <row r="389" spans="1:57" x14ac:dyDescent="0.25">
      <c r="A389" s="67" t="s">
        <v>2262</v>
      </c>
      <c r="B389" s="67" t="s">
        <v>387</v>
      </c>
      <c r="C389" s="68"/>
      <c r="D389" s="69"/>
      <c r="E389" s="70"/>
      <c r="F389" s="71"/>
      <c r="G389" s="68"/>
      <c r="H389" s="72"/>
      <c r="I389" s="73"/>
      <c r="J389" s="73"/>
      <c r="K389" s="35" t="s">
        <v>65</v>
      </c>
      <c r="L389" s="80">
        <v>389</v>
      </c>
      <c r="M389" s="80"/>
      <c r="N389" s="75"/>
      <c r="O389" s="82" t="s">
        <v>393</v>
      </c>
      <c r="P389" s="84">
        <v>42852.647523148145</v>
      </c>
      <c r="Q389" s="82" t="s">
        <v>2620</v>
      </c>
      <c r="R389" s="85" t="s">
        <v>2657</v>
      </c>
      <c r="S389" s="82" t="s">
        <v>2668</v>
      </c>
      <c r="T389" s="82"/>
      <c r="U389" s="82"/>
      <c r="V389" s="85" t="s">
        <v>2805</v>
      </c>
      <c r="W389" s="84">
        <v>42852.647523148145</v>
      </c>
      <c r="X389" s="85" t="s">
        <v>3218</v>
      </c>
      <c r="Y389" s="82"/>
      <c r="Z389" s="82"/>
      <c r="AA389" s="88" t="s">
        <v>3655</v>
      </c>
      <c r="AB389" s="82"/>
      <c r="AC389" s="82" t="b">
        <v>0</v>
      </c>
      <c r="AD389" s="82">
        <v>0</v>
      </c>
      <c r="AE389" s="88" t="s">
        <v>1016</v>
      </c>
      <c r="AF389" s="82" t="b">
        <v>0</v>
      </c>
      <c r="AG389" s="82" t="s">
        <v>1023</v>
      </c>
      <c r="AH389" s="82"/>
      <c r="AI389" s="88" t="s">
        <v>1016</v>
      </c>
      <c r="AJ389" s="82" t="b">
        <v>0</v>
      </c>
      <c r="AK389" s="82">
        <v>345</v>
      </c>
      <c r="AL389" s="88" t="s">
        <v>3964</v>
      </c>
      <c r="AM389" s="82" t="s">
        <v>1030</v>
      </c>
      <c r="AN389" s="82" t="b">
        <v>0</v>
      </c>
      <c r="AO389" s="88" t="s">
        <v>3964</v>
      </c>
      <c r="AP389" s="82" t="s">
        <v>179</v>
      </c>
      <c r="AQ389" s="82">
        <v>0</v>
      </c>
      <c r="AR389" s="82">
        <v>0</v>
      </c>
      <c r="AS389" s="82"/>
      <c r="AT389" s="82"/>
      <c r="AU389" s="82"/>
      <c r="AV389" s="82"/>
      <c r="AW389" s="82"/>
      <c r="AX389" s="82"/>
      <c r="AY389" s="82"/>
      <c r="AZ389" s="82"/>
      <c r="BA389" s="105" t="b">
        <f>IF(Edges[[#This Row],[Vertex 1]]=Edges[[#This Row],[Vertex 2]],TRUE,FALSE)</f>
        <v>0</v>
      </c>
      <c r="BB389">
        <v>1</v>
      </c>
      <c r="BC389">
        <v>1</v>
      </c>
      <c r="BD389" s="81" t="e">
        <f>REPLACE(INDEX(GroupVertices[Group], MATCH(Edges[[#This Row],[Vertex 1]],GroupVertices[Vertex],0)),1,1,"")</f>
        <v>#N/A</v>
      </c>
      <c r="BE389" s="81" t="e">
        <f>REPLACE(INDEX(GroupVertices[Group], MATCH(Edges[[#This Row],[Vertex 2]],GroupVertices[Vertex],0)),1,1,"")</f>
        <v>#N/A</v>
      </c>
    </row>
    <row r="390" spans="1:57" x14ac:dyDescent="0.25">
      <c r="A390" s="67" t="s">
        <v>2262</v>
      </c>
      <c r="B390" s="67" t="s">
        <v>381</v>
      </c>
      <c r="C390" s="68"/>
      <c r="D390" s="69"/>
      <c r="E390" s="70"/>
      <c r="F390" s="71"/>
      <c r="G390" s="68"/>
      <c r="H390" s="72"/>
      <c r="I390" s="73"/>
      <c r="J390" s="73"/>
      <c r="K390" s="35" t="s">
        <v>65</v>
      </c>
      <c r="L390" s="80">
        <v>390</v>
      </c>
      <c r="M390" s="80"/>
      <c r="N390" s="75"/>
      <c r="O390" s="82" t="s">
        <v>393</v>
      </c>
      <c r="P390" s="84">
        <v>42852.647523148145</v>
      </c>
      <c r="Q390" s="82" t="s">
        <v>2620</v>
      </c>
      <c r="R390" s="85" t="s">
        <v>2657</v>
      </c>
      <c r="S390" s="82" t="s">
        <v>2668</v>
      </c>
      <c r="T390" s="82"/>
      <c r="U390" s="82"/>
      <c r="V390" s="85" t="s">
        <v>2805</v>
      </c>
      <c r="W390" s="84">
        <v>42852.647523148145</v>
      </c>
      <c r="X390" s="85" t="s">
        <v>3218</v>
      </c>
      <c r="Y390" s="82"/>
      <c r="Z390" s="82"/>
      <c r="AA390" s="88" t="s">
        <v>3655</v>
      </c>
      <c r="AB390" s="82"/>
      <c r="AC390" s="82" t="b">
        <v>0</v>
      </c>
      <c r="AD390" s="82">
        <v>0</v>
      </c>
      <c r="AE390" s="88" t="s">
        <v>1016</v>
      </c>
      <c r="AF390" s="82" t="b">
        <v>0</v>
      </c>
      <c r="AG390" s="82" t="s">
        <v>1023</v>
      </c>
      <c r="AH390" s="82"/>
      <c r="AI390" s="88" t="s">
        <v>1016</v>
      </c>
      <c r="AJ390" s="82" t="b">
        <v>0</v>
      </c>
      <c r="AK390" s="82">
        <v>345</v>
      </c>
      <c r="AL390" s="88" t="s">
        <v>3964</v>
      </c>
      <c r="AM390" s="82" t="s">
        <v>1030</v>
      </c>
      <c r="AN390" s="82" t="b">
        <v>0</v>
      </c>
      <c r="AO390" s="88" t="s">
        <v>3964</v>
      </c>
      <c r="AP390" s="82" t="s">
        <v>179</v>
      </c>
      <c r="AQ390" s="82">
        <v>0</v>
      </c>
      <c r="AR390" s="82">
        <v>0</v>
      </c>
      <c r="AS390" s="82"/>
      <c r="AT390" s="82"/>
      <c r="AU390" s="82"/>
      <c r="AV390" s="82"/>
      <c r="AW390" s="82"/>
      <c r="AX390" s="82"/>
      <c r="AY390" s="82"/>
      <c r="AZ390" s="82"/>
      <c r="BA390" s="105" t="b">
        <f>IF(Edges[[#This Row],[Vertex 1]]=Edges[[#This Row],[Vertex 2]],TRUE,FALSE)</f>
        <v>0</v>
      </c>
      <c r="BB390">
        <v>1</v>
      </c>
      <c r="BC390">
        <v>1</v>
      </c>
      <c r="BD390" s="81" t="e">
        <f>REPLACE(INDEX(GroupVertices[Group], MATCH(Edges[[#This Row],[Vertex 1]],GroupVertices[Vertex],0)),1,1,"")</f>
        <v>#N/A</v>
      </c>
      <c r="BE390" s="81" t="e">
        <f>REPLACE(INDEX(GroupVertices[Group], MATCH(Edges[[#This Row],[Vertex 2]],GroupVertices[Vertex],0)),1,1,"")</f>
        <v>#N/A</v>
      </c>
    </row>
    <row r="391" spans="1:57" x14ac:dyDescent="0.25">
      <c r="A391" s="67" t="s">
        <v>2263</v>
      </c>
      <c r="B391" s="67" t="s">
        <v>387</v>
      </c>
      <c r="C391" s="68"/>
      <c r="D391" s="69"/>
      <c r="E391" s="70"/>
      <c r="F391" s="71"/>
      <c r="G391" s="68"/>
      <c r="H391" s="72"/>
      <c r="I391" s="73"/>
      <c r="J391" s="73"/>
      <c r="K391" s="35" t="s">
        <v>65</v>
      </c>
      <c r="L391" s="80">
        <v>391</v>
      </c>
      <c r="M391" s="80"/>
      <c r="N391" s="75"/>
      <c r="O391" s="82" t="s">
        <v>393</v>
      </c>
      <c r="P391" s="84">
        <v>42852.649016203701</v>
      </c>
      <c r="Q391" s="82" t="s">
        <v>2620</v>
      </c>
      <c r="R391" s="85" t="s">
        <v>2657</v>
      </c>
      <c r="S391" s="82" t="s">
        <v>2668</v>
      </c>
      <c r="T391" s="82"/>
      <c r="U391" s="82"/>
      <c r="V391" s="85" t="s">
        <v>2806</v>
      </c>
      <c r="W391" s="84">
        <v>42852.649016203701</v>
      </c>
      <c r="X391" s="85" t="s">
        <v>3219</v>
      </c>
      <c r="Y391" s="82"/>
      <c r="Z391" s="82"/>
      <c r="AA391" s="88" t="s">
        <v>3656</v>
      </c>
      <c r="AB391" s="82"/>
      <c r="AC391" s="82" t="b">
        <v>0</v>
      </c>
      <c r="AD391" s="82">
        <v>0</v>
      </c>
      <c r="AE391" s="88" t="s">
        <v>1016</v>
      </c>
      <c r="AF391" s="82" t="b">
        <v>0</v>
      </c>
      <c r="AG391" s="82" t="s">
        <v>1023</v>
      </c>
      <c r="AH391" s="82"/>
      <c r="AI391" s="88" t="s">
        <v>1016</v>
      </c>
      <c r="AJ391" s="82" t="b">
        <v>0</v>
      </c>
      <c r="AK391" s="82">
        <v>345</v>
      </c>
      <c r="AL391" s="88" t="s">
        <v>3964</v>
      </c>
      <c r="AM391" s="82" t="s">
        <v>1030</v>
      </c>
      <c r="AN391" s="82" t="b">
        <v>0</v>
      </c>
      <c r="AO391" s="88" t="s">
        <v>3964</v>
      </c>
      <c r="AP391" s="82" t="s">
        <v>179</v>
      </c>
      <c r="AQ391" s="82">
        <v>0</v>
      </c>
      <c r="AR391" s="82">
        <v>0</v>
      </c>
      <c r="AS391" s="82"/>
      <c r="AT391" s="82"/>
      <c r="AU391" s="82"/>
      <c r="AV391" s="82"/>
      <c r="AW391" s="82"/>
      <c r="AX391" s="82"/>
      <c r="AY391" s="82"/>
      <c r="AZ391" s="82"/>
      <c r="BA391" s="105" t="b">
        <f>IF(Edges[[#This Row],[Vertex 1]]=Edges[[#This Row],[Vertex 2]],TRUE,FALSE)</f>
        <v>0</v>
      </c>
      <c r="BB391">
        <v>1</v>
      </c>
      <c r="BC391">
        <v>1</v>
      </c>
      <c r="BD391" s="81" t="e">
        <f>REPLACE(INDEX(GroupVertices[Group], MATCH(Edges[[#This Row],[Vertex 1]],GroupVertices[Vertex],0)),1,1,"")</f>
        <v>#N/A</v>
      </c>
      <c r="BE391" s="81" t="e">
        <f>REPLACE(INDEX(GroupVertices[Group], MATCH(Edges[[#This Row],[Vertex 2]],GroupVertices[Vertex],0)),1,1,"")</f>
        <v>#N/A</v>
      </c>
    </row>
    <row r="392" spans="1:57" x14ac:dyDescent="0.25">
      <c r="A392" s="67" t="s">
        <v>2263</v>
      </c>
      <c r="B392" s="67" t="s">
        <v>381</v>
      </c>
      <c r="C392" s="68"/>
      <c r="D392" s="69"/>
      <c r="E392" s="70"/>
      <c r="F392" s="71"/>
      <c r="G392" s="68"/>
      <c r="H392" s="72"/>
      <c r="I392" s="73"/>
      <c r="J392" s="73"/>
      <c r="K392" s="35" t="s">
        <v>65</v>
      </c>
      <c r="L392" s="80">
        <v>392</v>
      </c>
      <c r="M392" s="80"/>
      <c r="N392" s="75"/>
      <c r="O392" s="82" t="s">
        <v>393</v>
      </c>
      <c r="P392" s="84">
        <v>42852.649016203701</v>
      </c>
      <c r="Q392" s="82" t="s">
        <v>2620</v>
      </c>
      <c r="R392" s="85" t="s">
        <v>2657</v>
      </c>
      <c r="S392" s="82" t="s">
        <v>2668</v>
      </c>
      <c r="T392" s="82"/>
      <c r="U392" s="82"/>
      <c r="V392" s="85" t="s">
        <v>2806</v>
      </c>
      <c r="W392" s="84">
        <v>42852.649016203701</v>
      </c>
      <c r="X392" s="85" t="s">
        <v>3219</v>
      </c>
      <c r="Y392" s="82"/>
      <c r="Z392" s="82"/>
      <c r="AA392" s="88" t="s">
        <v>3656</v>
      </c>
      <c r="AB392" s="82"/>
      <c r="AC392" s="82" t="b">
        <v>0</v>
      </c>
      <c r="AD392" s="82">
        <v>0</v>
      </c>
      <c r="AE392" s="88" t="s">
        <v>1016</v>
      </c>
      <c r="AF392" s="82" t="b">
        <v>0</v>
      </c>
      <c r="AG392" s="82" t="s">
        <v>1023</v>
      </c>
      <c r="AH392" s="82"/>
      <c r="AI392" s="88" t="s">
        <v>1016</v>
      </c>
      <c r="AJ392" s="82" t="b">
        <v>0</v>
      </c>
      <c r="AK392" s="82">
        <v>345</v>
      </c>
      <c r="AL392" s="88" t="s">
        <v>3964</v>
      </c>
      <c r="AM392" s="82" t="s">
        <v>1030</v>
      </c>
      <c r="AN392" s="82" t="b">
        <v>0</v>
      </c>
      <c r="AO392" s="88" t="s">
        <v>3964</v>
      </c>
      <c r="AP392" s="82" t="s">
        <v>179</v>
      </c>
      <c r="AQ392" s="82">
        <v>0</v>
      </c>
      <c r="AR392" s="82">
        <v>0</v>
      </c>
      <c r="AS392" s="82"/>
      <c r="AT392" s="82"/>
      <c r="AU392" s="82"/>
      <c r="AV392" s="82"/>
      <c r="AW392" s="82"/>
      <c r="AX392" s="82"/>
      <c r="AY392" s="82"/>
      <c r="AZ392" s="82"/>
      <c r="BA392" s="105" t="b">
        <f>IF(Edges[[#This Row],[Vertex 1]]=Edges[[#This Row],[Vertex 2]],TRUE,FALSE)</f>
        <v>0</v>
      </c>
      <c r="BB392">
        <v>1</v>
      </c>
      <c r="BC392">
        <v>1</v>
      </c>
      <c r="BD392" s="81" t="e">
        <f>REPLACE(INDEX(GroupVertices[Group], MATCH(Edges[[#This Row],[Vertex 1]],GroupVertices[Vertex],0)),1,1,"")</f>
        <v>#N/A</v>
      </c>
      <c r="BE392" s="81" t="e">
        <f>REPLACE(INDEX(GroupVertices[Group], MATCH(Edges[[#This Row],[Vertex 2]],GroupVertices[Vertex],0)),1,1,"")</f>
        <v>#N/A</v>
      </c>
    </row>
    <row r="393" spans="1:57" x14ac:dyDescent="0.25">
      <c r="A393" s="67" t="s">
        <v>2264</v>
      </c>
      <c r="B393" s="67" t="s">
        <v>387</v>
      </c>
      <c r="C393" s="68"/>
      <c r="D393" s="69"/>
      <c r="E393" s="70"/>
      <c r="F393" s="71"/>
      <c r="G393" s="68"/>
      <c r="H393" s="72"/>
      <c r="I393" s="73"/>
      <c r="J393" s="73"/>
      <c r="K393" s="35" t="s">
        <v>65</v>
      </c>
      <c r="L393" s="80">
        <v>393</v>
      </c>
      <c r="M393" s="80"/>
      <c r="N393" s="75"/>
      <c r="O393" s="82" t="s">
        <v>393</v>
      </c>
      <c r="P393" s="84">
        <v>42852.649224537039</v>
      </c>
      <c r="Q393" s="82" t="s">
        <v>2620</v>
      </c>
      <c r="R393" s="85" t="s">
        <v>2657</v>
      </c>
      <c r="S393" s="82" t="s">
        <v>2668</v>
      </c>
      <c r="T393" s="82"/>
      <c r="U393" s="82"/>
      <c r="V393" s="85" t="s">
        <v>2807</v>
      </c>
      <c r="W393" s="84">
        <v>42852.649224537039</v>
      </c>
      <c r="X393" s="85" t="s">
        <v>3220</v>
      </c>
      <c r="Y393" s="82"/>
      <c r="Z393" s="82"/>
      <c r="AA393" s="88" t="s">
        <v>3657</v>
      </c>
      <c r="AB393" s="82"/>
      <c r="AC393" s="82" t="b">
        <v>0</v>
      </c>
      <c r="AD393" s="82">
        <v>0</v>
      </c>
      <c r="AE393" s="88" t="s">
        <v>1016</v>
      </c>
      <c r="AF393" s="82" t="b">
        <v>0</v>
      </c>
      <c r="AG393" s="82" t="s">
        <v>1023</v>
      </c>
      <c r="AH393" s="82"/>
      <c r="AI393" s="88" t="s">
        <v>1016</v>
      </c>
      <c r="AJ393" s="82" t="b">
        <v>0</v>
      </c>
      <c r="AK393" s="82">
        <v>345</v>
      </c>
      <c r="AL393" s="88" t="s">
        <v>3964</v>
      </c>
      <c r="AM393" s="82" t="s">
        <v>1030</v>
      </c>
      <c r="AN393" s="82" t="b">
        <v>0</v>
      </c>
      <c r="AO393" s="88" t="s">
        <v>3964</v>
      </c>
      <c r="AP393" s="82" t="s">
        <v>179</v>
      </c>
      <c r="AQ393" s="82">
        <v>0</v>
      </c>
      <c r="AR393" s="82">
        <v>0</v>
      </c>
      <c r="AS393" s="82"/>
      <c r="AT393" s="82"/>
      <c r="AU393" s="82"/>
      <c r="AV393" s="82"/>
      <c r="AW393" s="82"/>
      <c r="AX393" s="82"/>
      <c r="AY393" s="82"/>
      <c r="AZ393" s="82"/>
      <c r="BA393" s="105" t="b">
        <f>IF(Edges[[#This Row],[Vertex 1]]=Edges[[#This Row],[Vertex 2]],TRUE,FALSE)</f>
        <v>0</v>
      </c>
      <c r="BB393">
        <v>1</v>
      </c>
      <c r="BC393">
        <v>1</v>
      </c>
      <c r="BD393" s="81" t="e">
        <f>REPLACE(INDEX(GroupVertices[Group], MATCH(Edges[[#This Row],[Vertex 1]],GroupVertices[Vertex],0)),1,1,"")</f>
        <v>#N/A</v>
      </c>
      <c r="BE393" s="81" t="e">
        <f>REPLACE(INDEX(GroupVertices[Group], MATCH(Edges[[#This Row],[Vertex 2]],GroupVertices[Vertex],0)),1,1,"")</f>
        <v>#N/A</v>
      </c>
    </row>
    <row r="394" spans="1:57" x14ac:dyDescent="0.25">
      <c r="A394" s="67" t="s">
        <v>2264</v>
      </c>
      <c r="B394" s="67" t="s">
        <v>381</v>
      </c>
      <c r="C394" s="68"/>
      <c r="D394" s="69"/>
      <c r="E394" s="70"/>
      <c r="F394" s="71"/>
      <c r="G394" s="68"/>
      <c r="H394" s="72"/>
      <c r="I394" s="73"/>
      <c r="J394" s="73"/>
      <c r="K394" s="35" t="s">
        <v>65</v>
      </c>
      <c r="L394" s="80">
        <v>394</v>
      </c>
      <c r="M394" s="80"/>
      <c r="N394" s="75"/>
      <c r="O394" s="82" t="s">
        <v>393</v>
      </c>
      <c r="P394" s="84">
        <v>42852.649224537039</v>
      </c>
      <c r="Q394" s="82" t="s">
        <v>2620</v>
      </c>
      <c r="R394" s="85" t="s">
        <v>2657</v>
      </c>
      <c r="S394" s="82" t="s">
        <v>2668</v>
      </c>
      <c r="T394" s="82"/>
      <c r="U394" s="82"/>
      <c r="V394" s="85" t="s">
        <v>2807</v>
      </c>
      <c r="W394" s="84">
        <v>42852.649224537039</v>
      </c>
      <c r="X394" s="85" t="s">
        <v>3220</v>
      </c>
      <c r="Y394" s="82"/>
      <c r="Z394" s="82"/>
      <c r="AA394" s="88" t="s">
        <v>3657</v>
      </c>
      <c r="AB394" s="82"/>
      <c r="AC394" s="82" t="b">
        <v>0</v>
      </c>
      <c r="AD394" s="82">
        <v>0</v>
      </c>
      <c r="AE394" s="88" t="s">
        <v>1016</v>
      </c>
      <c r="AF394" s="82" t="b">
        <v>0</v>
      </c>
      <c r="AG394" s="82" t="s">
        <v>1023</v>
      </c>
      <c r="AH394" s="82"/>
      <c r="AI394" s="88" t="s">
        <v>1016</v>
      </c>
      <c r="AJ394" s="82" t="b">
        <v>0</v>
      </c>
      <c r="AK394" s="82">
        <v>345</v>
      </c>
      <c r="AL394" s="88" t="s">
        <v>3964</v>
      </c>
      <c r="AM394" s="82" t="s">
        <v>1030</v>
      </c>
      <c r="AN394" s="82" t="b">
        <v>0</v>
      </c>
      <c r="AO394" s="88" t="s">
        <v>3964</v>
      </c>
      <c r="AP394" s="82" t="s">
        <v>179</v>
      </c>
      <c r="AQ394" s="82">
        <v>0</v>
      </c>
      <c r="AR394" s="82">
        <v>0</v>
      </c>
      <c r="AS394" s="82"/>
      <c r="AT394" s="82"/>
      <c r="AU394" s="82"/>
      <c r="AV394" s="82"/>
      <c r="AW394" s="82"/>
      <c r="AX394" s="82"/>
      <c r="AY394" s="82"/>
      <c r="AZ394" s="82"/>
      <c r="BA394" s="105" t="b">
        <f>IF(Edges[[#This Row],[Vertex 1]]=Edges[[#This Row],[Vertex 2]],TRUE,FALSE)</f>
        <v>0</v>
      </c>
      <c r="BB394">
        <v>1</v>
      </c>
      <c r="BC394">
        <v>1</v>
      </c>
      <c r="BD394" s="81" t="e">
        <f>REPLACE(INDEX(GroupVertices[Group], MATCH(Edges[[#This Row],[Vertex 1]],GroupVertices[Vertex],0)),1,1,"")</f>
        <v>#N/A</v>
      </c>
      <c r="BE394" s="81" t="e">
        <f>REPLACE(INDEX(GroupVertices[Group], MATCH(Edges[[#This Row],[Vertex 2]],GroupVertices[Vertex],0)),1,1,"")</f>
        <v>#N/A</v>
      </c>
    </row>
    <row r="395" spans="1:57" x14ac:dyDescent="0.25">
      <c r="A395" s="67" t="s">
        <v>2265</v>
      </c>
      <c r="B395" s="67" t="s">
        <v>387</v>
      </c>
      <c r="C395" s="68"/>
      <c r="D395" s="69"/>
      <c r="E395" s="70"/>
      <c r="F395" s="71"/>
      <c r="G395" s="68"/>
      <c r="H395" s="72"/>
      <c r="I395" s="73"/>
      <c r="J395" s="73"/>
      <c r="K395" s="35" t="s">
        <v>65</v>
      </c>
      <c r="L395" s="80">
        <v>395</v>
      </c>
      <c r="M395" s="80"/>
      <c r="N395" s="75"/>
      <c r="O395" s="82" t="s">
        <v>393</v>
      </c>
      <c r="P395" s="84">
        <v>42852.650081018517</v>
      </c>
      <c r="Q395" s="82" t="s">
        <v>2620</v>
      </c>
      <c r="R395" s="85" t="s">
        <v>2657</v>
      </c>
      <c r="S395" s="82" t="s">
        <v>2668</v>
      </c>
      <c r="T395" s="82"/>
      <c r="U395" s="82"/>
      <c r="V395" s="85" t="s">
        <v>2808</v>
      </c>
      <c r="W395" s="84">
        <v>42852.650081018517</v>
      </c>
      <c r="X395" s="85" t="s">
        <v>3221</v>
      </c>
      <c r="Y395" s="82"/>
      <c r="Z395" s="82"/>
      <c r="AA395" s="88" t="s">
        <v>3658</v>
      </c>
      <c r="AB395" s="82"/>
      <c r="AC395" s="82" t="b">
        <v>0</v>
      </c>
      <c r="AD395" s="82">
        <v>0</v>
      </c>
      <c r="AE395" s="88" t="s">
        <v>1016</v>
      </c>
      <c r="AF395" s="82" t="b">
        <v>0</v>
      </c>
      <c r="AG395" s="82" t="s">
        <v>1023</v>
      </c>
      <c r="AH395" s="82"/>
      <c r="AI395" s="88" t="s">
        <v>1016</v>
      </c>
      <c r="AJ395" s="82" t="b">
        <v>0</v>
      </c>
      <c r="AK395" s="82">
        <v>345</v>
      </c>
      <c r="AL395" s="88" t="s">
        <v>3964</v>
      </c>
      <c r="AM395" s="82" t="s">
        <v>1030</v>
      </c>
      <c r="AN395" s="82" t="b">
        <v>0</v>
      </c>
      <c r="AO395" s="88" t="s">
        <v>3964</v>
      </c>
      <c r="AP395" s="82" t="s">
        <v>179</v>
      </c>
      <c r="AQ395" s="82">
        <v>0</v>
      </c>
      <c r="AR395" s="82">
        <v>0</v>
      </c>
      <c r="AS395" s="82"/>
      <c r="AT395" s="82"/>
      <c r="AU395" s="82"/>
      <c r="AV395" s="82"/>
      <c r="AW395" s="82"/>
      <c r="AX395" s="82"/>
      <c r="AY395" s="82"/>
      <c r="AZ395" s="82"/>
      <c r="BA395" s="105" t="b">
        <f>IF(Edges[[#This Row],[Vertex 1]]=Edges[[#This Row],[Vertex 2]],TRUE,FALSE)</f>
        <v>0</v>
      </c>
      <c r="BB395">
        <v>1</v>
      </c>
      <c r="BC395">
        <v>1</v>
      </c>
      <c r="BD395" s="81" t="e">
        <f>REPLACE(INDEX(GroupVertices[Group], MATCH(Edges[[#This Row],[Vertex 1]],GroupVertices[Vertex],0)),1,1,"")</f>
        <v>#N/A</v>
      </c>
      <c r="BE395" s="81" t="e">
        <f>REPLACE(INDEX(GroupVertices[Group], MATCH(Edges[[#This Row],[Vertex 2]],GroupVertices[Vertex],0)),1,1,"")</f>
        <v>#N/A</v>
      </c>
    </row>
    <row r="396" spans="1:57" x14ac:dyDescent="0.25">
      <c r="A396" s="67" t="s">
        <v>2265</v>
      </c>
      <c r="B396" s="67" t="s">
        <v>381</v>
      </c>
      <c r="C396" s="68"/>
      <c r="D396" s="69"/>
      <c r="E396" s="70"/>
      <c r="F396" s="71"/>
      <c r="G396" s="68"/>
      <c r="H396" s="72"/>
      <c r="I396" s="73"/>
      <c r="J396" s="73"/>
      <c r="K396" s="35" t="s">
        <v>65</v>
      </c>
      <c r="L396" s="80">
        <v>396</v>
      </c>
      <c r="M396" s="80"/>
      <c r="N396" s="75"/>
      <c r="O396" s="82" t="s">
        <v>393</v>
      </c>
      <c r="P396" s="84">
        <v>42852.650081018517</v>
      </c>
      <c r="Q396" s="82" t="s">
        <v>2620</v>
      </c>
      <c r="R396" s="85" t="s">
        <v>2657</v>
      </c>
      <c r="S396" s="82" t="s">
        <v>2668</v>
      </c>
      <c r="T396" s="82"/>
      <c r="U396" s="82"/>
      <c r="V396" s="85" t="s">
        <v>2808</v>
      </c>
      <c r="W396" s="84">
        <v>42852.650081018517</v>
      </c>
      <c r="X396" s="85" t="s">
        <v>3221</v>
      </c>
      <c r="Y396" s="82"/>
      <c r="Z396" s="82"/>
      <c r="AA396" s="88" t="s">
        <v>3658</v>
      </c>
      <c r="AB396" s="82"/>
      <c r="AC396" s="82" t="b">
        <v>0</v>
      </c>
      <c r="AD396" s="82">
        <v>0</v>
      </c>
      <c r="AE396" s="88" t="s">
        <v>1016</v>
      </c>
      <c r="AF396" s="82" t="b">
        <v>0</v>
      </c>
      <c r="AG396" s="82" t="s">
        <v>1023</v>
      </c>
      <c r="AH396" s="82"/>
      <c r="AI396" s="88" t="s">
        <v>1016</v>
      </c>
      <c r="AJ396" s="82" t="b">
        <v>0</v>
      </c>
      <c r="AK396" s="82">
        <v>345</v>
      </c>
      <c r="AL396" s="88" t="s">
        <v>3964</v>
      </c>
      <c r="AM396" s="82" t="s">
        <v>1030</v>
      </c>
      <c r="AN396" s="82" t="b">
        <v>0</v>
      </c>
      <c r="AO396" s="88" t="s">
        <v>3964</v>
      </c>
      <c r="AP396" s="82" t="s">
        <v>179</v>
      </c>
      <c r="AQ396" s="82">
        <v>0</v>
      </c>
      <c r="AR396" s="82">
        <v>0</v>
      </c>
      <c r="AS396" s="82"/>
      <c r="AT396" s="82"/>
      <c r="AU396" s="82"/>
      <c r="AV396" s="82"/>
      <c r="AW396" s="82"/>
      <c r="AX396" s="82"/>
      <c r="AY396" s="82"/>
      <c r="AZ396" s="82"/>
      <c r="BA396" s="105" t="b">
        <f>IF(Edges[[#This Row],[Vertex 1]]=Edges[[#This Row],[Vertex 2]],TRUE,FALSE)</f>
        <v>0</v>
      </c>
      <c r="BB396">
        <v>1</v>
      </c>
      <c r="BC396">
        <v>1</v>
      </c>
      <c r="BD396" s="81" t="e">
        <f>REPLACE(INDEX(GroupVertices[Group], MATCH(Edges[[#This Row],[Vertex 1]],GroupVertices[Vertex],0)),1,1,"")</f>
        <v>#N/A</v>
      </c>
      <c r="BE396" s="81" t="e">
        <f>REPLACE(INDEX(GroupVertices[Group], MATCH(Edges[[#This Row],[Vertex 2]],GroupVertices[Vertex],0)),1,1,"")</f>
        <v>#N/A</v>
      </c>
    </row>
    <row r="397" spans="1:57" x14ac:dyDescent="0.25">
      <c r="A397" s="67" t="s">
        <v>2266</v>
      </c>
      <c r="B397" s="67" t="s">
        <v>387</v>
      </c>
      <c r="C397" s="68"/>
      <c r="D397" s="69"/>
      <c r="E397" s="70"/>
      <c r="F397" s="71"/>
      <c r="G397" s="68"/>
      <c r="H397" s="72"/>
      <c r="I397" s="73"/>
      <c r="J397" s="73"/>
      <c r="K397" s="35" t="s">
        <v>65</v>
      </c>
      <c r="L397" s="80">
        <v>397</v>
      </c>
      <c r="M397" s="80"/>
      <c r="N397" s="75"/>
      <c r="O397" s="82" t="s">
        <v>393</v>
      </c>
      <c r="P397" s="84">
        <v>42852.651365740741</v>
      </c>
      <c r="Q397" s="82" t="s">
        <v>2620</v>
      </c>
      <c r="R397" s="85" t="s">
        <v>2657</v>
      </c>
      <c r="S397" s="82" t="s">
        <v>2668</v>
      </c>
      <c r="T397" s="82"/>
      <c r="U397" s="82"/>
      <c r="V397" s="85" t="s">
        <v>2809</v>
      </c>
      <c r="W397" s="84">
        <v>42852.651365740741</v>
      </c>
      <c r="X397" s="85" t="s">
        <v>3222</v>
      </c>
      <c r="Y397" s="82"/>
      <c r="Z397" s="82"/>
      <c r="AA397" s="88" t="s">
        <v>3659</v>
      </c>
      <c r="AB397" s="82"/>
      <c r="AC397" s="82" t="b">
        <v>0</v>
      </c>
      <c r="AD397" s="82">
        <v>0</v>
      </c>
      <c r="AE397" s="88" t="s">
        <v>1016</v>
      </c>
      <c r="AF397" s="82" t="b">
        <v>0</v>
      </c>
      <c r="AG397" s="82" t="s">
        <v>1023</v>
      </c>
      <c r="AH397" s="82"/>
      <c r="AI397" s="88" t="s">
        <v>1016</v>
      </c>
      <c r="AJ397" s="82" t="b">
        <v>0</v>
      </c>
      <c r="AK397" s="82">
        <v>345</v>
      </c>
      <c r="AL397" s="88" t="s">
        <v>3964</v>
      </c>
      <c r="AM397" s="82" t="s">
        <v>1030</v>
      </c>
      <c r="AN397" s="82" t="b">
        <v>0</v>
      </c>
      <c r="AO397" s="88" t="s">
        <v>3964</v>
      </c>
      <c r="AP397" s="82" t="s">
        <v>179</v>
      </c>
      <c r="AQ397" s="82">
        <v>0</v>
      </c>
      <c r="AR397" s="82">
        <v>0</v>
      </c>
      <c r="AS397" s="82"/>
      <c r="AT397" s="82"/>
      <c r="AU397" s="82"/>
      <c r="AV397" s="82"/>
      <c r="AW397" s="82"/>
      <c r="AX397" s="82"/>
      <c r="AY397" s="82"/>
      <c r="AZ397" s="82"/>
      <c r="BA397" s="105" t="b">
        <f>IF(Edges[[#This Row],[Vertex 1]]=Edges[[#This Row],[Vertex 2]],TRUE,FALSE)</f>
        <v>0</v>
      </c>
      <c r="BB397">
        <v>1</v>
      </c>
      <c r="BC397">
        <v>1</v>
      </c>
      <c r="BD397" s="81" t="e">
        <f>REPLACE(INDEX(GroupVertices[Group], MATCH(Edges[[#This Row],[Vertex 1]],GroupVertices[Vertex],0)),1,1,"")</f>
        <v>#N/A</v>
      </c>
      <c r="BE397" s="81" t="e">
        <f>REPLACE(INDEX(GroupVertices[Group], MATCH(Edges[[#This Row],[Vertex 2]],GroupVertices[Vertex],0)),1,1,"")</f>
        <v>#N/A</v>
      </c>
    </row>
    <row r="398" spans="1:57" x14ac:dyDescent="0.25">
      <c r="A398" s="67" t="s">
        <v>2266</v>
      </c>
      <c r="B398" s="67" t="s">
        <v>381</v>
      </c>
      <c r="C398" s="68"/>
      <c r="D398" s="69"/>
      <c r="E398" s="70"/>
      <c r="F398" s="71"/>
      <c r="G398" s="68"/>
      <c r="H398" s="72"/>
      <c r="I398" s="73"/>
      <c r="J398" s="73"/>
      <c r="K398" s="35" t="s">
        <v>65</v>
      </c>
      <c r="L398" s="80">
        <v>398</v>
      </c>
      <c r="M398" s="80"/>
      <c r="N398" s="75"/>
      <c r="O398" s="82" t="s">
        <v>393</v>
      </c>
      <c r="P398" s="84">
        <v>42852.651365740741</v>
      </c>
      <c r="Q398" s="82" t="s">
        <v>2620</v>
      </c>
      <c r="R398" s="85" t="s">
        <v>2657</v>
      </c>
      <c r="S398" s="82" t="s">
        <v>2668</v>
      </c>
      <c r="T398" s="82"/>
      <c r="U398" s="82"/>
      <c r="V398" s="85" t="s">
        <v>2809</v>
      </c>
      <c r="W398" s="84">
        <v>42852.651365740741</v>
      </c>
      <c r="X398" s="85" t="s">
        <v>3222</v>
      </c>
      <c r="Y398" s="82"/>
      <c r="Z398" s="82"/>
      <c r="AA398" s="88" t="s">
        <v>3659</v>
      </c>
      <c r="AB398" s="82"/>
      <c r="AC398" s="82" t="b">
        <v>0</v>
      </c>
      <c r="AD398" s="82">
        <v>0</v>
      </c>
      <c r="AE398" s="88" t="s">
        <v>1016</v>
      </c>
      <c r="AF398" s="82" t="b">
        <v>0</v>
      </c>
      <c r="AG398" s="82" t="s">
        <v>1023</v>
      </c>
      <c r="AH398" s="82"/>
      <c r="AI398" s="88" t="s">
        <v>1016</v>
      </c>
      <c r="AJ398" s="82" t="b">
        <v>0</v>
      </c>
      <c r="AK398" s="82">
        <v>345</v>
      </c>
      <c r="AL398" s="88" t="s">
        <v>3964</v>
      </c>
      <c r="AM398" s="82" t="s">
        <v>1030</v>
      </c>
      <c r="AN398" s="82" t="b">
        <v>0</v>
      </c>
      <c r="AO398" s="88" t="s">
        <v>3964</v>
      </c>
      <c r="AP398" s="82" t="s">
        <v>179</v>
      </c>
      <c r="AQ398" s="82">
        <v>0</v>
      </c>
      <c r="AR398" s="82">
        <v>0</v>
      </c>
      <c r="AS398" s="82"/>
      <c r="AT398" s="82"/>
      <c r="AU398" s="82"/>
      <c r="AV398" s="82"/>
      <c r="AW398" s="82"/>
      <c r="AX398" s="82"/>
      <c r="AY398" s="82"/>
      <c r="AZ398" s="82"/>
      <c r="BA398" s="105" t="b">
        <f>IF(Edges[[#This Row],[Vertex 1]]=Edges[[#This Row],[Vertex 2]],TRUE,FALSE)</f>
        <v>0</v>
      </c>
      <c r="BB398">
        <v>1</v>
      </c>
      <c r="BC398">
        <v>1</v>
      </c>
      <c r="BD398" s="81" t="e">
        <f>REPLACE(INDEX(GroupVertices[Group], MATCH(Edges[[#This Row],[Vertex 1]],GroupVertices[Vertex],0)),1,1,"")</f>
        <v>#N/A</v>
      </c>
      <c r="BE398" s="81" t="e">
        <f>REPLACE(INDEX(GroupVertices[Group], MATCH(Edges[[#This Row],[Vertex 2]],GroupVertices[Vertex],0)),1,1,"")</f>
        <v>#N/A</v>
      </c>
    </row>
    <row r="399" spans="1:57" x14ac:dyDescent="0.25">
      <c r="A399" s="67" t="s">
        <v>2267</v>
      </c>
      <c r="B399" s="67" t="s">
        <v>387</v>
      </c>
      <c r="C399" s="68"/>
      <c r="D399" s="69"/>
      <c r="E399" s="70"/>
      <c r="F399" s="71"/>
      <c r="G399" s="68"/>
      <c r="H399" s="72"/>
      <c r="I399" s="73"/>
      <c r="J399" s="73"/>
      <c r="K399" s="35" t="s">
        <v>65</v>
      </c>
      <c r="L399" s="80">
        <v>399</v>
      </c>
      <c r="M399" s="80"/>
      <c r="N399" s="75"/>
      <c r="O399" s="82" t="s">
        <v>393</v>
      </c>
      <c r="P399" s="84">
        <v>42852.651828703703</v>
      </c>
      <c r="Q399" s="82" t="s">
        <v>2620</v>
      </c>
      <c r="R399" s="85" t="s">
        <v>2657</v>
      </c>
      <c r="S399" s="82" t="s">
        <v>2668</v>
      </c>
      <c r="T399" s="82"/>
      <c r="U399" s="82"/>
      <c r="V399" s="85" t="s">
        <v>2810</v>
      </c>
      <c r="W399" s="84">
        <v>42852.651828703703</v>
      </c>
      <c r="X399" s="85" t="s">
        <v>3223</v>
      </c>
      <c r="Y399" s="82"/>
      <c r="Z399" s="82"/>
      <c r="AA399" s="88" t="s">
        <v>3660</v>
      </c>
      <c r="AB399" s="82"/>
      <c r="AC399" s="82" t="b">
        <v>0</v>
      </c>
      <c r="AD399" s="82">
        <v>0</v>
      </c>
      <c r="AE399" s="88" t="s">
        <v>1016</v>
      </c>
      <c r="AF399" s="82" t="b">
        <v>0</v>
      </c>
      <c r="AG399" s="82" t="s">
        <v>1023</v>
      </c>
      <c r="AH399" s="82"/>
      <c r="AI399" s="88" t="s">
        <v>1016</v>
      </c>
      <c r="AJ399" s="82" t="b">
        <v>0</v>
      </c>
      <c r="AK399" s="82">
        <v>345</v>
      </c>
      <c r="AL399" s="88" t="s">
        <v>3964</v>
      </c>
      <c r="AM399" s="82" t="s">
        <v>1030</v>
      </c>
      <c r="AN399" s="82" t="b">
        <v>0</v>
      </c>
      <c r="AO399" s="88" t="s">
        <v>3964</v>
      </c>
      <c r="AP399" s="82" t="s">
        <v>179</v>
      </c>
      <c r="AQ399" s="82">
        <v>0</v>
      </c>
      <c r="AR399" s="82">
        <v>0</v>
      </c>
      <c r="AS399" s="82"/>
      <c r="AT399" s="82"/>
      <c r="AU399" s="82"/>
      <c r="AV399" s="82"/>
      <c r="AW399" s="82"/>
      <c r="AX399" s="82"/>
      <c r="AY399" s="82"/>
      <c r="AZ399" s="82"/>
      <c r="BA399" s="105" t="b">
        <f>IF(Edges[[#This Row],[Vertex 1]]=Edges[[#This Row],[Vertex 2]],TRUE,FALSE)</f>
        <v>0</v>
      </c>
      <c r="BB399">
        <v>1</v>
      </c>
      <c r="BC399">
        <v>1</v>
      </c>
      <c r="BD399" s="81" t="e">
        <f>REPLACE(INDEX(GroupVertices[Group], MATCH(Edges[[#This Row],[Vertex 1]],GroupVertices[Vertex],0)),1,1,"")</f>
        <v>#N/A</v>
      </c>
      <c r="BE399" s="81" t="e">
        <f>REPLACE(INDEX(GroupVertices[Group], MATCH(Edges[[#This Row],[Vertex 2]],GroupVertices[Vertex],0)),1,1,"")</f>
        <v>#N/A</v>
      </c>
    </row>
    <row r="400" spans="1:57" x14ac:dyDescent="0.25">
      <c r="A400" s="67" t="s">
        <v>2267</v>
      </c>
      <c r="B400" s="67" t="s">
        <v>381</v>
      </c>
      <c r="C400" s="68"/>
      <c r="D400" s="69"/>
      <c r="E400" s="70"/>
      <c r="F400" s="71"/>
      <c r="G400" s="68"/>
      <c r="H400" s="72"/>
      <c r="I400" s="73"/>
      <c r="J400" s="73"/>
      <c r="K400" s="35" t="s">
        <v>65</v>
      </c>
      <c r="L400" s="80">
        <v>400</v>
      </c>
      <c r="M400" s="80"/>
      <c r="N400" s="75"/>
      <c r="O400" s="82" t="s">
        <v>393</v>
      </c>
      <c r="P400" s="84">
        <v>42852.651828703703</v>
      </c>
      <c r="Q400" s="82" t="s">
        <v>2620</v>
      </c>
      <c r="R400" s="85" t="s">
        <v>2657</v>
      </c>
      <c r="S400" s="82" t="s">
        <v>2668</v>
      </c>
      <c r="T400" s="82"/>
      <c r="U400" s="82"/>
      <c r="V400" s="85" t="s">
        <v>2810</v>
      </c>
      <c r="W400" s="84">
        <v>42852.651828703703</v>
      </c>
      <c r="X400" s="85" t="s">
        <v>3223</v>
      </c>
      <c r="Y400" s="82"/>
      <c r="Z400" s="82"/>
      <c r="AA400" s="88" t="s">
        <v>3660</v>
      </c>
      <c r="AB400" s="82"/>
      <c r="AC400" s="82" t="b">
        <v>0</v>
      </c>
      <c r="AD400" s="82">
        <v>0</v>
      </c>
      <c r="AE400" s="88" t="s">
        <v>1016</v>
      </c>
      <c r="AF400" s="82" t="b">
        <v>0</v>
      </c>
      <c r="AG400" s="82" t="s">
        <v>1023</v>
      </c>
      <c r="AH400" s="82"/>
      <c r="AI400" s="88" t="s">
        <v>1016</v>
      </c>
      <c r="AJ400" s="82" t="b">
        <v>0</v>
      </c>
      <c r="AK400" s="82">
        <v>345</v>
      </c>
      <c r="AL400" s="88" t="s">
        <v>3964</v>
      </c>
      <c r="AM400" s="82" t="s">
        <v>1030</v>
      </c>
      <c r="AN400" s="82" t="b">
        <v>0</v>
      </c>
      <c r="AO400" s="88" t="s">
        <v>3964</v>
      </c>
      <c r="AP400" s="82" t="s">
        <v>179</v>
      </c>
      <c r="AQ400" s="82">
        <v>0</v>
      </c>
      <c r="AR400" s="82">
        <v>0</v>
      </c>
      <c r="AS400" s="82"/>
      <c r="AT400" s="82"/>
      <c r="AU400" s="82"/>
      <c r="AV400" s="82"/>
      <c r="AW400" s="82"/>
      <c r="AX400" s="82"/>
      <c r="AY400" s="82"/>
      <c r="AZ400" s="82"/>
      <c r="BA400" s="105" t="b">
        <f>IF(Edges[[#This Row],[Vertex 1]]=Edges[[#This Row],[Vertex 2]],TRUE,FALSE)</f>
        <v>0</v>
      </c>
      <c r="BB400">
        <v>1</v>
      </c>
      <c r="BC400">
        <v>1</v>
      </c>
      <c r="BD400" s="81" t="e">
        <f>REPLACE(INDEX(GroupVertices[Group], MATCH(Edges[[#This Row],[Vertex 1]],GroupVertices[Vertex],0)),1,1,"")</f>
        <v>#N/A</v>
      </c>
      <c r="BE400" s="81" t="e">
        <f>REPLACE(INDEX(GroupVertices[Group], MATCH(Edges[[#This Row],[Vertex 2]],GroupVertices[Vertex],0)),1,1,"")</f>
        <v>#N/A</v>
      </c>
    </row>
    <row r="401" spans="1:57" x14ac:dyDescent="0.25">
      <c r="A401" s="67" t="s">
        <v>2268</v>
      </c>
      <c r="B401" s="67" t="s">
        <v>387</v>
      </c>
      <c r="C401" s="68"/>
      <c r="D401" s="69"/>
      <c r="E401" s="70"/>
      <c r="F401" s="71"/>
      <c r="G401" s="68"/>
      <c r="H401" s="72"/>
      <c r="I401" s="73"/>
      <c r="J401" s="73"/>
      <c r="K401" s="35" t="s">
        <v>65</v>
      </c>
      <c r="L401" s="80">
        <v>401</v>
      </c>
      <c r="M401" s="80"/>
      <c r="N401" s="75"/>
      <c r="O401" s="82" t="s">
        <v>393</v>
      </c>
      <c r="P401" s="84">
        <v>42852.652268518519</v>
      </c>
      <c r="Q401" s="82" t="s">
        <v>2620</v>
      </c>
      <c r="R401" s="85" t="s">
        <v>2657</v>
      </c>
      <c r="S401" s="82" t="s">
        <v>2668</v>
      </c>
      <c r="T401" s="82"/>
      <c r="U401" s="82"/>
      <c r="V401" s="85" t="s">
        <v>2811</v>
      </c>
      <c r="W401" s="84">
        <v>42852.652268518519</v>
      </c>
      <c r="X401" s="85" t="s">
        <v>3224</v>
      </c>
      <c r="Y401" s="82"/>
      <c r="Z401" s="82"/>
      <c r="AA401" s="88" t="s">
        <v>3661</v>
      </c>
      <c r="AB401" s="82"/>
      <c r="AC401" s="82" t="b">
        <v>0</v>
      </c>
      <c r="AD401" s="82">
        <v>0</v>
      </c>
      <c r="AE401" s="88" t="s">
        <v>1016</v>
      </c>
      <c r="AF401" s="82" t="b">
        <v>0</v>
      </c>
      <c r="AG401" s="82" t="s">
        <v>1023</v>
      </c>
      <c r="AH401" s="82"/>
      <c r="AI401" s="88" t="s">
        <v>1016</v>
      </c>
      <c r="AJ401" s="82" t="b">
        <v>0</v>
      </c>
      <c r="AK401" s="82">
        <v>345</v>
      </c>
      <c r="AL401" s="88" t="s">
        <v>3964</v>
      </c>
      <c r="AM401" s="82" t="s">
        <v>1033</v>
      </c>
      <c r="AN401" s="82" t="b">
        <v>0</v>
      </c>
      <c r="AO401" s="88" t="s">
        <v>3964</v>
      </c>
      <c r="AP401" s="82" t="s">
        <v>179</v>
      </c>
      <c r="AQ401" s="82">
        <v>0</v>
      </c>
      <c r="AR401" s="82">
        <v>0</v>
      </c>
      <c r="AS401" s="82"/>
      <c r="AT401" s="82"/>
      <c r="AU401" s="82"/>
      <c r="AV401" s="82"/>
      <c r="AW401" s="82"/>
      <c r="AX401" s="82"/>
      <c r="AY401" s="82"/>
      <c r="AZ401" s="82"/>
      <c r="BA401" s="105" t="b">
        <f>IF(Edges[[#This Row],[Vertex 1]]=Edges[[#This Row],[Vertex 2]],TRUE,FALSE)</f>
        <v>0</v>
      </c>
      <c r="BB401">
        <v>1</v>
      </c>
      <c r="BC401">
        <v>1</v>
      </c>
      <c r="BD401" s="81" t="e">
        <f>REPLACE(INDEX(GroupVertices[Group], MATCH(Edges[[#This Row],[Vertex 1]],GroupVertices[Vertex],0)),1,1,"")</f>
        <v>#N/A</v>
      </c>
      <c r="BE401" s="81" t="e">
        <f>REPLACE(INDEX(GroupVertices[Group], MATCH(Edges[[#This Row],[Vertex 2]],GroupVertices[Vertex],0)),1,1,"")</f>
        <v>#N/A</v>
      </c>
    </row>
    <row r="402" spans="1:57" x14ac:dyDescent="0.25">
      <c r="A402" s="67" t="s">
        <v>2268</v>
      </c>
      <c r="B402" s="67" t="s">
        <v>381</v>
      </c>
      <c r="C402" s="68"/>
      <c r="D402" s="69"/>
      <c r="E402" s="70"/>
      <c r="F402" s="71"/>
      <c r="G402" s="68"/>
      <c r="H402" s="72"/>
      <c r="I402" s="73"/>
      <c r="J402" s="73"/>
      <c r="K402" s="35" t="s">
        <v>65</v>
      </c>
      <c r="L402" s="80">
        <v>402</v>
      </c>
      <c r="M402" s="80"/>
      <c r="N402" s="75"/>
      <c r="O402" s="82" t="s">
        <v>393</v>
      </c>
      <c r="P402" s="84">
        <v>42852.652268518519</v>
      </c>
      <c r="Q402" s="82" t="s">
        <v>2620</v>
      </c>
      <c r="R402" s="85" t="s">
        <v>2657</v>
      </c>
      <c r="S402" s="82" t="s">
        <v>2668</v>
      </c>
      <c r="T402" s="82"/>
      <c r="U402" s="82"/>
      <c r="V402" s="85" t="s">
        <v>2811</v>
      </c>
      <c r="W402" s="84">
        <v>42852.652268518519</v>
      </c>
      <c r="X402" s="85" t="s">
        <v>3224</v>
      </c>
      <c r="Y402" s="82"/>
      <c r="Z402" s="82"/>
      <c r="AA402" s="88" t="s">
        <v>3661</v>
      </c>
      <c r="AB402" s="82"/>
      <c r="AC402" s="82" t="b">
        <v>0</v>
      </c>
      <c r="AD402" s="82">
        <v>0</v>
      </c>
      <c r="AE402" s="88" t="s">
        <v>1016</v>
      </c>
      <c r="AF402" s="82" t="b">
        <v>0</v>
      </c>
      <c r="AG402" s="82" t="s">
        <v>1023</v>
      </c>
      <c r="AH402" s="82"/>
      <c r="AI402" s="88" t="s">
        <v>1016</v>
      </c>
      <c r="AJ402" s="82" t="b">
        <v>0</v>
      </c>
      <c r="AK402" s="82">
        <v>345</v>
      </c>
      <c r="AL402" s="88" t="s">
        <v>3964</v>
      </c>
      <c r="AM402" s="82" t="s">
        <v>1033</v>
      </c>
      <c r="AN402" s="82" t="b">
        <v>0</v>
      </c>
      <c r="AO402" s="88" t="s">
        <v>3964</v>
      </c>
      <c r="AP402" s="82" t="s">
        <v>179</v>
      </c>
      <c r="AQ402" s="82">
        <v>0</v>
      </c>
      <c r="AR402" s="82">
        <v>0</v>
      </c>
      <c r="AS402" s="82"/>
      <c r="AT402" s="82"/>
      <c r="AU402" s="82"/>
      <c r="AV402" s="82"/>
      <c r="AW402" s="82"/>
      <c r="AX402" s="82"/>
      <c r="AY402" s="82"/>
      <c r="AZ402" s="82"/>
      <c r="BA402" s="105" t="b">
        <f>IF(Edges[[#This Row],[Vertex 1]]=Edges[[#This Row],[Vertex 2]],TRUE,FALSE)</f>
        <v>0</v>
      </c>
      <c r="BB402">
        <v>1</v>
      </c>
      <c r="BC402">
        <v>1</v>
      </c>
      <c r="BD402" s="81" t="e">
        <f>REPLACE(INDEX(GroupVertices[Group], MATCH(Edges[[#This Row],[Vertex 1]],GroupVertices[Vertex],0)),1,1,"")</f>
        <v>#N/A</v>
      </c>
      <c r="BE402" s="81" t="e">
        <f>REPLACE(INDEX(GroupVertices[Group], MATCH(Edges[[#This Row],[Vertex 2]],GroupVertices[Vertex],0)),1,1,"")</f>
        <v>#N/A</v>
      </c>
    </row>
    <row r="403" spans="1:57" x14ac:dyDescent="0.25">
      <c r="A403" s="67" t="s">
        <v>2269</v>
      </c>
      <c r="B403" s="67" t="s">
        <v>387</v>
      </c>
      <c r="C403" s="68"/>
      <c r="D403" s="69"/>
      <c r="E403" s="70"/>
      <c r="F403" s="71"/>
      <c r="G403" s="68"/>
      <c r="H403" s="72"/>
      <c r="I403" s="73"/>
      <c r="J403" s="73"/>
      <c r="K403" s="35" t="s">
        <v>65</v>
      </c>
      <c r="L403" s="80">
        <v>403</v>
      </c>
      <c r="M403" s="80"/>
      <c r="N403" s="75"/>
      <c r="O403" s="82" t="s">
        <v>393</v>
      </c>
      <c r="P403" s="84">
        <v>42852.654317129629</v>
      </c>
      <c r="Q403" s="82" t="s">
        <v>2620</v>
      </c>
      <c r="R403" s="85" t="s">
        <v>2657</v>
      </c>
      <c r="S403" s="82" t="s">
        <v>2668</v>
      </c>
      <c r="T403" s="82"/>
      <c r="U403" s="82"/>
      <c r="V403" s="85" t="s">
        <v>2812</v>
      </c>
      <c r="W403" s="84">
        <v>42852.654317129629</v>
      </c>
      <c r="X403" s="85" t="s">
        <v>3225</v>
      </c>
      <c r="Y403" s="82"/>
      <c r="Z403" s="82"/>
      <c r="AA403" s="88" t="s">
        <v>3662</v>
      </c>
      <c r="AB403" s="82"/>
      <c r="AC403" s="82" t="b">
        <v>0</v>
      </c>
      <c r="AD403" s="82">
        <v>0</v>
      </c>
      <c r="AE403" s="88" t="s">
        <v>1016</v>
      </c>
      <c r="AF403" s="82" t="b">
        <v>0</v>
      </c>
      <c r="AG403" s="82" t="s">
        <v>1023</v>
      </c>
      <c r="AH403" s="82"/>
      <c r="AI403" s="88" t="s">
        <v>1016</v>
      </c>
      <c r="AJ403" s="82" t="b">
        <v>0</v>
      </c>
      <c r="AK403" s="82">
        <v>345</v>
      </c>
      <c r="AL403" s="88" t="s">
        <v>3964</v>
      </c>
      <c r="AM403" s="82" t="s">
        <v>1030</v>
      </c>
      <c r="AN403" s="82" t="b">
        <v>0</v>
      </c>
      <c r="AO403" s="88" t="s">
        <v>3964</v>
      </c>
      <c r="AP403" s="82" t="s">
        <v>179</v>
      </c>
      <c r="AQ403" s="82">
        <v>0</v>
      </c>
      <c r="AR403" s="82">
        <v>0</v>
      </c>
      <c r="AS403" s="82"/>
      <c r="AT403" s="82"/>
      <c r="AU403" s="82"/>
      <c r="AV403" s="82"/>
      <c r="AW403" s="82"/>
      <c r="AX403" s="82"/>
      <c r="AY403" s="82"/>
      <c r="AZ403" s="82"/>
      <c r="BA403" s="105" t="b">
        <f>IF(Edges[[#This Row],[Vertex 1]]=Edges[[#This Row],[Vertex 2]],TRUE,FALSE)</f>
        <v>0</v>
      </c>
      <c r="BB403">
        <v>1</v>
      </c>
      <c r="BC403">
        <v>1</v>
      </c>
      <c r="BD403" s="81" t="e">
        <f>REPLACE(INDEX(GroupVertices[Group], MATCH(Edges[[#This Row],[Vertex 1]],GroupVertices[Vertex],0)),1,1,"")</f>
        <v>#N/A</v>
      </c>
      <c r="BE403" s="81" t="e">
        <f>REPLACE(INDEX(GroupVertices[Group], MATCH(Edges[[#This Row],[Vertex 2]],GroupVertices[Vertex],0)),1,1,"")</f>
        <v>#N/A</v>
      </c>
    </row>
    <row r="404" spans="1:57" x14ac:dyDescent="0.25">
      <c r="A404" s="67" t="s">
        <v>2269</v>
      </c>
      <c r="B404" s="67" t="s">
        <v>381</v>
      </c>
      <c r="C404" s="68"/>
      <c r="D404" s="69"/>
      <c r="E404" s="70"/>
      <c r="F404" s="71"/>
      <c r="G404" s="68"/>
      <c r="H404" s="72"/>
      <c r="I404" s="73"/>
      <c r="J404" s="73"/>
      <c r="K404" s="35" t="s">
        <v>65</v>
      </c>
      <c r="L404" s="80">
        <v>404</v>
      </c>
      <c r="M404" s="80"/>
      <c r="N404" s="75"/>
      <c r="O404" s="82" t="s">
        <v>393</v>
      </c>
      <c r="P404" s="84">
        <v>42852.654317129629</v>
      </c>
      <c r="Q404" s="82" t="s">
        <v>2620</v>
      </c>
      <c r="R404" s="85" t="s">
        <v>2657</v>
      </c>
      <c r="S404" s="82" t="s">
        <v>2668</v>
      </c>
      <c r="T404" s="82"/>
      <c r="U404" s="82"/>
      <c r="V404" s="85" t="s">
        <v>2812</v>
      </c>
      <c r="W404" s="84">
        <v>42852.654317129629</v>
      </c>
      <c r="X404" s="85" t="s">
        <v>3225</v>
      </c>
      <c r="Y404" s="82"/>
      <c r="Z404" s="82"/>
      <c r="AA404" s="88" t="s">
        <v>3662</v>
      </c>
      <c r="AB404" s="82"/>
      <c r="AC404" s="82" t="b">
        <v>0</v>
      </c>
      <c r="AD404" s="82">
        <v>0</v>
      </c>
      <c r="AE404" s="88" t="s">
        <v>1016</v>
      </c>
      <c r="AF404" s="82" t="b">
        <v>0</v>
      </c>
      <c r="AG404" s="82" t="s">
        <v>1023</v>
      </c>
      <c r="AH404" s="82"/>
      <c r="AI404" s="88" t="s">
        <v>1016</v>
      </c>
      <c r="AJ404" s="82" t="b">
        <v>0</v>
      </c>
      <c r="AK404" s="82">
        <v>345</v>
      </c>
      <c r="AL404" s="88" t="s">
        <v>3964</v>
      </c>
      <c r="AM404" s="82" t="s">
        <v>1030</v>
      </c>
      <c r="AN404" s="82" t="b">
        <v>0</v>
      </c>
      <c r="AO404" s="88" t="s">
        <v>3964</v>
      </c>
      <c r="AP404" s="82" t="s">
        <v>179</v>
      </c>
      <c r="AQ404" s="82">
        <v>0</v>
      </c>
      <c r="AR404" s="82">
        <v>0</v>
      </c>
      <c r="AS404" s="82"/>
      <c r="AT404" s="82"/>
      <c r="AU404" s="82"/>
      <c r="AV404" s="82"/>
      <c r="AW404" s="82"/>
      <c r="AX404" s="82"/>
      <c r="AY404" s="82"/>
      <c r="AZ404" s="82"/>
      <c r="BA404" s="105" t="b">
        <f>IF(Edges[[#This Row],[Vertex 1]]=Edges[[#This Row],[Vertex 2]],TRUE,FALSE)</f>
        <v>0</v>
      </c>
      <c r="BB404">
        <v>1</v>
      </c>
      <c r="BC404">
        <v>1</v>
      </c>
      <c r="BD404" s="81" t="e">
        <f>REPLACE(INDEX(GroupVertices[Group], MATCH(Edges[[#This Row],[Vertex 1]],GroupVertices[Vertex],0)),1,1,"")</f>
        <v>#N/A</v>
      </c>
      <c r="BE404" s="81" t="e">
        <f>REPLACE(INDEX(GroupVertices[Group], MATCH(Edges[[#This Row],[Vertex 2]],GroupVertices[Vertex],0)),1,1,"")</f>
        <v>#N/A</v>
      </c>
    </row>
    <row r="405" spans="1:57" x14ac:dyDescent="0.25">
      <c r="A405" s="67" t="s">
        <v>2270</v>
      </c>
      <c r="B405" s="67" t="s">
        <v>387</v>
      </c>
      <c r="C405" s="68"/>
      <c r="D405" s="69"/>
      <c r="E405" s="70"/>
      <c r="F405" s="71"/>
      <c r="G405" s="68"/>
      <c r="H405" s="72"/>
      <c r="I405" s="73"/>
      <c r="J405" s="73"/>
      <c r="K405" s="35" t="s">
        <v>65</v>
      </c>
      <c r="L405" s="80">
        <v>405</v>
      </c>
      <c r="M405" s="80"/>
      <c r="N405" s="75"/>
      <c r="O405" s="82" t="s">
        <v>393</v>
      </c>
      <c r="P405" s="84">
        <v>42852.654965277776</v>
      </c>
      <c r="Q405" s="82" t="s">
        <v>2620</v>
      </c>
      <c r="R405" s="85" t="s">
        <v>2657</v>
      </c>
      <c r="S405" s="82" t="s">
        <v>2668</v>
      </c>
      <c r="T405" s="82"/>
      <c r="U405" s="82"/>
      <c r="V405" s="85" t="s">
        <v>2813</v>
      </c>
      <c r="W405" s="84">
        <v>42852.654965277776</v>
      </c>
      <c r="X405" s="85" t="s">
        <v>3226</v>
      </c>
      <c r="Y405" s="82"/>
      <c r="Z405" s="82"/>
      <c r="AA405" s="88" t="s">
        <v>3663</v>
      </c>
      <c r="AB405" s="82"/>
      <c r="AC405" s="82" t="b">
        <v>0</v>
      </c>
      <c r="AD405" s="82">
        <v>0</v>
      </c>
      <c r="AE405" s="88" t="s">
        <v>1016</v>
      </c>
      <c r="AF405" s="82" t="b">
        <v>0</v>
      </c>
      <c r="AG405" s="82" t="s">
        <v>1023</v>
      </c>
      <c r="AH405" s="82"/>
      <c r="AI405" s="88" t="s">
        <v>1016</v>
      </c>
      <c r="AJ405" s="82" t="b">
        <v>0</v>
      </c>
      <c r="AK405" s="82">
        <v>345</v>
      </c>
      <c r="AL405" s="88" t="s">
        <v>3964</v>
      </c>
      <c r="AM405" s="82" t="s">
        <v>1032</v>
      </c>
      <c r="AN405" s="82" t="b">
        <v>0</v>
      </c>
      <c r="AO405" s="88" t="s">
        <v>3964</v>
      </c>
      <c r="AP405" s="82" t="s">
        <v>179</v>
      </c>
      <c r="AQ405" s="82">
        <v>0</v>
      </c>
      <c r="AR405" s="82">
        <v>0</v>
      </c>
      <c r="AS405" s="82"/>
      <c r="AT405" s="82"/>
      <c r="AU405" s="82"/>
      <c r="AV405" s="82"/>
      <c r="AW405" s="82"/>
      <c r="AX405" s="82"/>
      <c r="AY405" s="82"/>
      <c r="AZ405" s="82"/>
      <c r="BA405" s="105" t="b">
        <f>IF(Edges[[#This Row],[Vertex 1]]=Edges[[#This Row],[Vertex 2]],TRUE,FALSE)</f>
        <v>0</v>
      </c>
      <c r="BB405">
        <v>1</v>
      </c>
      <c r="BC405">
        <v>1</v>
      </c>
      <c r="BD405" s="81" t="e">
        <f>REPLACE(INDEX(GroupVertices[Group], MATCH(Edges[[#This Row],[Vertex 1]],GroupVertices[Vertex],0)),1,1,"")</f>
        <v>#N/A</v>
      </c>
      <c r="BE405" s="81" t="e">
        <f>REPLACE(INDEX(GroupVertices[Group], MATCH(Edges[[#This Row],[Vertex 2]],GroupVertices[Vertex],0)),1,1,"")</f>
        <v>#N/A</v>
      </c>
    </row>
    <row r="406" spans="1:57" x14ac:dyDescent="0.25">
      <c r="A406" s="67" t="s">
        <v>2270</v>
      </c>
      <c r="B406" s="67" t="s">
        <v>381</v>
      </c>
      <c r="C406" s="68"/>
      <c r="D406" s="69"/>
      <c r="E406" s="70"/>
      <c r="F406" s="71"/>
      <c r="G406" s="68"/>
      <c r="H406" s="72"/>
      <c r="I406" s="73"/>
      <c r="J406" s="73"/>
      <c r="K406" s="35" t="s">
        <v>65</v>
      </c>
      <c r="L406" s="80">
        <v>406</v>
      </c>
      <c r="M406" s="80"/>
      <c r="N406" s="75"/>
      <c r="O406" s="82" t="s">
        <v>393</v>
      </c>
      <c r="P406" s="84">
        <v>42852.654965277776</v>
      </c>
      <c r="Q406" s="82" t="s">
        <v>2620</v>
      </c>
      <c r="R406" s="85" t="s">
        <v>2657</v>
      </c>
      <c r="S406" s="82" t="s">
        <v>2668</v>
      </c>
      <c r="T406" s="82"/>
      <c r="U406" s="82"/>
      <c r="V406" s="85" t="s">
        <v>2813</v>
      </c>
      <c r="W406" s="84">
        <v>42852.654965277776</v>
      </c>
      <c r="X406" s="85" t="s">
        <v>3226</v>
      </c>
      <c r="Y406" s="82"/>
      <c r="Z406" s="82"/>
      <c r="AA406" s="88" t="s">
        <v>3663</v>
      </c>
      <c r="AB406" s="82"/>
      <c r="AC406" s="82" t="b">
        <v>0</v>
      </c>
      <c r="AD406" s="82">
        <v>0</v>
      </c>
      <c r="AE406" s="88" t="s">
        <v>1016</v>
      </c>
      <c r="AF406" s="82" t="b">
        <v>0</v>
      </c>
      <c r="AG406" s="82" t="s">
        <v>1023</v>
      </c>
      <c r="AH406" s="82"/>
      <c r="AI406" s="88" t="s">
        <v>1016</v>
      </c>
      <c r="AJ406" s="82" t="b">
        <v>0</v>
      </c>
      <c r="AK406" s="82">
        <v>345</v>
      </c>
      <c r="AL406" s="88" t="s">
        <v>3964</v>
      </c>
      <c r="AM406" s="82" t="s">
        <v>1032</v>
      </c>
      <c r="AN406" s="82" t="b">
        <v>0</v>
      </c>
      <c r="AO406" s="88" t="s">
        <v>3964</v>
      </c>
      <c r="AP406" s="82" t="s">
        <v>179</v>
      </c>
      <c r="AQ406" s="82">
        <v>0</v>
      </c>
      <c r="AR406" s="82">
        <v>0</v>
      </c>
      <c r="AS406" s="82"/>
      <c r="AT406" s="82"/>
      <c r="AU406" s="82"/>
      <c r="AV406" s="82"/>
      <c r="AW406" s="82"/>
      <c r="AX406" s="82"/>
      <c r="AY406" s="82"/>
      <c r="AZ406" s="82"/>
      <c r="BA406" s="105" t="b">
        <f>IF(Edges[[#This Row],[Vertex 1]]=Edges[[#This Row],[Vertex 2]],TRUE,FALSE)</f>
        <v>0</v>
      </c>
      <c r="BB406">
        <v>1</v>
      </c>
      <c r="BC406">
        <v>1</v>
      </c>
      <c r="BD406" s="81" t="e">
        <f>REPLACE(INDEX(GroupVertices[Group], MATCH(Edges[[#This Row],[Vertex 1]],GroupVertices[Vertex],0)),1,1,"")</f>
        <v>#N/A</v>
      </c>
      <c r="BE406" s="81" t="e">
        <f>REPLACE(INDEX(GroupVertices[Group], MATCH(Edges[[#This Row],[Vertex 2]],GroupVertices[Vertex],0)),1,1,"")</f>
        <v>#N/A</v>
      </c>
    </row>
    <row r="407" spans="1:57" x14ac:dyDescent="0.25">
      <c r="A407" s="67" t="s">
        <v>2271</v>
      </c>
      <c r="B407" s="67" t="s">
        <v>387</v>
      </c>
      <c r="C407" s="68"/>
      <c r="D407" s="69"/>
      <c r="E407" s="70"/>
      <c r="F407" s="71"/>
      <c r="G407" s="68"/>
      <c r="H407" s="72"/>
      <c r="I407" s="73"/>
      <c r="J407" s="73"/>
      <c r="K407" s="35" t="s">
        <v>65</v>
      </c>
      <c r="L407" s="80">
        <v>407</v>
      </c>
      <c r="M407" s="80"/>
      <c r="N407" s="75"/>
      <c r="O407" s="82" t="s">
        <v>393</v>
      </c>
      <c r="P407" s="84">
        <v>42852.656608796293</v>
      </c>
      <c r="Q407" s="82" t="s">
        <v>2620</v>
      </c>
      <c r="R407" s="85" t="s">
        <v>2657</v>
      </c>
      <c r="S407" s="82" t="s">
        <v>2668</v>
      </c>
      <c r="T407" s="82"/>
      <c r="U407" s="82"/>
      <c r="V407" s="85" t="s">
        <v>2814</v>
      </c>
      <c r="W407" s="84">
        <v>42852.656608796293</v>
      </c>
      <c r="X407" s="85" t="s">
        <v>3227</v>
      </c>
      <c r="Y407" s="82"/>
      <c r="Z407" s="82"/>
      <c r="AA407" s="88" t="s">
        <v>3664</v>
      </c>
      <c r="AB407" s="82"/>
      <c r="AC407" s="82" t="b">
        <v>0</v>
      </c>
      <c r="AD407" s="82">
        <v>0</v>
      </c>
      <c r="AE407" s="88" t="s">
        <v>1016</v>
      </c>
      <c r="AF407" s="82" t="b">
        <v>0</v>
      </c>
      <c r="AG407" s="82" t="s">
        <v>1023</v>
      </c>
      <c r="AH407" s="82"/>
      <c r="AI407" s="88" t="s">
        <v>1016</v>
      </c>
      <c r="AJ407" s="82" t="b">
        <v>0</v>
      </c>
      <c r="AK407" s="82">
        <v>345</v>
      </c>
      <c r="AL407" s="88" t="s">
        <v>3964</v>
      </c>
      <c r="AM407" s="82" t="s">
        <v>1030</v>
      </c>
      <c r="AN407" s="82" t="b">
        <v>0</v>
      </c>
      <c r="AO407" s="88" t="s">
        <v>3964</v>
      </c>
      <c r="AP407" s="82" t="s">
        <v>179</v>
      </c>
      <c r="AQ407" s="82">
        <v>0</v>
      </c>
      <c r="AR407" s="82">
        <v>0</v>
      </c>
      <c r="AS407" s="82"/>
      <c r="AT407" s="82"/>
      <c r="AU407" s="82"/>
      <c r="AV407" s="82"/>
      <c r="AW407" s="82"/>
      <c r="AX407" s="82"/>
      <c r="AY407" s="82"/>
      <c r="AZ407" s="82"/>
      <c r="BA407" s="105" t="b">
        <f>IF(Edges[[#This Row],[Vertex 1]]=Edges[[#This Row],[Vertex 2]],TRUE,FALSE)</f>
        <v>0</v>
      </c>
      <c r="BB407">
        <v>1</v>
      </c>
      <c r="BC407">
        <v>1</v>
      </c>
      <c r="BD407" s="81" t="e">
        <f>REPLACE(INDEX(GroupVertices[Group], MATCH(Edges[[#This Row],[Vertex 1]],GroupVertices[Vertex],0)),1,1,"")</f>
        <v>#N/A</v>
      </c>
      <c r="BE407" s="81" t="e">
        <f>REPLACE(INDEX(GroupVertices[Group], MATCH(Edges[[#This Row],[Vertex 2]],GroupVertices[Vertex],0)),1,1,"")</f>
        <v>#N/A</v>
      </c>
    </row>
    <row r="408" spans="1:57" x14ac:dyDescent="0.25">
      <c r="A408" s="67" t="s">
        <v>2271</v>
      </c>
      <c r="B408" s="67" t="s">
        <v>381</v>
      </c>
      <c r="C408" s="68"/>
      <c r="D408" s="69"/>
      <c r="E408" s="70"/>
      <c r="F408" s="71"/>
      <c r="G408" s="68"/>
      <c r="H408" s="72"/>
      <c r="I408" s="73"/>
      <c r="J408" s="73"/>
      <c r="K408" s="35" t="s">
        <v>65</v>
      </c>
      <c r="L408" s="80">
        <v>408</v>
      </c>
      <c r="M408" s="80"/>
      <c r="N408" s="75"/>
      <c r="O408" s="82" t="s">
        <v>393</v>
      </c>
      <c r="P408" s="84">
        <v>42852.656608796293</v>
      </c>
      <c r="Q408" s="82" t="s">
        <v>2620</v>
      </c>
      <c r="R408" s="85" t="s">
        <v>2657</v>
      </c>
      <c r="S408" s="82" t="s">
        <v>2668</v>
      </c>
      <c r="T408" s="82"/>
      <c r="U408" s="82"/>
      <c r="V408" s="85" t="s">
        <v>2814</v>
      </c>
      <c r="W408" s="84">
        <v>42852.656608796293</v>
      </c>
      <c r="X408" s="85" t="s">
        <v>3227</v>
      </c>
      <c r="Y408" s="82"/>
      <c r="Z408" s="82"/>
      <c r="AA408" s="88" t="s">
        <v>3664</v>
      </c>
      <c r="AB408" s="82"/>
      <c r="AC408" s="82" t="b">
        <v>0</v>
      </c>
      <c r="AD408" s="82">
        <v>0</v>
      </c>
      <c r="AE408" s="88" t="s">
        <v>1016</v>
      </c>
      <c r="AF408" s="82" t="b">
        <v>0</v>
      </c>
      <c r="AG408" s="82" t="s">
        <v>1023</v>
      </c>
      <c r="AH408" s="82"/>
      <c r="AI408" s="88" t="s">
        <v>1016</v>
      </c>
      <c r="AJ408" s="82" t="b">
        <v>0</v>
      </c>
      <c r="AK408" s="82">
        <v>345</v>
      </c>
      <c r="AL408" s="88" t="s">
        <v>3964</v>
      </c>
      <c r="AM408" s="82" t="s">
        <v>1030</v>
      </c>
      <c r="AN408" s="82" t="b">
        <v>0</v>
      </c>
      <c r="AO408" s="88" t="s">
        <v>3964</v>
      </c>
      <c r="AP408" s="82" t="s">
        <v>179</v>
      </c>
      <c r="AQ408" s="82">
        <v>0</v>
      </c>
      <c r="AR408" s="82">
        <v>0</v>
      </c>
      <c r="AS408" s="82"/>
      <c r="AT408" s="82"/>
      <c r="AU408" s="82"/>
      <c r="AV408" s="82"/>
      <c r="AW408" s="82"/>
      <c r="AX408" s="82"/>
      <c r="AY408" s="82"/>
      <c r="AZ408" s="82"/>
      <c r="BA408" s="105" t="b">
        <f>IF(Edges[[#This Row],[Vertex 1]]=Edges[[#This Row],[Vertex 2]],TRUE,FALSE)</f>
        <v>0</v>
      </c>
      <c r="BB408">
        <v>1</v>
      </c>
      <c r="BC408">
        <v>1</v>
      </c>
      <c r="BD408" s="81" t="e">
        <f>REPLACE(INDEX(GroupVertices[Group], MATCH(Edges[[#This Row],[Vertex 1]],GroupVertices[Vertex],0)),1,1,"")</f>
        <v>#N/A</v>
      </c>
      <c r="BE408" s="81" t="e">
        <f>REPLACE(INDEX(GroupVertices[Group], MATCH(Edges[[#This Row],[Vertex 2]],GroupVertices[Vertex],0)),1,1,"")</f>
        <v>#N/A</v>
      </c>
    </row>
    <row r="409" spans="1:57" x14ac:dyDescent="0.25">
      <c r="A409" s="67" t="s">
        <v>2272</v>
      </c>
      <c r="B409" s="67" t="s">
        <v>387</v>
      </c>
      <c r="C409" s="68"/>
      <c r="D409" s="69"/>
      <c r="E409" s="70"/>
      <c r="F409" s="71"/>
      <c r="G409" s="68"/>
      <c r="H409" s="72"/>
      <c r="I409" s="73"/>
      <c r="J409" s="73"/>
      <c r="K409" s="35" t="s">
        <v>65</v>
      </c>
      <c r="L409" s="80">
        <v>409</v>
      </c>
      <c r="M409" s="80"/>
      <c r="N409" s="75"/>
      <c r="O409" s="82" t="s">
        <v>393</v>
      </c>
      <c r="P409" s="84">
        <v>42852.657465277778</v>
      </c>
      <c r="Q409" s="82" t="s">
        <v>2620</v>
      </c>
      <c r="R409" s="85" t="s">
        <v>2657</v>
      </c>
      <c r="S409" s="82" t="s">
        <v>2668</v>
      </c>
      <c r="T409" s="82"/>
      <c r="U409" s="82"/>
      <c r="V409" s="85" t="s">
        <v>2815</v>
      </c>
      <c r="W409" s="84">
        <v>42852.657465277778</v>
      </c>
      <c r="X409" s="85" t="s">
        <v>3228</v>
      </c>
      <c r="Y409" s="82"/>
      <c r="Z409" s="82"/>
      <c r="AA409" s="88" t="s">
        <v>3665</v>
      </c>
      <c r="AB409" s="82"/>
      <c r="AC409" s="82" t="b">
        <v>0</v>
      </c>
      <c r="AD409" s="82">
        <v>0</v>
      </c>
      <c r="AE409" s="88" t="s">
        <v>1016</v>
      </c>
      <c r="AF409" s="82" t="b">
        <v>0</v>
      </c>
      <c r="AG409" s="82" t="s">
        <v>1023</v>
      </c>
      <c r="AH409" s="82"/>
      <c r="AI409" s="88" t="s">
        <v>1016</v>
      </c>
      <c r="AJ409" s="82" t="b">
        <v>0</v>
      </c>
      <c r="AK409" s="82">
        <v>345</v>
      </c>
      <c r="AL409" s="88" t="s">
        <v>3964</v>
      </c>
      <c r="AM409" s="82" t="s">
        <v>1030</v>
      </c>
      <c r="AN409" s="82" t="b">
        <v>0</v>
      </c>
      <c r="AO409" s="88" t="s">
        <v>3964</v>
      </c>
      <c r="AP409" s="82" t="s">
        <v>179</v>
      </c>
      <c r="AQ409" s="82">
        <v>0</v>
      </c>
      <c r="AR409" s="82">
        <v>0</v>
      </c>
      <c r="AS409" s="82"/>
      <c r="AT409" s="82"/>
      <c r="AU409" s="82"/>
      <c r="AV409" s="82"/>
      <c r="AW409" s="82"/>
      <c r="AX409" s="82"/>
      <c r="AY409" s="82"/>
      <c r="AZ409" s="82"/>
      <c r="BA409" s="105" t="b">
        <f>IF(Edges[[#This Row],[Vertex 1]]=Edges[[#This Row],[Vertex 2]],TRUE,FALSE)</f>
        <v>0</v>
      </c>
      <c r="BB409">
        <v>1</v>
      </c>
      <c r="BC409">
        <v>1</v>
      </c>
      <c r="BD409" s="81" t="e">
        <f>REPLACE(INDEX(GroupVertices[Group], MATCH(Edges[[#This Row],[Vertex 1]],GroupVertices[Vertex],0)),1,1,"")</f>
        <v>#N/A</v>
      </c>
      <c r="BE409" s="81" t="e">
        <f>REPLACE(INDEX(GroupVertices[Group], MATCH(Edges[[#This Row],[Vertex 2]],GroupVertices[Vertex],0)),1,1,"")</f>
        <v>#N/A</v>
      </c>
    </row>
    <row r="410" spans="1:57" x14ac:dyDescent="0.25">
      <c r="A410" s="67" t="s">
        <v>2272</v>
      </c>
      <c r="B410" s="67" t="s">
        <v>381</v>
      </c>
      <c r="C410" s="68"/>
      <c r="D410" s="69"/>
      <c r="E410" s="70"/>
      <c r="F410" s="71"/>
      <c r="G410" s="68"/>
      <c r="H410" s="72"/>
      <c r="I410" s="73"/>
      <c r="J410" s="73"/>
      <c r="K410" s="35" t="s">
        <v>65</v>
      </c>
      <c r="L410" s="80">
        <v>410</v>
      </c>
      <c r="M410" s="80"/>
      <c r="N410" s="75"/>
      <c r="O410" s="82" t="s">
        <v>393</v>
      </c>
      <c r="P410" s="84">
        <v>42852.657465277778</v>
      </c>
      <c r="Q410" s="82" t="s">
        <v>2620</v>
      </c>
      <c r="R410" s="85" t="s">
        <v>2657</v>
      </c>
      <c r="S410" s="82" t="s">
        <v>2668</v>
      </c>
      <c r="T410" s="82"/>
      <c r="U410" s="82"/>
      <c r="V410" s="85" t="s">
        <v>2815</v>
      </c>
      <c r="W410" s="84">
        <v>42852.657465277778</v>
      </c>
      <c r="X410" s="85" t="s">
        <v>3228</v>
      </c>
      <c r="Y410" s="82"/>
      <c r="Z410" s="82"/>
      <c r="AA410" s="88" t="s">
        <v>3665</v>
      </c>
      <c r="AB410" s="82"/>
      <c r="AC410" s="82" t="b">
        <v>0</v>
      </c>
      <c r="AD410" s="82">
        <v>0</v>
      </c>
      <c r="AE410" s="88" t="s">
        <v>1016</v>
      </c>
      <c r="AF410" s="82" t="b">
        <v>0</v>
      </c>
      <c r="AG410" s="82" t="s">
        <v>1023</v>
      </c>
      <c r="AH410" s="82"/>
      <c r="AI410" s="88" t="s">
        <v>1016</v>
      </c>
      <c r="AJ410" s="82" t="b">
        <v>0</v>
      </c>
      <c r="AK410" s="82">
        <v>345</v>
      </c>
      <c r="AL410" s="88" t="s">
        <v>3964</v>
      </c>
      <c r="AM410" s="82" t="s">
        <v>1030</v>
      </c>
      <c r="AN410" s="82" t="b">
        <v>0</v>
      </c>
      <c r="AO410" s="88" t="s">
        <v>3964</v>
      </c>
      <c r="AP410" s="82" t="s">
        <v>179</v>
      </c>
      <c r="AQ410" s="82">
        <v>0</v>
      </c>
      <c r="AR410" s="82">
        <v>0</v>
      </c>
      <c r="AS410" s="82"/>
      <c r="AT410" s="82"/>
      <c r="AU410" s="82"/>
      <c r="AV410" s="82"/>
      <c r="AW410" s="82"/>
      <c r="AX410" s="82"/>
      <c r="AY410" s="82"/>
      <c r="AZ410" s="82"/>
      <c r="BA410" s="105" t="b">
        <f>IF(Edges[[#This Row],[Vertex 1]]=Edges[[#This Row],[Vertex 2]],TRUE,FALSE)</f>
        <v>0</v>
      </c>
      <c r="BB410">
        <v>1</v>
      </c>
      <c r="BC410">
        <v>1</v>
      </c>
      <c r="BD410" s="81" t="e">
        <f>REPLACE(INDEX(GroupVertices[Group], MATCH(Edges[[#This Row],[Vertex 1]],GroupVertices[Vertex],0)),1,1,"")</f>
        <v>#N/A</v>
      </c>
      <c r="BE410" s="81" t="e">
        <f>REPLACE(INDEX(GroupVertices[Group], MATCH(Edges[[#This Row],[Vertex 2]],GroupVertices[Vertex],0)),1,1,"")</f>
        <v>#N/A</v>
      </c>
    </row>
    <row r="411" spans="1:57" x14ac:dyDescent="0.25">
      <c r="A411" s="67" t="s">
        <v>2273</v>
      </c>
      <c r="B411" s="67" t="s">
        <v>387</v>
      </c>
      <c r="C411" s="68"/>
      <c r="D411" s="69"/>
      <c r="E411" s="70"/>
      <c r="F411" s="71"/>
      <c r="G411" s="68"/>
      <c r="H411" s="72"/>
      <c r="I411" s="73"/>
      <c r="J411" s="73"/>
      <c r="K411" s="35" t="s">
        <v>65</v>
      </c>
      <c r="L411" s="80">
        <v>411</v>
      </c>
      <c r="M411" s="80"/>
      <c r="N411" s="75"/>
      <c r="O411" s="82" t="s">
        <v>393</v>
      </c>
      <c r="P411" s="84">
        <v>42852.658009259256</v>
      </c>
      <c r="Q411" s="82" t="s">
        <v>2620</v>
      </c>
      <c r="R411" s="85" t="s">
        <v>2657</v>
      </c>
      <c r="S411" s="82" t="s">
        <v>2668</v>
      </c>
      <c r="T411" s="82"/>
      <c r="U411" s="82"/>
      <c r="V411" s="85" t="s">
        <v>2816</v>
      </c>
      <c r="W411" s="84">
        <v>42852.658009259256</v>
      </c>
      <c r="X411" s="85" t="s">
        <v>3229</v>
      </c>
      <c r="Y411" s="82"/>
      <c r="Z411" s="82"/>
      <c r="AA411" s="88" t="s">
        <v>3666</v>
      </c>
      <c r="AB411" s="82"/>
      <c r="AC411" s="82" t="b">
        <v>0</v>
      </c>
      <c r="AD411" s="82">
        <v>0</v>
      </c>
      <c r="AE411" s="88" t="s">
        <v>1016</v>
      </c>
      <c r="AF411" s="82" t="b">
        <v>0</v>
      </c>
      <c r="AG411" s="82" t="s">
        <v>1023</v>
      </c>
      <c r="AH411" s="82"/>
      <c r="AI411" s="88" t="s">
        <v>1016</v>
      </c>
      <c r="AJ411" s="82" t="b">
        <v>0</v>
      </c>
      <c r="AK411" s="82">
        <v>345</v>
      </c>
      <c r="AL411" s="88" t="s">
        <v>3964</v>
      </c>
      <c r="AM411" s="82" t="s">
        <v>1032</v>
      </c>
      <c r="AN411" s="82" t="b">
        <v>0</v>
      </c>
      <c r="AO411" s="88" t="s">
        <v>3964</v>
      </c>
      <c r="AP411" s="82" t="s">
        <v>179</v>
      </c>
      <c r="AQ411" s="82">
        <v>0</v>
      </c>
      <c r="AR411" s="82">
        <v>0</v>
      </c>
      <c r="AS411" s="82"/>
      <c r="AT411" s="82"/>
      <c r="AU411" s="82"/>
      <c r="AV411" s="82"/>
      <c r="AW411" s="82"/>
      <c r="AX411" s="82"/>
      <c r="AY411" s="82"/>
      <c r="AZ411" s="82"/>
      <c r="BA411" s="105" t="b">
        <f>IF(Edges[[#This Row],[Vertex 1]]=Edges[[#This Row],[Vertex 2]],TRUE,FALSE)</f>
        <v>0</v>
      </c>
      <c r="BB411">
        <v>1</v>
      </c>
      <c r="BC411">
        <v>1</v>
      </c>
      <c r="BD411" s="81" t="e">
        <f>REPLACE(INDEX(GroupVertices[Group], MATCH(Edges[[#This Row],[Vertex 1]],GroupVertices[Vertex],0)),1,1,"")</f>
        <v>#N/A</v>
      </c>
      <c r="BE411" s="81" t="e">
        <f>REPLACE(INDEX(GroupVertices[Group], MATCH(Edges[[#This Row],[Vertex 2]],GroupVertices[Vertex],0)),1,1,"")</f>
        <v>#N/A</v>
      </c>
    </row>
    <row r="412" spans="1:57" x14ac:dyDescent="0.25">
      <c r="A412" s="67" t="s">
        <v>2273</v>
      </c>
      <c r="B412" s="67" t="s">
        <v>381</v>
      </c>
      <c r="C412" s="68"/>
      <c r="D412" s="69"/>
      <c r="E412" s="70"/>
      <c r="F412" s="71"/>
      <c r="G412" s="68"/>
      <c r="H412" s="72"/>
      <c r="I412" s="73"/>
      <c r="J412" s="73"/>
      <c r="K412" s="35" t="s">
        <v>65</v>
      </c>
      <c r="L412" s="80">
        <v>412</v>
      </c>
      <c r="M412" s="80"/>
      <c r="N412" s="75"/>
      <c r="O412" s="82" t="s">
        <v>393</v>
      </c>
      <c r="P412" s="84">
        <v>42852.658009259256</v>
      </c>
      <c r="Q412" s="82" t="s">
        <v>2620</v>
      </c>
      <c r="R412" s="85" t="s">
        <v>2657</v>
      </c>
      <c r="S412" s="82" t="s">
        <v>2668</v>
      </c>
      <c r="T412" s="82"/>
      <c r="U412" s="82"/>
      <c r="V412" s="85" t="s">
        <v>2816</v>
      </c>
      <c r="W412" s="84">
        <v>42852.658009259256</v>
      </c>
      <c r="X412" s="85" t="s">
        <v>3229</v>
      </c>
      <c r="Y412" s="82"/>
      <c r="Z412" s="82"/>
      <c r="AA412" s="88" t="s">
        <v>3666</v>
      </c>
      <c r="AB412" s="82"/>
      <c r="AC412" s="82" t="b">
        <v>0</v>
      </c>
      <c r="AD412" s="82">
        <v>0</v>
      </c>
      <c r="AE412" s="88" t="s">
        <v>1016</v>
      </c>
      <c r="AF412" s="82" t="b">
        <v>0</v>
      </c>
      <c r="AG412" s="82" t="s">
        <v>1023</v>
      </c>
      <c r="AH412" s="82"/>
      <c r="AI412" s="88" t="s">
        <v>1016</v>
      </c>
      <c r="AJ412" s="82" t="b">
        <v>0</v>
      </c>
      <c r="AK412" s="82">
        <v>345</v>
      </c>
      <c r="AL412" s="88" t="s">
        <v>3964</v>
      </c>
      <c r="AM412" s="82" t="s">
        <v>1032</v>
      </c>
      <c r="AN412" s="82" t="b">
        <v>0</v>
      </c>
      <c r="AO412" s="88" t="s">
        <v>3964</v>
      </c>
      <c r="AP412" s="82" t="s">
        <v>179</v>
      </c>
      <c r="AQ412" s="82">
        <v>0</v>
      </c>
      <c r="AR412" s="82">
        <v>0</v>
      </c>
      <c r="AS412" s="82"/>
      <c r="AT412" s="82"/>
      <c r="AU412" s="82"/>
      <c r="AV412" s="82"/>
      <c r="AW412" s="82"/>
      <c r="AX412" s="82"/>
      <c r="AY412" s="82"/>
      <c r="AZ412" s="82"/>
      <c r="BA412" s="105" t="b">
        <f>IF(Edges[[#This Row],[Vertex 1]]=Edges[[#This Row],[Vertex 2]],TRUE,FALSE)</f>
        <v>0</v>
      </c>
      <c r="BB412">
        <v>1</v>
      </c>
      <c r="BC412">
        <v>1</v>
      </c>
      <c r="BD412" s="81" t="e">
        <f>REPLACE(INDEX(GroupVertices[Group], MATCH(Edges[[#This Row],[Vertex 1]],GroupVertices[Vertex],0)),1,1,"")</f>
        <v>#N/A</v>
      </c>
      <c r="BE412" s="81" t="e">
        <f>REPLACE(INDEX(GroupVertices[Group], MATCH(Edges[[#This Row],[Vertex 2]],GroupVertices[Vertex],0)),1,1,"")</f>
        <v>#N/A</v>
      </c>
    </row>
    <row r="413" spans="1:57" x14ac:dyDescent="0.25">
      <c r="A413" s="67" t="s">
        <v>2274</v>
      </c>
      <c r="B413" s="67" t="s">
        <v>387</v>
      </c>
      <c r="C413" s="68"/>
      <c r="D413" s="69"/>
      <c r="E413" s="70"/>
      <c r="F413" s="71"/>
      <c r="G413" s="68"/>
      <c r="H413" s="72"/>
      <c r="I413" s="73"/>
      <c r="J413" s="73"/>
      <c r="K413" s="35" t="s">
        <v>65</v>
      </c>
      <c r="L413" s="80">
        <v>413</v>
      </c>
      <c r="M413" s="80"/>
      <c r="N413" s="75"/>
      <c r="O413" s="82" t="s">
        <v>393</v>
      </c>
      <c r="P413" s="84">
        <v>42852.660092592596</v>
      </c>
      <c r="Q413" s="82" t="s">
        <v>2620</v>
      </c>
      <c r="R413" s="85" t="s">
        <v>2657</v>
      </c>
      <c r="S413" s="82" t="s">
        <v>2668</v>
      </c>
      <c r="T413" s="82"/>
      <c r="U413" s="82"/>
      <c r="V413" s="85" t="s">
        <v>2817</v>
      </c>
      <c r="W413" s="84">
        <v>42852.660092592596</v>
      </c>
      <c r="X413" s="85" t="s">
        <v>3230</v>
      </c>
      <c r="Y413" s="82"/>
      <c r="Z413" s="82"/>
      <c r="AA413" s="88" t="s">
        <v>3667</v>
      </c>
      <c r="AB413" s="82"/>
      <c r="AC413" s="82" t="b">
        <v>0</v>
      </c>
      <c r="AD413" s="82">
        <v>0</v>
      </c>
      <c r="AE413" s="88" t="s">
        <v>1016</v>
      </c>
      <c r="AF413" s="82" t="b">
        <v>0</v>
      </c>
      <c r="AG413" s="82" t="s">
        <v>1023</v>
      </c>
      <c r="AH413" s="82"/>
      <c r="AI413" s="88" t="s">
        <v>1016</v>
      </c>
      <c r="AJ413" s="82" t="b">
        <v>0</v>
      </c>
      <c r="AK413" s="82">
        <v>345</v>
      </c>
      <c r="AL413" s="88" t="s">
        <v>3964</v>
      </c>
      <c r="AM413" s="82" t="s">
        <v>1033</v>
      </c>
      <c r="AN413" s="82" t="b">
        <v>0</v>
      </c>
      <c r="AO413" s="88" t="s">
        <v>3964</v>
      </c>
      <c r="AP413" s="82" t="s">
        <v>179</v>
      </c>
      <c r="AQ413" s="82">
        <v>0</v>
      </c>
      <c r="AR413" s="82">
        <v>0</v>
      </c>
      <c r="AS413" s="82"/>
      <c r="AT413" s="82"/>
      <c r="AU413" s="82"/>
      <c r="AV413" s="82"/>
      <c r="AW413" s="82"/>
      <c r="AX413" s="82"/>
      <c r="AY413" s="82"/>
      <c r="AZ413" s="82"/>
      <c r="BA413" s="105" t="b">
        <f>IF(Edges[[#This Row],[Vertex 1]]=Edges[[#This Row],[Vertex 2]],TRUE,FALSE)</f>
        <v>0</v>
      </c>
      <c r="BB413">
        <v>1</v>
      </c>
      <c r="BC413">
        <v>1</v>
      </c>
      <c r="BD413" s="81" t="e">
        <f>REPLACE(INDEX(GroupVertices[Group], MATCH(Edges[[#This Row],[Vertex 1]],GroupVertices[Vertex],0)),1,1,"")</f>
        <v>#N/A</v>
      </c>
      <c r="BE413" s="81" t="e">
        <f>REPLACE(INDEX(GroupVertices[Group], MATCH(Edges[[#This Row],[Vertex 2]],GroupVertices[Vertex],0)),1,1,"")</f>
        <v>#N/A</v>
      </c>
    </row>
    <row r="414" spans="1:57" x14ac:dyDescent="0.25">
      <c r="A414" s="67" t="s">
        <v>2274</v>
      </c>
      <c r="B414" s="67" t="s">
        <v>381</v>
      </c>
      <c r="C414" s="68"/>
      <c r="D414" s="69"/>
      <c r="E414" s="70"/>
      <c r="F414" s="71"/>
      <c r="G414" s="68"/>
      <c r="H414" s="72"/>
      <c r="I414" s="73"/>
      <c r="J414" s="73"/>
      <c r="K414" s="35" t="s">
        <v>65</v>
      </c>
      <c r="L414" s="80">
        <v>414</v>
      </c>
      <c r="M414" s="80"/>
      <c r="N414" s="75"/>
      <c r="O414" s="82" t="s">
        <v>393</v>
      </c>
      <c r="P414" s="84">
        <v>42852.660092592596</v>
      </c>
      <c r="Q414" s="82" t="s">
        <v>2620</v>
      </c>
      <c r="R414" s="85" t="s">
        <v>2657</v>
      </c>
      <c r="S414" s="82" t="s">
        <v>2668</v>
      </c>
      <c r="T414" s="82"/>
      <c r="U414" s="82"/>
      <c r="V414" s="85" t="s">
        <v>2817</v>
      </c>
      <c r="W414" s="84">
        <v>42852.660092592596</v>
      </c>
      <c r="X414" s="85" t="s">
        <v>3230</v>
      </c>
      <c r="Y414" s="82"/>
      <c r="Z414" s="82"/>
      <c r="AA414" s="88" t="s">
        <v>3667</v>
      </c>
      <c r="AB414" s="82"/>
      <c r="AC414" s="82" t="b">
        <v>0</v>
      </c>
      <c r="AD414" s="82">
        <v>0</v>
      </c>
      <c r="AE414" s="88" t="s">
        <v>1016</v>
      </c>
      <c r="AF414" s="82" t="b">
        <v>0</v>
      </c>
      <c r="AG414" s="82" t="s">
        <v>1023</v>
      </c>
      <c r="AH414" s="82"/>
      <c r="AI414" s="88" t="s">
        <v>1016</v>
      </c>
      <c r="AJ414" s="82" t="b">
        <v>0</v>
      </c>
      <c r="AK414" s="82">
        <v>345</v>
      </c>
      <c r="AL414" s="88" t="s">
        <v>3964</v>
      </c>
      <c r="AM414" s="82" t="s">
        <v>1033</v>
      </c>
      <c r="AN414" s="82" t="b">
        <v>0</v>
      </c>
      <c r="AO414" s="88" t="s">
        <v>3964</v>
      </c>
      <c r="AP414" s="82" t="s">
        <v>179</v>
      </c>
      <c r="AQ414" s="82">
        <v>0</v>
      </c>
      <c r="AR414" s="82">
        <v>0</v>
      </c>
      <c r="AS414" s="82"/>
      <c r="AT414" s="82"/>
      <c r="AU414" s="82"/>
      <c r="AV414" s="82"/>
      <c r="AW414" s="82"/>
      <c r="AX414" s="82"/>
      <c r="AY414" s="82"/>
      <c r="AZ414" s="82"/>
      <c r="BA414" s="105" t="b">
        <f>IF(Edges[[#This Row],[Vertex 1]]=Edges[[#This Row],[Vertex 2]],TRUE,FALSE)</f>
        <v>0</v>
      </c>
      <c r="BB414">
        <v>1</v>
      </c>
      <c r="BC414">
        <v>1</v>
      </c>
      <c r="BD414" s="81" t="e">
        <f>REPLACE(INDEX(GroupVertices[Group], MATCH(Edges[[#This Row],[Vertex 1]],GroupVertices[Vertex],0)),1,1,"")</f>
        <v>#N/A</v>
      </c>
      <c r="BE414" s="81" t="e">
        <f>REPLACE(INDEX(GroupVertices[Group], MATCH(Edges[[#This Row],[Vertex 2]],GroupVertices[Vertex],0)),1,1,"")</f>
        <v>#N/A</v>
      </c>
    </row>
    <row r="415" spans="1:57" x14ac:dyDescent="0.25">
      <c r="A415" s="67" t="s">
        <v>2275</v>
      </c>
      <c r="B415" s="67" t="s">
        <v>387</v>
      </c>
      <c r="C415" s="68"/>
      <c r="D415" s="69"/>
      <c r="E415" s="70"/>
      <c r="F415" s="71"/>
      <c r="G415" s="68"/>
      <c r="H415" s="72"/>
      <c r="I415" s="73"/>
      <c r="J415" s="73"/>
      <c r="K415" s="35" t="s">
        <v>65</v>
      </c>
      <c r="L415" s="80">
        <v>415</v>
      </c>
      <c r="M415" s="80"/>
      <c r="N415" s="75"/>
      <c r="O415" s="82" t="s">
        <v>393</v>
      </c>
      <c r="P415" s="84">
        <v>42852.662199074075</v>
      </c>
      <c r="Q415" s="82" t="s">
        <v>2620</v>
      </c>
      <c r="R415" s="85" t="s">
        <v>2657</v>
      </c>
      <c r="S415" s="82" t="s">
        <v>2668</v>
      </c>
      <c r="T415" s="82"/>
      <c r="U415" s="82"/>
      <c r="V415" s="85" t="s">
        <v>2818</v>
      </c>
      <c r="W415" s="84">
        <v>42852.662199074075</v>
      </c>
      <c r="X415" s="85" t="s">
        <v>3231</v>
      </c>
      <c r="Y415" s="82"/>
      <c r="Z415" s="82"/>
      <c r="AA415" s="88" t="s">
        <v>3668</v>
      </c>
      <c r="AB415" s="82"/>
      <c r="AC415" s="82" t="b">
        <v>0</v>
      </c>
      <c r="AD415" s="82">
        <v>0</v>
      </c>
      <c r="AE415" s="88" t="s">
        <v>1016</v>
      </c>
      <c r="AF415" s="82" t="b">
        <v>0</v>
      </c>
      <c r="AG415" s="82" t="s">
        <v>1023</v>
      </c>
      <c r="AH415" s="82"/>
      <c r="AI415" s="88" t="s">
        <v>1016</v>
      </c>
      <c r="AJ415" s="82" t="b">
        <v>0</v>
      </c>
      <c r="AK415" s="82">
        <v>345</v>
      </c>
      <c r="AL415" s="88" t="s">
        <v>3964</v>
      </c>
      <c r="AM415" s="82" t="s">
        <v>1032</v>
      </c>
      <c r="AN415" s="82" t="b">
        <v>0</v>
      </c>
      <c r="AO415" s="88" t="s">
        <v>3964</v>
      </c>
      <c r="AP415" s="82" t="s">
        <v>179</v>
      </c>
      <c r="AQ415" s="82">
        <v>0</v>
      </c>
      <c r="AR415" s="82">
        <v>0</v>
      </c>
      <c r="AS415" s="82"/>
      <c r="AT415" s="82"/>
      <c r="AU415" s="82"/>
      <c r="AV415" s="82"/>
      <c r="AW415" s="82"/>
      <c r="AX415" s="82"/>
      <c r="AY415" s="82"/>
      <c r="AZ415" s="82"/>
      <c r="BA415" s="105" t="b">
        <f>IF(Edges[[#This Row],[Vertex 1]]=Edges[[#This Row],[Vertex 2]],TRUE,FALSE)</f>
        <v>0</v>
      </c>
      <c r="BB415">
        <v>1</v>
      </c>
      <c r="BC415">
        <v>1</v>
      </c>
      <c r="BD415" s="81" t="e">
        <f>REPLACE(INDEX(GroupVertices[Group], MATCH(Edges[[#This Row],[Vertex 1]],GroupVertices[Vertex],0)),1,1,"")</f>
        <v>#N/A</v>
      </c>
      <c r="BE415" s="81" t="e">
        <f>REPLACE(INDEX(GroupVertices[Group], MATCH(Edges[[#This Row],[Vertex 2]],GroupVertices[Vertex],0)),1,1,"")</f>
        <v>#N/A</v>
      </c>
    </row>
    <row r="416" spans="1:57" x14ac:dyDescent="0.25">
      <c r="A416" s="67" t="s">
        <v>2275</v>
      </c>
      <c r="B416" s="67" t="s">
        <v>381</v>
      </c>
      <c r="C416" s="68"/>
      <c r="D416" s="69"/>
      <c r="E416" s="70"/>
      <c r="F416" s="71"/>
      <c r="G416" s="68"/>
      <c r="H416" s="72"/>
      <c r="I416" s="73"/>
      <c r="J416" s="73"/>
      <c r="K416" s="35" t="s">
        <v>65</v>
      </c>
      <c r="L416" s="80">
        <v>416</v>
      </c>
      <c r="M416" s="80"/>
      <c r="N416" s="75"/>
      <c r="O416" s="82" t="s">
        <v>393</v>
      </c>
      <c r="P416" s="84">
        <v>42852.662199074075</v>
      </c>
      <c r="Q416" s="82" t="s">
        <v>2620</v>
      </c>
      <c r="R416" s="85" t="s">
        <v>2657</v>
      </c>
      <c r="S416" s="82" t="s">
        <v>2668</v>
      </c>
      <c r="T416" s="82"/>
      <c r="U416" s="82"/>
      <c r="V416" s="85" t="s">
        <v>2818</v>
      </c>
      <c r="W416" s="84">
        <v>42852.662199074075</v>
      </c>
      <c r="X416" s="85" t="s">
        <v>3231</v>
      </c>
      <c r="Y416" s="82"/>
      <c r="Z416" s="82"/>
      <c r="AA416" s="88" t="s">
        <v>3668</v>
      </c>
      <c r="AB416" s="82"/>
      <c r="AC416" s="82" t="b">
        <v>0</v>
      </c>
      <c r="AD416" s="82">
        <v>0</v>
      </c>
      <c r="AE416" s="88" t="s">
        <v>1016</v>
      </c>
      <c r="AF416" s="82" t="b">
        <v>0</v>
      </c>
      <c r="AG416" s="82" t="s">
        <v>1023</v>
      </c>
      <c r="AH416" s="82"/>
      <c r="AI416" s="88" t="s">
        <v>1016</v>
      </c>
      <c r="AJ416" s="82" t="b">
        <v>0</v>
      </c>
      <c r="AK416" s="82">
        <v>345</v>
      </c>
      <c r="AL416" s="88" t="s">
        <v>3964</v>
      </c>
      <c r="AM416" s="82" t="s">
        <v>1032</v>
      </c>
      <c r="AN416" s="82" t="b">
        <v>0</v>
      </c>
      <c r="AO416" s="88" t="s">
        <v>3964</v>
      </c>
      <c r="AP416" s="82" t="s">
        <v>179</v>
      </c>
      <c r="AQ416" s="82">
        <v>0</v>
      </c>
      <c r="AR416" s="82">
        <v>0</v>
      </c>
      <c r="AS416" s="82"/>
      <c r="AT416" s="82"/>
      <c r="AU416" s="82"/>
      <c r="AV416" s="82"/>
      <c r="AW416" s="82"/>
      <c r="AX416" s="82"/>
      <c r="AY416" s="82"/>
      <c r="AZ416" s="82"/>
      <c r="BA416" s="105" t="b">
        <f>IF(Edges[[#This Row],[Vertex 1]]=Edges[[#This Row],[Vertex 2]],TRUE,FALSE)</f>
        <v>0</v>
      </c>
      <c r="BB416">
        <v>1</v>
      </c>
      <c r="BC416">
        <v>1</v>
      </c>
      <c r="BD416" s="81" t="e">
        <f>REPLACE(INDEX(GroupVertices[Group], MATCH(Edges[[#This Row],[Vertex 1]],GroupVertices[Vertex],0)),1,1,"")</f>
        <v>#N/A</v>
      </c>
      <c r="BE416" s="81" t="e">
        <f>REPLACE(INDEX(GroupVertices[Group], MATCH(Edges[[#This Row],[Vertex 2]],GroupVertices[Vertex],0)),1,1,"")</f>
        <v>#N/A</v>
      </c>
    </row>
    <row r="417" spans="1:57" x14ac:dyDescent="0.25">
      <c r="A417" s="67" t="s">
        <v>2276</v>
      </c>
      <c r="B417" s="67" t="s">
        <v>387</v>
      </c>
      <c r="C417" s="68"/>
      <c r="D417" s="69"/>
      <c r="E417" s="70"/>
      <c r="F417" s="71"/>
      <c r="G417" s="68"/>
      <c r="H417" s="72"/>
      <c r="I417" s="73"/>
      <c r="J417" s="73"/>
      <c r="K417" s="35" t="s">
        <v>65</v>
      </c>
      <c r="L417" s="80">
        <v>417</v>
      </c>
      <c r="M417" s="80"/>
      <c r="N417" s="75"/>
      <c r="O417" s="82" t="s">
        <v>393</v>
      </c>
      <c r="P417" s="84">
        <v>42852.665162037039</v>
      </c>
      <c r="Q417" s="82" t="s">
        <v>2620</v>
      </c>
      <c r="R417" s="85" t="s">
        <v>2657</v>
      </c>
      <c r="S417" s="82" t="s">
        <v>2668</v>
      </c>
      <c r="T417" s="82"/>
      <c r="U417" s="82"/>
      <c r="V417" s="85" t="s">
        <v>2819</v>
      </c>
      <c r="W417" s="84">
        <v>42852.665162037039</v>
      </c>
      <c r="X417" s="85" t="s">
        <v>3232</v>
      </c>
      <c r="Y417" s="82"/>
      <c r="Z417" s="82"/>
      <c r="AA417" s="88" t="s">
        <v>3669</v>
      </c>
      <c r="AB417" s="82"/>
      <c r="AC417" s="82" t="b">
        <v>0</v>
      </c>
      <c r="AD417" s="82">
        <v>0</v>
      </c>
      <c r="AE417" s="88" t="s">
        <v>1016</v>
      </c>
      <c r="AF417" s="82" t="b">
        <v>0</v>
      </c>
      <c r="AG417" s="82" t="s">
        <v>1023</v>
      </c>
      <c r="AH417" s="82"/>
      <c r="AI417" s="88" t="s">
        <v>1016</v>
      </c>
      <c r="AJ417" s="82" t="b">
        <v>0</v>
      </c>
      <c r="AK417" s="82">
        <v>345</v>
      </c>
      <c r="AL417" s="88" t="s">
        <v>3964</v>
      </c>
      <c r="AM417" s="82" t="s">
        <v>1030</v>
      </c>
      <c r="AN417" s="82" t="b">
        <v>0</v>
      </c>
      <c r="AO417" s="88" t="s">
        <v>3964</v>
      </c>
      <c r="AP417" s="82" t="s">
        <v>179</v>
      </c>
      <c r="AQ417" s="82">
        <v>0</v>
      </c>
      <c r="AR417" s="82">
        <v>0</v>
      </c>
      <c r="AS417" s="82"/>
      <c r="AT417" s="82"/>
      <c r="AU417" s="82"/>
      <c r="AV417" s="82"/>
      <c r="AW417" s="82"/>
      <c r="AX417" s="82"/>
      <c r="AY417" s="82"/>
      <c r="AZ417" s="82"/>
      <c r="BA417" s="105" t="b">
        <f>IF(Edges[[#This Row],[Vertex 1]]=Edges[[#This Row],[Vertex 2]],TRUE,FALSE)</f>
        <v>0</v>
      </c>
      <c r="BB417">
        <v>1</v>
      </c>
      <c r="BC417">
        <v>1</v>
      </c>
      <c r="BD417" s="81" t="e">
        <f>REPLACE(INDEX(GroupVertices[Group], MATCH(Edges[[#This Row],[Vertex 1]],GroupVertices[Vertex],0)),1,1,"")</f>
        <v>#N/A</v>
      </c>
      <c r="BE417" s="81" t="e">
        <f>REPLACE(INDEX(GroupVertices[Group], MATCH(Edges[[#This Row],[Vertex 2]],GroupVertices[Vertex],0)),1,1,"")</f>
        <v>#N/A</v>
      </c>
    </row>
    <row r="418" spans="1:57" x14ac:dyDescent="0.25">
      <c r="A418" s="67" t="s">
        <v>2276</v>
      </c>
      <c r="B418" s="67" t="s">
        <v>381</v>
      </c>
      <c r="C418" s="68"/>
      <c r="D418" s="69"/>
      <c r="E418" s="70"/>
      <c r="F418" s="71"/>
      <c r="G418" s="68"/>
      <c r="H418" s="72"/>
      <c r="I418" s="73"/>
      <c r="J418" s="73"/>
      <c r="K418" s="35" t="s">
        <v>65</v>
      </c>
      <c r="L418" s="80">
        <v>418</v>
      </c>
      <c r="M418" s="80"/>
      <c r="N418" s="75"/>
      <c r="O418" s="82" t="s">
        <v>393</v>
      </c>
      <c r="P418" s="84">
        <v>42852.665162037039</v>
      </c>
      <c r="Q418" s="82" t="s">
        <v>2620</v>
      </c>
      <c r="R418" s="85" t="s">
        <v>2657</v>
      </c>
      <c r="S418" s="82" t="s">
        <v>2668</v>
      </c>
      <c r="T418" s="82"/>
      <c r="U418" s="82"/>
      <c r="V418" s="85" t="s">
        <v>2819</v>
      </c>
      <c r="W418" s="84">
        <v>42852.665162037039</v>
      </c>
      <c r="X418" s="85" t="s">
        <v>3232</v>
      </c>
      <c r="Y418" s="82"/>
      <c r="Z418" s="82"/>
      <c r="AA418" s="88" t="s">
        <v>3669</v>
      </c>
      <c r="AB418" s="82"/>
      <c r="AC418" s="82" t="b">
        <v>0</v>
      </c>
      <c r="AD418" s="82">
        <v>0</v>
      </c>
      <c r="AE418" s="88" t="s">
        <v>1016</v>
      </c>
      <c r="AF418" s="82" t="b">
        <v>0</v>
      </c>
      <c r="AG418" s="82" t="s">
        <v>1023</v>
      </c>
      <c r="AH418" s="82"/>
      <c r="AI418" s="88" t="s">
        <v>1016</v>
      </c>
      <c r="AJ418" s="82" t="b">
        <v>0</v>
      </c>
      <c r="AK418" s="82">
        <v>345</v>
      </c>
      <c r="AL418" s="88" t="s">
        <v>3964</v>
      </c>
      <c r="AM418" s="82" t="s">
        <v>1030</v>
      </c>
      <c r="AN418" s="82" t="b">
        <v>0</v>
      </c>
      <c r="AO418" s="88" t="s">
        <v>3964</v>
      </c>
      <c r="AP418" s="82" t="s">
        <v>179</v>
      </c>
      <c r="AQ418" s="82">
        <v>0</v>
      </c>
      <c r="AR418" s="82">
        <v>0</v>
      </c>
      <c r="AS418" s="82"/>
      <c r="AT418" s="82"/>
      <c r="AU418" s="82"/>
      <c r="AV418" s="82"/>
      <c r="AW418" s="82"/>
      <c r="AX418" s="82"/>
      <c r="AY418" s="82"/>
      <c r="AZ418" s="82"/>
      <c r="BA418" s="105" t="b">
        <f>IF(Edges[[#This Row],[Vertex 1]]=Edges[[#This Row],[Vertex 2]],TRUE,FALSE)</f>
        <v>0</v>
      </c>
      <c r="BB418">
        <v>1</v>
      </c>
      <c r="BC418">
        <v>1</v>
      </c>
      <c r="BD418" s="81" t="e">
        <f>REPLACE(INDEX(GroupVertices[Group], MATCH(Edges[[#This Row],[Vertex 1]],GroupVertices[Vertex],0)),1,1,"")</f>
        <v>#N/A</v>
      </c>
      <c r="BE418" s="81" t="e">
        <f>REPLACE(INDEX(GroupVertices[Group], MATCH(Edges[[#This Row],[Vertex 2]],GroupVertices[Vertex],0)),1,1,"")</f>
        <v>#N/A</v>
      </c>
    </row>
    <row r="419" spans="1:57" x14ac:dyDescent="0.25">
      <c r="A419" s="67" t="s">
        <v>2277</v>
      </c>
      <c r="B419" s="67" t="s">
        <v>387</v>
      </c>
      <c r="C419" s="68"/>
      <c r="D419" s="69"/>
      <c r="E419" s="70"/>
      <c r="F419" s="71"/>
      <c r="G419" s="68"/>
      <c r="H419" s="72"/>
      <c r="I419" s="73"/>
      <c r="J419" s="73"/>
      <c r="K419" s="35" t="s">
        <v>65</v>
      </c>
      <c r="L419" s="80">
        <v>419</v>
      </c>
      <c r="M419" s="80"/>
      <c r="N419" s="75"/>
      <c r="O419" s="82" t="s">
        <v>393</v>
      </c>
      <c r="P419" s="84">
        <v>42852.667256944442</v>
      </c>
      <c r="Q419" s="82" t="s">
        <v>2620</v>
      </c>
      <c r="R419" s="85" t="s">
        <v>2657</v>
      </c>
      <c r="S419" s="82" t="s">
        <v>2668</v>
      </c>
      <c r="T419" s="82"/>
      <c r="U419" s="82"/>
      <c r="V419" s="85" t="s">
        <v>2820</v>
      </c>
      <c r="W419" s="84">
        <v>42852.667256944442</v>
      </c>
      <c r="X419" s="85" t="s">
        <v>3233</v>
      </c>
      <c r="Y419" s="82"/>
      <c r="Z419" s="82"/>
      <c r="AA419" s="88" t="s">
        <v>3670</v>
      </c>
      <c r="AB419" s="82"/>
      <c r="AC419" s="82" t="b">
        <v>0</v>
      </c>
      <c r="AD419" s="82">
        <v>0</v>
      </c>
      <c r="AE419" s="88" t="s">
        <v>1016</v>
      </c>
      <c r="AF419" s="82" t="b">
        <v>0</v>
      </c>
      <c r="AG419" s="82" t="s">
        <v>1023</v>
      </c>
      <c r="AH419" s="82"/>
      <c r="AI419" s="88" t="s">
        <v>1016</v>
      </c>
      <c r="AJ419" s="82" t="b">
        <v>0</v>
      </c>
      <c r="AK419" s="82">
        <v>345</v>
      </c>
      <c r="AL419" s="88" t="s">
        <v>3964</v>
      </c>
      <c r="AM419" s="82" t="s">
        <v>1030</v>
      </c>
      <c r="AN419" s="82" t="b">
        <v>0</v>
      </c>
      <c r="AO419" s="88" t="s">
        <v>3964</v>
      </c>
      <c r="AP419" s="82" t="s">
        <v>179</v>
      </c>
      <c r="AQ419" s="82">
        <v>0</v>
      </c>
      <c r="AR419" s="82">
        <v>0</v>
      </c>
      <c r="AS419" s="82"/>
      <c r="AT419" s="82"/>
      <c r="AU419" s="82"/>
      <c r="AV419" s="82"/>
      <c r="AW419" s="82"/>
      <c r="AX419" s="82"/>
      <c r="AY419" s="82"/>
      <c r="AZ419" s="82"/>
      <c r="BA419" s="105" t="b">
        <f>IF(Edges[[#This Row],[Vertex 1]]=Edges[[#This Row],[Vertex 2]],TRUE,FALSE)</f>
        <v>0</v>
      </c>
      <c r="BB419">
        <v>1</v>
      </c>
      <c r="BC419">
        <v>1</v>
      </c>
      <c r="BD419" s="81" t="e">
        <f>REPLACE(INDEX(GroupVertices[Group], MATCH(Edges[[#This Row],[Vertex 1]],GroupVertices[Vertex],0)),1,1,"")</f>
        <v>#N/A</v>
      </c>
      <c r="BE419" s="81" t="e">
        <f>REPLACE(INDEX(GroupVertices[Group], MATCH(Edges[[#This Row],[Vertex 2]],GroupVertices[Vertex],0)),1,1,"")</f>
        <v>#N/A</v>
      </c>
    </row>
    <row r="420" spans="1:57" x14ac:dyDescent="0.25">
      <c r="A420" s="67" t="s">
        <v>2277</v>
      </c>
      <c r="B420" s="67" t="s">
        <v>381</v>
      </c>
      <c r="C420" s="68"/>
      <c r="D420" s="69"/>
      <c r="E420" s="70"/>
      <c r="F420" s="71"/>
      <c r="G420" s="68"/>
      <c r="H420" s="72"/>
      <c r="I420" s="73"/>
      <c r="J420" s="73"/>
      <c r="K420" s="35" t="s">
        <v>65</v>
      </c>
      <c r="L420" s="80">
        <v>420</v>
      </c>
      <c r="M420" s="80"/>
      <c r="N420" s="75"/>
      <c r="O420" s="82" t="s">
        <v>393</v>
      </c>
      <c r="P420" s="84">
        <v>42852.667256944442</v>
      </c>
      <c r="Q420" s="82" t="s">
        <v>2620</v>
      </c>
      <c r="R420" s="85" t="s">
        <v>2657</v>
      </c>
      <c r="S420" s="82" t="s">
        <v>2668</v>
      </c>
      <c r="T420" s="82"/>
      <c r="U420" s="82"/>
      <c r="V420" s="85" t="s">
        <v>2820</v>
      </c>
      <c r="W420" s="84">
        <v>42852.667256944442</v>
      </c>
      <c r="X420" s="85" t="s">
        <v>3233</v>
      </c>
      <c r="Y420" s="82"/>
      <c r="Z420" s="82"/>
      <c r="AA420" s="88" t="s">
        <v>3670</v>
      </c>
      <c r="AB420" s="82"/>
      <c r="AC420" s="82" t="b">
        <v>0</v>
      </c>
      <c r="AD420" s="82">
        <v>0</v>
      </c>
      <c r="AE420" s="88" t="s">
        <v>1016</v>
      </c>
      <c r="AF420" s="82" t="b">
        <v>0</v>
      </c>
      <c r="AG420" s="82" t="s">
        <v>1023</v>
      </c>
      <c r="AH420" s="82"/>
      <c r="AI420" s="88" t="s">
        <v>1016</v>
      </c>
      <c r="AJ420" s="82" t="b">
        <v>0</v>
      </c>
      <c r="AK420" s="82">
        <v>345</v>
      </c>
      <c r="AL420" s="88" t="s">
        <v>3964</v>
      </c>
      <c r="AM420" s="82" t="s">
        <v>1030</v>
      </c>
      <c r="AN420" s="82" t="b">
        <v>0</v>
      </c>
      <c r="AO420" s="88" t="s">
        <v>3964</v>
      </c>
      <c r="AP420" s="82" t="s">
        <v>179</v>
      </c>
      <c r="AQ420" s="82">
        <v>0</v>
      </c>
      <c r="AR420" s="82">
        <v>0</v>
      </c>
      <c r="AS420" s="82"/>
      <c r="AT420" s="82"/>
      <c r="AU420" s="82"/>
      <c r="AV420" s="82"/>
      <c r="AW420" s="82"/>
      <c r="AX420" s="82"/>
      <c r="AY420" s="82"/>
      <c r="AZ420" s="82"/>
      <c r="BA420" s="105" t="b">
        <f>IF(Edges[[#This Row],[Vertex 1]]=Edges[[#This Row],[Vertex 2]],TRUE,FALSE)</f>
        <v>0</v>
      </c>
      <c r="BB420">
        <v>1</v>
      </c>
      <c r="BC420">
        <v>1</v>
      </c>
      <c r="BD420" s="81" t="e">
        <f>REPLACE(INDEX(GroupVertices[Group], MATCH(Edges[[#This Row],[Vertex 1]],GroupVertices[Vertex],0)),1,1,"")</f>
        <v>#N/A</v>
      </c>
      <c r="BE420" s="81" t="e">
        <f>REPLACE(INDEX(GroupVertices[Group], MATCH(Edges[[#This Row],[Vertex 2]],GroupVertices[Vertex],0)),1,1,"")</f>
        <v>#N/A</v>
      </c>
    </row>
    <row r="421" spans="1:57" x14ac:dyDescent="0.25">
      <c r="A421" s="67" t="s">
        <v>2278</v>
      </c>
      <c r="B421" s="67" t="s">
        <v>387</v>
      </c>
      <c r="C421" s="68"/>
      <c r="D421" s="69"/>
      <c r="E421" s="70"/>
      <c r="F421" s="71"/>
      <c r="G421" s="68"/>
      <c r="H421" s="72"/>
      <c r="I421" s="73"/>
      <c r="J421" s="73"/>
      <c r="K421" s="35" t="s">
        <v>65</v>
      </c>
      <c r="L421" s="80">
        <v>421</v>
      </c>
      <c r="M421" s="80"/>
      <c r="N421" s="75"/>
      <c r="O421" s="82" t="s">
        <v>393</v>
      </c>
      <c r="P421" s="84">
        <v>42852.680451388886</v>
      </c>
      <c r="Q421" s="82" t="s">
        <v>2620</v>
      </c>
      <c r="R421" s="85" t="s">
        <v>2657</v>
      </c>
      <c r="S421" s="82" t="s">
        <v>2668</v>
      </c>
      <c r="T421" s="82"/>
      <c r="U421" s="82"/>
      <c r="V421" s="85" t="s">
        <v>2821</v>
      </c>
      <c r="W421" s="84">
        <v>42852.680451388886</v>
      </c>
      <c r="X421" s="85" t="s">
        <v>3234</v>
      </c>
      <c r="Y421" s="82"/>
      <c r="Z421" s="82"/>
      <c r="AA421" s="88" t="s">
        <v>3671</v>
      </c>
      <c r="AB421" s="82"/>
      <c r="AC421" s="82" t="b">
        <v>0</v>
      </c>
      <c r="AD421" s="82">
        <v>0</v>
      </c>
      <c r="AE421" s="88" t="s">
        <v>1016</v>
      </c>
      <c r="AF421" s="82" t="b">
        <v>0</v>
      </c>
      <c r="AG421" s="82" t="s">
        <v>1023</v>
      </c>
      <c r="AH421" s="82"/>
      <c r="AI421" s="88" t="s">
        <v>1016</v>
      </c>
      <c r="AJ421" s="82" t="b">
        <v>0</v>
      </c>
      <c r="AK421" s="82">
        <v>345</v>
      </c>
      <c r="AL421" s="88" t="s">
        <v>3964</v>
      </c>
      <c r="AM421" s="82" t="s">
        <v>1030</v>
      </c>
      <c r="AN421" s="82" t="b">
        <v>0</v>
      </c>
      <c r="AO421" s="88" t="s">
        <v>3964</v>
      </c>
      <c r="AP421" s="82" t="s">
        <v>179</v>
      </c>
      <c r="AQ421" s="82">
        <v>0</v>
      </c>
      <c r="AR421" s="82">
        <v>0</v>
      </c>
      <c r="AS421" s="82"/>
      <c r="AT421" s="82"/>
      <c r="AU421" s="82"/>
      <c r="AV421" s="82"/>
      <c r="AW421" s="82"/>
      <c r="AX421" s="82"/>
      <c r="AY421" s="82"/>
      <c r="AZ421" s="82"/>
      <c r="BA421" s="105" t="b">
        <f>IF(Edges[[#This Row],[Vertex 1]]=Edges[[#This Row],[Vertex 2]],TRUE,FALSE)</f>
        <v>0</v>
      </c>
      <c r="BB421">
        <v>1</v>
      </c>
      <c r="BC421">
        <v>1</v>
      </c>
      <c r="BD421" s="81" t="e">
        <f>REPLACE(INDEX(GroupVertices[Group], MATCH(Edges[[#This Row],[Vertex 1]],GroupVertices[Vertex],0)),1,1,"")</f>
        <v>#N/A</v>
      </c>
      <c r="BE421" s="81" t="e">
        <f>REPLACE(INDEX(GroupVertices[Group], MATCH(Edges[[#This Row],[Vertex 2]],GroupVertices[Vertex],0)),1,1,"")</f>
        <v>#N/A</v>
      </c>
    </row>
    <row r="422" spans="1:57" x14ac:dyDescent="0.25">
      <c r="A422" s="67" t="s">
        <v>2278</v>
      </c>
      <c r="B422" s="67" t="s">
        <v>381</v>
      </c>
      <c r="C422" s="68"/>
      <c r="D422" s="69"/>
      <c r="E422" s="70"/>
      <c r="F422" s="71"/>
      <c r="G422" s="68"/>
      <c r="H422" s="72"/>
      <c r="I422" s="73"/>
      <c r="J422" s="73"/>
      <c r="K422" s="35" t="s">
        <v>65</v>
      </c>
      <c r="L422" s="80">
        <v>422</v>
      </c>
      <c r="M422" s="80"/>
      <c r="N422" s="75"/>
      <c r="O422" s="82" t="s">
        <v>393</v>
      </c>
      <c r="P422" s="84">
        <v>42852.680451388886</v>
      </c>
      <c r="Q422" s="82" t="s">
        <v>2620</v>
      </c>
      <c r="R422" s="85" t="s">
        <v>2657</v>
      </c>
      <c r="S422" s="82" t="s">
        <v>2668</v>
      </c>
      <c r="T422" s="82"/>
      <c r="U422" s="82"/>
      <c r="V422" s="85" t="s">
        <v>2821</v>
      </c>
      <c r="W422" s="84">
        <v>42852.680451388886</v>
      </c>
      <c r="X422" s="85" t="s">
        <v>3234</v>
      </c>
      <c r="Y422" s="82"/>
      <c r="Z422" s="82"/>
      <c r="AA422" s="88" t="s">
        <v>3671</v>
      </c>
      <c r="AB422" s="82"/>
      <c r="AC422" s="82" t="b">
        <v>0</v>
      </c>
      <c r="AD422" s="82">
        <v>0</v>
      </c>
      <c r="AE422" s="88" t="s">
        <v>1016</v>
      </c>
      <c r="AF422" s="82" t="b">
        <v>0</v>
      </c>
      <c r="AG422" s="82" t="s">
        <v>1023</v>
      </c>
      <c r="AH422" s="82"/>
      <c r="AI422" s="88" t="s">
        <v>1016</v>
      </c>
      <c r="AJ422" s="82" t="b">
        <v>0</v>
      </c>
      <c r="AK422" s="82">
        <v>345</v>
      </c>
      <c r="AL422" s="88" t="s">
        <v>3964</v>
      </c>
      <c r="AM422" s="82" t="s">
        <v>1030</v>
      </c>
      <c r="AN422" s="82" t="b">
        <v>0</v>
      </c>
      <c r="AO422" s="88" t="s">
        <v>3964</v>
      </c>
      <c r="AP422" s="82" t="s">
        <v>179</v>
      </c>
      <c r="AQ422" s="82">
        <v>0</v>
      </c>
      <c r="AR422" s="82">
        <v>0</v>
      </c>
      <c r="AS422" s="82"/>
      <c r="AT422" s="82"/>
      <c r="AU422" s="82"/>
      <c r="AV422" s="82"/>
      <c r="AW422" s="82"/>
      <c r="AX422" s="82"/>
      <c r="AY422" s="82"/>
      <c r="AZ422" s="82"/>
      <c r="BA422" s="105" t="b">
        <f>IF(Edges[[#This Row],[Vertex 1]]=Edges[[#This Row],[Vertex 2]],TRUE,FALSE)</f>
        <v>0</v>
      </c>
      <c r="BB422">
        <v>1</v>
      </c>
      <c r="BC422">
        <v>1</v>
      </c>
      <c r="BD422" s="81" t="e">
        <f>REPLACE(INDEX(GroupVertices[Group], MATCH(Edges[[#This Row],[Vertex 1]],GroupVertices[Vertex],0)),1,1,"")</f>
        <v>#N/A</v>
      </c>
      <c r="BE422" s="81" t="e">
        <f>REPLACE(INDEX(GroupVertices[Group], MATCH(Edges[[#This Row],[Vertex 2]],GroupVertices[Vertex],0)),1,1,"")</f>
        <v>#N/A</v>
      </c>
    </row>
    <row r="423" spans="1:57" x14ac:dyDescent="0.25">
      <c r="A423" s="67" t="s">
        <v>2279</v>
      </c>
      <c r="B423" s="67" t="s">
        <v>387</v>
      </c>
      <c r="C423" s="68"/>
      <c r="D423" s="69"/>
      <c r="E423" s="70"/>
      <c r="F423" s="71"/>
      <c r="G423" s="68"/>
      <c r="H423" s="72"/>
      <c r="I423" s="73"/>
      <c r="J423" s="73"/>
      <c r="K423" s="35" t="s">
        <v>65</v>
      </c>
      <c r="L423" s="80">
        <v>423</v>
      </c>
      <c r="M423" s="80"/>
      <c r="N423" s="75"/>
      <c r="O423" s="82" t="s">
        <v>393</v>
      </c>
      <c r="P423" s="84">
        <v>42852.678344907406</v>
      </c>
      <c r="Q423" s="82" t="s">
        <v>2620</v>
      </c>
      <c r="R423" s="85" t="s">
        <v>2657</v>
      </c>
      <c r="S423" s="82" t="s">
        <v>2668</v>
      </c>
      <c r="T423" s="82"/>
      <c r="U423" s="82"/>
      <c r="V423" s="85" t="s">
        <v>2822</v>
      </c>
      <c r="W423" s="84">
        <v>42852.678344907406</v>
      </c>
      <c r="X423" s="85" t="s">
        <v>3235</v>
      </c>
      <c r="Y423" s="82"/>
      <c r="Z423" s="82"/>
      <c r="AA423" s="88" t="s">
        <v>3672</v>
      </c>
      <c r="AB423" s="82"/>
      <c r="AC423" s="82" t="b">
        <v>0</v>
      </c>
      <c r="AD423" s="82">
        <v>0</v>
      </c>
      <c r="AE423" s="88" t="s">
        <v>1016</v>
      </c>
      <c r="AF423" s="82" t="b">
        <v>0</v>
      </c>
      <c r="AG423" s="82" t="s">
        <v>1023</v>
      </c>
      <c r="AH423" s="82"/>
      <c r="AI423" s="88" t="s">
        <v>1016</v>
      </c>
      <c r="AJ423" s="82" t="b">
        <v>0</v>
      </c>
      <c r="AK423" s="82">
        <v>345</v>
      </c>
      <c r="AL423" s="88" t="s">
        <v>3964</v>
      </c>
      <c r="AM423" s="82" t="s">
        <v>1030</v>
      </c>
      <c r="AN423" s="82" t="b">
        <v>0</v>
      </c>
      <c r="AO423" s="88" t="s">
        <v>3964</v>
      </c>
      <c r="AP423" s="82" t="s">
        <v>179</v>
      </c>
      <c r="AQ423" s="82">
        <v>0</v>
      </c>
      <c r="AR423" s="82">
        <v>0</v>
      </c>
      <c r="AS423" s="82"/>
      <c r="AT423" s="82"/>
      <c r="AU423" s="82"/>
      <c r="AV423" s="82"/>
      <c r="AW423" s="82"/>
      <c r="AX423" s="82"/>
      <c r="AY423" s="82"/>
      <c r="AZ423" s="82"/>
      <c r="BA423" s="105" t="b">
        <f>IF(Edges[[#This Row],[Vertex 1]]=Edges[[#This Row],[Vertex 2]],TRUE,FALSE)</f>
        <v>0</v>
      </c>
      <c r="BB423">
        <v>3</v>
      </c>
      <c r="BC423">
        <v>1</v>
      </c>
      <c r="BD423" s="81" t="e">
        <f>REPLACE(INDEX(GroupVertices[Group], MATCH(Edges[[#This Row],[Vertex 1]],GroupVertices[Vertex],0)),1,1,"")</f>
        <v>#N/A</v>
      </c>
      <c r="BE423" s="81" t="e">
        <f>REPLACE(INDEX(GroupVertices[Group], MATCH(Edges[[#This Row],[Vertex 2]],GroupVertices[Vertex],0)),1,1,"")</f>
        <v>#N/A</v>
      </c>
    </row>
    <row r="424" spans="1:57" x14ac:dyDescent="0.25">
      <c r="A424" s="67" t="s">
        <v>2279</v>
      </c>
      <c r="B424" s="67" t="s">
        <v>381</v>
      </c>
      <c r="C424" s="68"/>
      <c r="D424" s="69"/>
      <c r="E424" s="70"/>
      <c r="F424" s="71"/>
      <c r="G424" s="68"/>
      <c r="H424" s="72"/>
      <c r="I424" s="73"/>
      <c r="J424" s="73"/>
      <c r="K424" s="35" t="s">
        <v>65</v>
      </c>
      <c r="L424" s="80">
        <v>424</v>
      </c>
      <c r="M424" s="80"/>
      <c r="N424" s="75"/>
      <c r="O424" s="82" t="s">
        <v>393</v>
      </c>
      <c r="P424" s="84">
        <v>42852.678344907406</v>
      </c>
      <c r="Q424" s="82" t="s">
        <v>2620</v>
      </c>
      <c r="R424" s="85" t="s">
        <v>2657</v>
      </c>
      <c r="S424" s="82" t="s">
        <v>2668</v>
      </c>
      <c r="T424" s="82"/>
      <c r="U424" s="82"/>
      <c r="V424" s="85" t="s">
        <v>2822</v>
      </c>
      <c r="W424" s="84">
        <v>42852.678344907406</v>
      </c>
      <c r="X424" s="85" t="s">
        <v>3235</v>
      </c>
      <c r="Y424" s="82"/>
      <c r="Z424" s="82"/>
      <c r="AA424" s="88" t="s">
        <v>3672</v>
      </c>
      <c r="AB424" s="82"/>
      <c r="AC424" s="82" t="b">
        <v>0</v>
      </c>
      <c r="AD424" s="82">
        <v>0</v>
      </c>
      <c r="AE424" s="88" t="s">
        <v>1016</v>
      </c>
      <c r="AF424" s="82" t="b">
        <v>0</v>
      </c>
      <c r="AG424" s="82" t="s">
        <v>1023</v>
      </c>
      <c r="AH424" s="82"/>
      <c r="AI424" s="88" t="s">
        <v>1016</v>
      </c>
      <c r="AJ424" s="82" t="b">
        <v>0</v>
      </c>
      <c r="AK424" s="82">
        <v>345</v>
      </c>
      <c r="AL424" s="88" t="s">
        <v>3964</v>
      </c>
      <c r="AM424" s="82" t="s">
        <v>1030</v>
      </c>
      <c r="AN424" s="82" t="b">
        <v>0</v>
      </c>
      <c r="AO424" s="88" t="s">
        <v>3964</v>
      </c>
      <c r="AP424" s="82" t="s">
        <v>179</v>
      </c>
      <c r="AQ424" s="82">
        <v>0</v>
      </c>
      <c r="AR424" s="82">
        <v>0</v>
      </c>
      <c r="AS424" s="82"/>
      <c r="AT424" s="82"/>
      <c r="AU424" s="82"/>
      <c r="AV424" s="82"/>
      <c r="AW424" s="82"/>
      <c r="AX424" s="82"/>
      <c r="AY424" s="82"/>
      <c r="AZ424" s="82"/>
      <c r="BA424" s="105" t="b">
        <f>IF(Edges[[#This Row],[Vertex 1]]=Edges[[#This Row],[Vertex 2]],TRUE,FALSE)</f>
        <v>0</v>
      </c>
      <c r="BB424">
        <v>3</v>
      </c>
      <c r="BC424">
        <v>1</v>
      </c>
      <c r="BD424" s="81" t="e">
        <f>REPLACE(INDEX(GroupVertices[Group], MATCH(Edges[[#This Row],[Vertex 1]],GroupVertices[Vertex],0)),1,1,"")</f>
        <v>#N/A</v>
      </c>
      <c r="BE424" s="81" t="e">
        <f>REPLACE(INDEX(GroupVertices[Group], MATCH(Edges[[#This Row],[Vertex 2]],GroupVertices[Vertex],0)),1,1,"")</f>
        <v>#N/A</v>
      </c>
    </row>
    <row r="425" spans="1:57" x14ac:dyDescent="0.25">
      <c r="A425" s="67" t="s">
        <v>2280</v>
      </c>
      <c r="B425" s="67" t="s">
        <v>387</v>
      </c>
      <c r="C425" s="68"/>
      <c r="D425" s="69"/>
      <c r="E425" s="70"/>
      <c r="F425" s="71"/>
      <c r="G425" s="68"/>
      <c r="H425" s="72"/>
      <c r="I425" s="73"/>
      <c r="J425" s="73"/>
      <c r="K425" s="35" t="s">
        <v>65</v>
      </c>
      <c r="L425" s="80">
        <v>425</v>
      </c>
      <c r="M425" s="80"/>
      <c r="N425" s="75"/>
      <c r="O425" s="82" t="s">
        <v>393</v>
      </c>
      <c r="P425" s="84">
        <v>42852.686111111114</v>
      </c>
      <c r="Q425" s="82" t="s">
        <v>2620</v>
      </c>
      <c r="R425" s="85" t="s">
        <v>2657</v>
      </c>
      <c r="S425" s="82" t="s">
        <v>2668</v>
      </c>
      <c r="T425" s="82"/>
      <c r="U425" s="82"/>
      <c r="V425" s="85" t="s">
        <v>2823</v>
      </c>
      <c r="W425" s="84">
        <v>42852.686111111114</v>
      </c>
      <c r="X425" s="85" t="s">
        <v>3236</v>
      </c>
      <c r="Y425" s="82"/>
      <c r="Z425" s="82"/>
      <c r="AA425" s="88" t="s">
        <v>3673</v>
      </c>
      <c r="AB425" s="82"/>
      <c r="AC425" s="82" t="b">
        <v>0</v>
      </c>
      <c r="AD425" s="82">
        <v>0</v>
      </c>
      <c r="AE425" s="88" t="s">
        <v>1016</v>
      </c>
      <c r="AF425" s="82" t="b">
        <v>0</v>
      </c>
      <c r="AG425" s="82" t="s">
        <v>1023</v>
      </c>
      <c r="AH425" s="82"/>
      <c r="AI425" s="88" t="s">
        <v>1016</v>
      </c>
      <c r="AJ425" s="82" t="b">
        <v>0</v>
      </c>
      <c r="AK425" s="82">
        <v>345</v>
      </c>
      <c r="AL425" s="88" t="s">
        <v>3964</v>
      </c>
      <c r="AM425" s="82" t="s">
        <v>1030</v>
      </c>
      <c r="AN425" s="82" t="b">
        <v>0</v>
      </c>
      <c r="AO425" s="88" t="s">
        <v>3964</v>
      </c>
      <c r="AP425" s="82" t="s">
        <v>179</v>
      </c>
      <c r="AQ425" s="82">
        <v>0</v>
      </c>
      <c r="AR425" s="82">
        <v>0</v>
      </c>
      <c r="AS425" s="82"/>
      <c r="AT425" s="82"/>
      <c r="AU425" s="82"/>
      <c r="AV425" s="82"/>
      <c r="AW425" s="82"/>
      <c r="AX425" s="82"/>
      <c r="AY425" s="82"/>
      <c r="AZ425" s="82"/>
      <c r="BA425" s="105" t="b">
        <f>IF(Edges[[#This Row],[Vertex 1]]=Edges[[#This Row],[Vertex 2]],TRUE,FALSE)</f>
        <v>0</v>
      </c>
      <c r="BB425">
        <v>1</v>
      </c>
      <c r="BC425">
        <v>1</v>
      </c>
      <c r="BD425" s="81" t="e">
        <f>REPLACE(INDEX(GroupVertices[Group], MATCH(Edges[[#This Row],[Vertex 1]],GroupVertices[Vertex],0)),1,1,"")</f>
        <v>#N/A</v>
      </c>
      <c r="BE425" s="81" t="e">
        <f>REPLACE(INDEX(GroupVertices[Group], MATCH(Edges[[#This Row],[Vertex 2]],GroupVertices[Vertex],0)),1,1,"")</f>
        <v>#N/A</v>
      </c>
    </row>
    <row r="426" spans="1:57" x14ac:dyDescent="0.25">
      <c r="A426" s="67" t="s">
        <v>2280</v>
      </c>
      <c r="B426" s="67" t="s">
        <v>381</v>
      </c>
      <c r="C426" s="68"/>
      <c r="D426" s="69"/>
      <c r="E426" s="70"/>
      <c r="F426" s="71"/>
      <c r="G426" s="68"/>
      <c r="H426" s="72"/>
      <c r="I426" s="73"/>
      <c r="J426" s="73"/>
      <c r="K426" s="35" t="s">
        <v>65</v>
      </c>
      <c r="L426" s="80">
        <v>426</v>
      </c>
      <c r="M426" s="80"/>
      <c r="N426" s="75"/>
      <c r="O426" s="82" t="s">
        <v>393</v>
      </c>
      <c r="P426" s="84">
        <v>42852.686111111114</v>
      </c>
      <c r="Q426" s="82" t="s">
        <v>2620</v>
      </c>
      <c r="R426" s="85" t="s">
        <v>2657</v>
      </c>
      <c r="S426" s="82" t="s">
        <v>2668</v>
      </c>
      <c r="T426" s="82"/>
      <c r="U426" s="82"/>
      <c r="V426" s="85" t="s">
        <v>2823</v>
      </c>
      <c r="W426" s="84">
        <v>42852.686111111114</v>
      </c>
      <c r="X426" s="85" t="s">
        <v>3236</v>
      </c>
      <c r="Y426" s="82"/>
      <c r="Z426" s="82"/>
      <c r="AA426" s="88" t="s">
        <v>3673</v>
      </c>
      <c r="AB426" s="82"/>
      <c r="AC426" s="82" t="b">
        <v>0</v>
      </c>
      <c r="AD426" s="82">
        <v>0</v>
      </c>
      <c r="AE426" s="88" t="s">
        <v>1016</v>
      </c>
      <c r="AF426" s="82" t="b">
        <v>0</v>
      </c>
      <c r="AG426" s="82" t="s">
        <v>1023</v>
      </c>
      <c r="AH426" s="82"/>
      <c r="AI426" s="88" t="s">
        <v>1016</v>
      </c>
      <c r="AJ426" s="82" t="b">
        <v>0</v>
      </c>
      <c r="AK426" s="82">
        <v>345</v>
      </c>
      <c r="AL426" s="88" t="s">
        <v>3964</v>
      </c>
      <c r="AM426" s="82" t="s">
        <v>1030</v>
      </c>
      <c r="AN426" s="82" t="b">
        <v>0</v>
      </c>
      <c r="AO426" s="88" t="s">
        <v>3964</v>
      </c>
      <c r="AP426" s="82" t="s">
        <v>179</v>
      </c>
      <c r="AQ426" s="82">
        <v>0</v>
      </c>
      <c r="AR426" s="82">
        <v>0</v>
      </c>
      <c r="AS426" s="82"/>
      <c r="AT426" s="82"/>
      <c r="AU426" s="82"/>
      <c r="AV426" s="82"/>
      <c r="AW426" s="82"/>
      <c r="AX426" s="82"/>
      <c r="AY426" s="82"/>
      <c r="AZ426" s="82"/>
      <c r="BA426" s="105" t="b">
        <f>IF(Edges[[#This Row],[Vertex 1]]=Edges[[#This Row],[Vertex 2]],TRUE,FALSE)</f>
        <v>0</v>
      </c>
      <c r="BB426">
        <v>1</v>
      </c>
      <c r="BC426">
        <v>1</v>
      </c>
      <c r="BD426" s="81" t="e">
        <f>REPLACE(INDEX(GroupVertices[Group], MATCH(Edges[[#This Row],[Vertex 1]],GroupVertices[Vertex],0)),1,1,"")</f>
        <v>#N/A</v>
      </c>
      <c r="BE426" s="81" t="e">
        <f>REPLACE(INDEX(GroupVertices[Group], MATCH(Edges[[#This Row],[Vertex 2]],GroupVertices[Vertex],0)),1,1,"")</f>
        <v>#N/A</v>
      </c>
    </row>
    <row r="427" spans="1:57" x14ac:dyDescent="0.25">
      <c r="A427" s="67" t="s">
        <v>2281</v>
      </c>
      <c r="B427" s="67" t="s">
        <v>387</v>
      </c>
      <c r="C427" s="68"/>
      <c r="D427" s="69"/>
      <c r="E427" s="70"/>
      <c r="F427" s="71"/>
      <c r="G427" s="68"/>
      <c r="H427" s="72"/>
      <c r="I427" s="73"/>
      <c r="J427" s="73"/>
      <c r="K427" s="35" t="s">
        <v>65</v>
      </c>
      <c r="L427" s="80">
        <v>427</v>
      </c>
      <c r="M427" s="80"/>
      <c r="N427" s="75"/>
      <c r="O427" s="82" t="s">
        <v>393</v>
      </c>
      <c r="P427" s="84">
        <v>42852.686863425923</v>
      </c>
      <c r="Q427" s="82" t="s">
        <v>2620</v>
      </c>
      <c r="R427" s="85" t="s">
        <v>2657</v>
      </c>
      <c r="S427" s="82" t="s">
        <v>2668</v>
      </c>
      <c r="T427" s="82"/>
      <c r="U427" s="82"/>
      <c r="V427" s="85" t="s">
        <v>2824</v>
      </c>
      <c r="W427" s="84">
        <v>42852.686863425923</v>
      </c>
      <c r="X427" s="85" t="s">
        <v>3237</v>
      </c>
      <c r="Y427" s="82"/>
      <c r="Z427" s="82"/>
      <c r="AA427" s="88" t="s">
        <v>3674</v>
      </c>
      <c r="AB427" s="82"/>
      <c r="AC427" s="82" t="b">
        <v>0</v>
      </c>
      <c r="AD427" s="82">
        <v>0</v>
      </c>
      <c r="AE427" s="88" t="s">
        <v>1016</v>
      </c>
      <c r="AF427" s="82" t="b">
        <v>0</v>
      </c>
      <c r="AG427" s="82" t="s">
        <v>1023</v>
      </c>
      <c r="AH427" s="82"/>
      <c r="AI427" s="88" t="s">
        <v>1016</v>
      </c>
      <c r="AJ427" s="82" t="b">
        <v>0</v>
      </c>
      <c r="AK427" s="82">
        <v>345</v>
      </c>
      <c r="AL427" s="88" t="s">
        <v>3964</v>
      </c>
      <c r="AM427" s="82" t="s">
        <v>1030</v>
      </c>
      <c r="AN427" s="82" t="b">
        <v>0</v>
      </c>
      <c r="AO427" s="88" t="s">
        <v>3964</v>
      </c>
      <c r="AP427" s="82" t="s">
        <v>179</v>
      </c>
      <c r="AQ427" s="82">
        <v>0</v>
      </c>
      <c r="AR427" s="82">
        <v>0</v>
      </c>
      <c r="AS427" s="82"/>
      <c r="AT427" s="82"/>
      <c r="AU427" s="82"/>
      <c r="AV427" s="82"/>
      <c r="AW427" s="82"/>
      <c r="AX427" s="82"/>
      <c r="AY427" s="82"/>
      <c r="AZ427" s="82"/>
      <c r="BA427" s="105" t="b">
        <f>IF(Edges[[#This Row],[Vertex 1]]=Edges[[#This Row],[Vertex 2]],TRUE,FALSE)</f>
        <v>0</v>
      </c>
      <c r="BB427">
        <v>1</v>
      </c>
      <c r="BC427">
        <v>1</v>
      </c>
      <c r="BD427" s="81" t="e">
        <f>REPLACE(INDEX(GroupVertices[Group], MATCH(Edges[[#This Row],[Vertex 1]],GroupVertices[Vertex],0)),1,1,"")</f>
        <v>#N/A</v>
      </c>
      <c r="BE427" s="81" t="e">
        <f>REPLACE(INDEX(GroupVertices[Group], MATCH(Edges[[#This Row],[Vertex 2]],GroupVertices[Vertex],0)),1,1,"")</f>
        <v>#N/A</v>
      </c>
    </row>
    <row r="428" spans="1:57" x14ac:dyDescent="0.25">
      <c r="A428" s="67" t="s">
        <v>2281</v>
      </c>
      <c r="B428" s="67" t="s">
        <v>381</v>
      </c>
      <c r="C428" s="68"/>
      <c r="D428" s="69"/>
      <c r="E428" s="70"/>
      <c r="F428" s="71"/>
      <c r="G428" s="68"/>
      <c r="H428" s="72"/>
      <c r="I428" s="73"/>
      <c r="J428" s="73"/>
      <c r="K428" s="35" t="s">
        <v>65</v>
      </c>
      <c r="L428" s="80">
        <v>428</v>
      </c>
      <c r="M428" s="80"/>
      <c r="N428" s="75"/>
      <c r="O428" s="82" t="s">
        <v>393</v>
      </c>
      <c r="P428" s="84">
        <v>42852.686863425923</v>
      </c>
      <c r="Q428" s="82" t="s">
        <v>2620</v>
      </c>
      <c r="R428" s="85" t="s">
        <v>2657</v>
      </c>
      <c r="S428" s="82" t="s">
        <v>2668</v>
      </c>
      <c r="T428" s="82"/>
      <c r="U428" s="82"/>
      <c r="V428" s="85" t="s">
        <v>2824</v>
      </c>
      <c r="W428" s="84">
        <v>42852.686863425923</v>
      </c>
      <c r="X428" s="85" t="s">
        <v>3237</v>
      </c>
      <c r="Y428" s="82"/>
      <c r="Z428" s="82"/>
      <c r="AA428" s="88" t="s">
        <v>3674</v>
      </c>
      <c r="AB428" s="82"/>
      <c r="AC428" s="82" t="b">
        <v>0</v>
      </c>
      <c r="AD428" s="82">
        <v>0</v>
      </c>
      <c r="AE428" s="88" t="s">
        <v>1016</v>
      </c>
      <c r="AF428" s="82" t="b">
        <v>0</v>
      </c>
      <c r="AG428" s="82" t="s">
        <v>1023</v>
      </c>
      <c r="AH428" s="82"/>
      <c r="AI428" s="88" t="s">
        <v>1016</v>
      </c>
      <c r="AJ428" s="82" t="b">
        <v>0</v>
      </c>
      <c r="AK428" s="82">
        <v>345</v>
      </c>
      <c r="AL428" s="88" t="s">
        <v>3964</v>
      </c>
      <c r="AM428" s="82" t="s">
        <v>1030</v>
      </c>
      <c r="AN428" s="82" t="b">
        <v>0</v>
      </c>
      <c r="AO428" s="88" t="s">
        <v>3964</v>
      </c>
      <c r="AP428" s="82" t="s">
        <v>179</v>
      </c>
      <c r="AQ428" s="82">
        <v>0</v>
      </c>
      <c r="AR428" s="82">
        <v>0</v>
      </c>
      <c r="AS428" s="82"/>
      <c r="AT428" s="82"/>
      <c r="AU428" s="82"/>
      <c r="AV428" s="82"/>
      <c r="AW428" s="82"/>
      <c r="AX428" s="82"/>
      <c r="AY428" s="82"/>
      <c r="AZ428" s="82"/>
      <c r="BA428" s="105" t="b">
        <f>IF(Edges[[#This Row],[Vertex 1]]=Edges[[#This Row],[Vertex 2]],TRUE,FALSE)</f>
        <v>0</v>
      </c>
      <c r="BB428">
        <v>1</v>
      </c>
      <c r="BC428">
        <v>1</v>
      </c>
      <c r="BD428" s="81" t="e">
        <f>REPLACE(INDEX(GroupVertices[Group], MATCH(Edges[[#This Row],[Vertex 1]],GroupVertices[Vertex],0)),1,1,"")</f>
        <v>#N/A</v>
      </c>
      <c r="BE428" s="81" t="e">
        <f>REPLACE(INDEX(GroupVertices[Group], MATCH(Edges[[#This Row],[Vertex 2]],GroupVertices[Vertex],0)),1,1,"")</f>
        <v>#N/A</v>
      </c>
    </row>
    <row r="429" spans="1:57" hidden="1" x14ac:dyDescent="0.25">
      <c r="A429" s="67" t="s">
        <v>2282</v>
      </c>
      <c r="B429" s="67" t="s">
        <v>2282</v>
      </c>
      <c r="C429" s="68"/>
      <c r="D429" s="69"/>
      <c r="E429" s="70"/>
      <c r="F429" s="71"/>
      <c r="G429" s="68"/>
      <c r="H429" s="72"/>
      <c r="I429" s="73"/>
      <c r="J429" s="73"/>
      <c r="K429" s="35" t="s">
        <v>65</v>
      </c>
      <c r="L429" s="80">
        <v>429</v>
      </c>
      <c r="M429" s="80"/>
      <c r="N429" s="75"/>
      <c r="O429" s="82" t="s">
        <v>179</v>
      </c>
      <c r="P429" s="84">
        <v>42852.693124999998</v>
      </c>
      <c r="Q429" s="82" t="s">
        <v>2622</v>
      </c>
      <c r="R429" s="82"/>
      <c r="S429" s="82"/>
      <c r="T429" s="82" t="s">
        <v>2693</v>
      </c>
      <c r="U429" s="82"/>
      <c r="V429" s="85" t="s">
        <v>2825</v>
      </c>
      <c r="W429" s="84">
        <v>42852.693124999998</v>
      </c>
      <c r="X429" s="85" t="s">
        <v>3238</v>
      </c>
      <c r="Y429" s="82"/>
      <c r="Z429" s="82"/>
      <c r="AA429" s="88" t="s">
        <v>3675</v>
      </c>
      <c r="AB429" s="82"/>
      <c r="AC429" s="82" t="b">
        <v>0</v>
      </c>
      <c r="AD429" s="82">
        <v>1</v>
      </c>
      <c r="AE429" s="88" t="s">
        <v>1016</v>
      </c>
      <c r="AF429" s="82" t="b">
        <v>0</v>
      </c>
      <c r="AG429" s="82" t="s">
        <v>1023</v>
      </c>
      <c r="AH429" s="82"/>
      <c r="AI429" s="88" t="s">
        <v>1016</v>
      </c>
      <c r="AJ429" s="82" t="b">
        <v>0</v>
      </c>
      <c r="AK429" s="82">
        <v>0</v>
      </c>
      <c r="AL429" s="88" t="s">
        <v>1016</v>
      </c>
      <c r="AM429" s="82" t="s">
        <v>1032</v>
      </c>
      <c r="AN429" s="82" t="b">
        <v>0</v>
      </c>
      <c r="AO429" s="88" t="s">
        <v>3675</v>
      </c>
      <c r="AP429" s="82" t="s">
        <v>179</v>
      </c>
      <c r="AQ429" s="82">
        <v>0</v>
      </c>
      <c r="AR429" s="82">
        <v>0</v>
      </c>
      <c r="AS429" s="82" t="s">
        <v>3983</v>
      </c>
      <c r="AT429" s="82" t="s">
        <v>1045</v>
      </c>
      <c r="AU429" s="82" t="s">
        <v>1046</v>
      </c>
      <c r="AV429" s="82" t="s">
        <v>1447</v>
      </c>
      <c r="AW429" s="82" t="s">
        <v>3988</v>
      </c>
      <c r="AX429" s="82" t="s">
        <v>3990</v>
      </c>
      <c r="AY429" s="82" t="s">
        <v>1056</v>
      </c>
      <c r="AZ429" s="85" t="s">
        <v>3995</v>
      </c>
      <c r="BA429" s="105" t="b">
        <f>IF(Edges[[#This Row],[Vertex 1]]=Edges[[#This Row],[Vertex 2]],TRUE,FALSE)</f>
        <v>1</v>
      </c>
      <c r="BB429">
        <v>1</v>
      </c>
      <c r="BC429">
        <v>1</v>
      </c>
      <c r="BD429" s="82" t="e">
        <f>REPLACE(INDEX(GroupVertices[Group], MATCH(Edges[[#This Row],[Vertex 1]],GroupVertices[Vertex],0)),1,1,"")</f>
        <v>#N/A</v>
      </c>
      <c r="BE429" s="105" t="e">
        <f>REPLACE(INDEX(GroupVertices[Group], MATCH(Edges[[#This Row],[Vertex 2]],GroupVertices[Vertex],0)),1,1,"")</f>
        <v>#N/A</v>
      </c>
    </row>
    <row r="430" spans="1:57" x14ac:dyDescent="0.25">
      <c r="A430" s="67" t="s">
        <v>2283</v>
      </c>
      <c r="B430" s="67" t="s">
        <v>379</v>
      </c>
      <c r="C430" s="68"/>
      <c r="D430" s="69"/>
      <c r="E430" s="70"/>
      <c r="F430" s="71"/>
      <c r="G430" s="68"/>
      <c r="H430" s="72"/>
      <c r="I430" s="73"/>
      <c r="J430" s="73"/>
      <c r="K430" s="35" t="s">
        <v>65</v>
      </c>
      <c r="L430" s="80">
        <v>430</v>
      </c>
      <c r="M430" s="80"/>
      <c r="N430" s="75"/>
      <c r="O430" s="82" t="s">
        <v>393</v>
      </c>
      <c r="P430" s="84">
        <v>42852.701793981483</v>
      </c>
      <c r="Q430" s="82" t="s">
        <v>2623</v>
      </c>
      <c r="R430" s="82"/>
      <c r="S430" s="82"/>
      <c r="T430" s="82" t="s">
        <v>387</v>
      </c>
      <c r="U430" s="82"/>
      <c r="V430" s="85" t="s">
        <v>2826</v>
      </c>
      <c r="W430" s="84">
        <v>42852.701793981483</v>
      </c>
      <c r="X430" s="85" t="s">
        <v>3239</v>
      </c>
      <c r="Y430" s="82"/>
      <c r="Z430" s="82"/>
      <c r="AA430" s="88" t="s">
        <v>3676</v>
      </c>
      <c r="AB430" s="82"/>
      <c r="AC430" s="82" t="b">
        <v>0</v>
      </c>
      <c r="AD430" s="82">
        <v>0</v>
      </c>
      <c r="AE430" s="88" t="s">
        <v>1016</v>
      </c>
      <c r="AF430" s="82" t="b">
        <v>0</v>
      </c>
      <c r="AG430" s="82" t="s">
        <v>1023</v>
      </c>
      <c r="AH430" s="82"/>
      <c r="AI430" s="88" t="s">
        <v>1016</v>
      </c>
      <c r="AJ430" s="82" t="b">
        <v>0</v>
      </c>
      <c r="AK430" s="82">
        <v>1</v>
      </c>
      <c r="AL430" s="88" t="s">
        <v>3927</v>
      </c>
      <c r="AM430" s="82" t="s">
        <v>1032</v>
      </c>
      <c r="AN430" s="82" t="b">
        <v>0</v>
      </c>
      <c r="AO430" s="88" t="s">
        <v>3927</v>
      </c>
      <c r="AP430" s="82" t="s">
        <v>179</v>
      </c>
      <c r="AQ430" s="82">
        <v>0</v>
      </c>
      <c r="AR430" s="82">
        <v>0</v>
      </c>
      <c r="AS430" s="82"/>
      <c r="AT430" s="82"/>
      <c r="AU430" s="82"/>
      <c r="AV430" s="82"/>
      <c r="AW430" s="82"/>
      <c r="AX430" s="82"/>
      <c r="AY430" s="82"/>
      <c r="AZ430" s="82"/>
      <c r="BA430" s="105" t="b">
        <f>IF(Edges[[#This Row],[Vertex 1]]=Edges[[#This Row],[Vertex 2]],TRUE,FALSE)</f>
        <v>0</v>
      </c>
      <c r="BB430">
        <v>1</v>
      </c>
      <c r="BC430">
        <v>1</v>
      </c>
      <c r="BD430" s="81" t="e">
        <f>REPLACE(INDEX(GroupVertices[Group], MATCH(Edges[[#This Row],[Vertex 1]],GroupVertices[Vertex],0)),1,1,"")</f>
        <v>#N/A</v>
      </c>
      <c r="BE430" s="81" t="e">
        <f>REPLACE(INDEX(GroupVertices[Group], MATCH(Edges[[#This Row],[Vertex 2]],GroupVertices[Vertex],0)),1,1,"")</f>
        <v>#N/A</v>
      </c>
    </row>
    <row r="431" spans="1:57" x14ac:dyDescent="0.25">
      <c r="A431" s="67" t="s">
        <v>2284</v>
      </c>
      <c r="B431" s="67" t="s">
        <v>387</v>
      </c>
      <c r="C431" s="68"/>
      <c r="D431" s="69"/>
      <c r="E431" s="70"/>
      <c r="F431" s="71"/>
      <c r="G431" s="68"/>
      <c r="H431" s="72"/>
      <c r="I431" s="73"/>
      <c r="J431" s="73"/>
      <c r="K431" s="35" t="s">
        <v>65</v>
      </c>
      <c r="L431" s="80">
        <v>431</v>
      </c>
      <c r="M431" s="80"/>
      <c r="N431" s="75"/>
      <c r="O431" s="82" t="s">
        <v>393</v>
      </c>
      <c r="P431" s="84">
        <v>42852.711805555555</v>
      </c>
      <c r="Q431" s="82" t="s">
        <v>2620</v>
      </c>
      <c r="R431" s="85" t="s">
        <v>2657</v>
      </c>
      <c r="S431" s="82" t="s">
        <v>2668</v>
      </c>
      <c r="T431" s="82"/>
      <c r="U431" s="82"/>
      <c r="V431" s="85" t="s">
        <v>2827</v>
      </c>
      <c r="W431" s="84">
        <v>42852.711805555555</v>
      </c>
      <c r="X431" s="85" t="s">
        <v>3240</v>
      </c>
      <c r="Y431" s="82"/>
      <c r="Z431" s="82"/>
      <c r="AA431" s="88" t="s">
        <v>3677</v>
      </c>
      <c r="AB431" s="82"/>
      <c r="AC431" s="82" t="b">
        <v>0</v>
      </c>
      <c r="AD431" s="82">
        <v>0</v>
      </c>
      <c r="AE431" s="88" t="s">
        <v>1016</v>
      </c>
      <c r="AF431" s="82" t="b">
        <v>0</v>
      </c>
      <c r="AG431" s="82" t="s">
        <v>1023</v>
      </c>
      <c r="AH431" s="82"/>
      <c r="AI431" s="88" t="s">
        <v>1016</v>
      </c>
      <c r="AJ431" s="82" t="b">
        <v>0</v>
      </c>
      <c r="AK431" s="82">
        <v>345</v>
      </c>
      <c r="AL431" s="88" t="s">
        <v>3964</v>
      </c>
      <c r="AM431" s="82" t="s">
        <v>1032</v>
      </c>
      <c r="AN431" s="82" t="b">
        <v>0</v>
      </c>
      <c r="AO431" s="88" t="s">
        <v>3964</v>
      </c>
      <c r="AP431" s="82" t="s">
        <v>179</v>
      </c>
      <c r="AQ431" s="82">
        <v>0</v>
      </c>
      <c r="AR431" s="82">
        <v>0</v>
      </c>
      <c r="AS431" s="82"/>
      <c r="AT431" s="82"/>
      <c r="AU431" s="82"/>
      <c r="AV431" s="82"/>
      <c r="AW431" s="82"/>
      <c r="AX431" s="82"/>
      <c r="AY431" s="82"/>
      <c r="AZ431" s="82"/>
      <c r="BA431" s="105" t="b">
        <f>IF(Edges[[#This Row],[Vertex 1]]=Edges[[#This Row],[Vertex 2]],TRUE,FALSE)</f>
        <v>0</v>
      </c>
      <c r="BB431">
        <v>1</v>
      </c>
      <c r="BC431">
        <v>1</v>
      </c>
      <c r="BD431" s="81" t="e">
        <f>REPLACE(INDEX(GroupVertices[Group], MATCH(Edges[[#This Row],[Vertex 1]],GroupVertices[Vertex],0)),1,1,"")</f>
        <v>#N/A</v>
      </c>
      <c r="BE431" s="81" t="e">
        <f>REPLACE(INDEX(GroupVertices[Group], MATCH(Edges[[#This Row],[Vertex 2]],GroupVertices[Vertex],0)),1,1,"")</f>
        <v>#N/A</v>
      </c>
    </row>
    <row r="432" spans="1:57" x14ac:dyDescent="0.25">
      <c r="A432" s="67" t="s">
        <v>2284</v>
      </c>
      <c r="B432" s="67" t="s">
        <v>381</v>
      </c>
      <c r="C432" s="68"/>
      <c r="D432" s="69"/>
      <c r="E432" s="70"/>
      <c r="F432" s="71"/>
      <c r="G432" s="68"/>
      <c r="H432" s="72"/>
      <c r="I432" s="73"/>
      <c r="J432" s="73"/>
      <c r="K432" s="35" t="s">
        <v>65</v>
      </c>
      <c r="L432" s="80">
        <v>432</v>
      </c>
      <c r="M432" s="80"/>
      <c r="N432" s="75"/>
      <c r="O432" s="82" t="s">
        <v>393</v>
      </c>
      <c r="P432" s="84">
        <v>42852.711805555555</v>
      </c>
      <c r="Q432" s="82" t="s">
        <v>2620</v>
      </c>
      <c r="R432" s="85" t="s">
        <v>2657</v>
      </c>
      <c r="S432" s="82" t="s">
        <v>2668</v>
      </c>
      <c r="T432" s="82"/>
      <c r="U432" s="82"/>
      <c r="V432" s="85" t="s">
        <v>2827</v>
      </c>
      <c r="W432" s="84">
        <v>42852.711805555555</v>
      </c>
      <c r="X432" s="85" t="s">
        <v>3240</v>
      </c>
      <c r="Y432" s="82"/>
      <c r="Z432" s="82"/>
      <c r="AA432" s="88" t="s">
        <v>3677</v>
      </c>
      <c r="AB432" s="82"/>
      <c r="AC432" s="82" t="b">
        <v>0</v>
      </c>
      <c r="AD432" s="82">
        <v>0</v>
      </c>
      <c r="AE432" s="88" t="s">
        <v>1016</v>
      </c>
      <c r="AF432" s="82" t="b">
        <v>0</v>
      </c>
      <c r="AG432" s="82" t="s">
        <v>1023</v>
      </c>
      <c r="AH432" s="82"/>
      <c r="AI432" s="88" t="s">
        <v>1016</v>
      </c>
      <c r="AJ432" s="82" t="b">
        <v>0</v>
      </c>
      <c r="AK432" s="82">
        <v>345</v>
      </c>
      <c r="AL432" s="88" t="s">
        <v>3964</v>
      </c>
      <c r="AM432" s="82" t="s">
        <v>1032</v>
      </c>
      <c r="AN432" s="82" t="b">
        <v>0</v>
      </c>
      <c r="AO432" s="88" t="s">
        <v>3964</v>
      </c>
      <c r="AP432" s="82" t="s">
        <v>179</v>
      </c>
      <c r="AQ432" s="82">
        <v>0</v>
      </c>
      <c r="AR432" s="82">
        <v>0</v>
      </c>
      <c r="AS432" s="82"/>
      <c r="AT432" s="82"/>
      <c r="AU432" s="82"/>
      <c r="AV432" s="82"/>
      <c r="AW432" s="82"/>
      <c r="AX432" s="82"/>
      <c r="AY432" s="82"/>
      <c r="AZ432" s="82"/>
      <c r="BA432" s="105" t="b">
        <f>IF(Edges[[#This Row],[Vertex 1]]=Edges[[#This Row],[Vertex 2]],TRUE,FALSE)</f>
        <v>0</v>
      </c>
      <c r="BB432">
        <v>1</v>
      </c>
      <c r="BC432">
        <v>1</v>
      </c>
      <c r="BD432" s="81" t="e">
        <f>REPLACE(INDEX(GroupVertices[Group], MATCH(Edges[[#This Row],[Vertex 1]],GroupVertices[Vertex],0)),1,1,"")</f>
        <v>#N/A</v>
      </c>
      <c r="BE432" s="81" t="e">
        <f>REPLACE(INDEX(GroupVertices[Group], MATCH(Edges[[#This Row],[Vertex 2]],GroupVertices[Vertex],0)),1,1,"")</f>
        <v>#N/A</v>
      </c>
    </row>
    <row r="433" spans="1:57" x14ac:dyDescent="0.25">
      <c r="A433" s="67" t="s">
        <v>2285</v>
      </c>
      <c r="B433" s="67" t="s">
        <v>387</v>
      </c>
      <c r="C433" s="68"/>
      <c r="D433" s="69"/>
      <c r="E433" s="70"/>
      <c r="F433" s="71"/>
      <c r="G433" s="68"/>
      <c r="H433" s="72"/>
      <c r="I433" s="73"/>
      <c r="J433" s="73"/>
      <c r="K433" s="35" t="s">
        <v>65</v>
      </c>
      <c r="L433" s="80">
        <v>433</v>
      </c>
      <c r="M433" s="80"/>
      <c r="N433" s="75"/>
      <c r="O433" s="82" t="s">
        <v>393</v>
      </c>
      <c r="P433" s="84">
        <v>42852.713148148148</v>
      </c>
      <c r="Q433" s="82" t="s">
        <v>2620</v>
      </c>
      <c r="R433" s="85" t="s">
        <v>2657</v>
      </c>
      <c r="S433" s="82" t="s">
        <v>2668</v>
      </c>
      <c r="T433" s="82"/>
      <c r="U433" s="82"/>
      <c r="V433" s="85" t="s">
        <v>2828</v>
      </c>
      <c r="W433" s="84">
        <v>42852.713148148148</v>
      </c>
      <c r="X433" s="85" t="s">
        <v>3241</v>
      </c>
      <c r="Y433" s="82"/>
      <c r="Z433" s="82"/>
      <c r="AA433" s="88" t="s">
        <v>3678</v>
      </c>
      <c r="AB433" s="82"/>
      <c r="AC433" s="82" t="b">
        <v>0</v>
      </c>
      <c r="AD433" s="82">
        <v>0</v>
      </c>
      <c r="AE433" s="88" t="s">
        <v>1016</v>
      </c>
      <c r="AF433" s="82" t="b">
        <v>0</v>
      </c>
      <c r="AG433" s="82" t="s">
        <v>1023</v>
      </c>
      <c r="AH433" s="82"/>
      <c r="AI433" s="88" t="s">
        <v>1016</v>
      </c>
      <c r="AJ433" s="82" t="b">
        <v>0</v>
      </c>
      <c r="AK433" s="82">
        <v>345</v>
      </c>
      <c r="AL433" s="88" t="s">
        <v>3964</v>
      </c>
      <c r="AM433" s="82" t="s">
        <v>1030</v>
      </c>
      <c r="AN433" s="82" t="b">
        <v>0</v>
      </c>
      <c r="AO433" s="88" t="s">
        <v>3964</v>
      </c>
      <c r="AP433" s="82" t="s">
        <v>179</v>
      </c>
      <c r="AQ433" s="82">
        <v>0</v>
      </c>
      <c r="AR433" s="82">
        <v>0</v>
      </c>
      <c r="AS433" s="82"/>
      <c r="AT433" s="82"/>
      <c r="AU433" s="82"/>
      <c r="AV433" s="82"/>
      <c r="AW433" s="82"/>
      <c r="AX433" s="82"/>
      <c r="AY433" s="82"/>
      <c r="AZ433" s="82"/>
      <c r="BA433" s="105" t="b">
        <f>IF(Edges[[#This Row],[Vertex 1]]=Edges[[#This Row],[Vertex 2]],TRUE,FALSE)</f>
        <v>0</v>
      </c>
      <c r="BB433">
        <v>1</v>
      </c>
      <c r="BC433">
        <v>1</v>
      </c>
      <c r="BD433" s="81" t="e">
        <f>REPLACE(INDEX(GroupVertices[Group], MATCH(Edges[[#This Row],[Vertex 1]],GroupVertices[Vertex],0)),1,1,"")</f>
        <v>#N/A</v>
      </c>
      <c r="BE433" s="81" t="e">
        <f>REPLACE(INDEX(GroupVertices[Group], MATCH(Edges[[#This Row],[Vertex 2]],GroupVertices[Vertex],0)),1,1,"")</f>
        <v>#N/A</v>
      </c>
    </row>
    <row r="434" spans="1:57" x14ac:dyDescent="0.25">
      <c r="A434" s="67" t="s">
        <v>2285</v>
      </c>
      <c r="B434" s="67" t="s">
        <v>381</v>
      </c>
      <c r="C434" s="68"/>
      <c r="D434" s="69"/>
      <c r="E434" s="70"/>
      <c r="F434" s="71"/>
      <c r="G434" s="68"/>
      <c r="H434" s="72"/>
      <c r="I434" s="73"/>
      <c r="J434" s="73"/>
      <c r="K434" s="35" t="s">
        <v>65</v>
      </c>
      <c r="L434" s="80">
        <v>434</v>
      </c>
      <c r="M434" s="80"/>
      <c r="N434" s="75"/>
      <c r="O434" s="82" t="s">
        <v>393</v>
      </c>
      <c r="P434" s="84">
        <v>42852.713148148148</v>
      </c>
      <c r="Q434" s="82" t="s">
        <v>2620</v>
      </c>
      <c r="R434" s="85" t="s">
        <v>2657</v>
      </c>
      <c r="S434" s="82" t="s">
        <v>2668</v>
      </c>
      <c r="T434" s="82"/>
      <c r="U434" s="82"/>
      <c r="V434" s="85" t="s">
        <v>2828</v>
      </c>
      <c r="W434" s="84">
        <v>42852.713148148148</v>
      </c>
      <c r="X434" s="85" t="s">
        <v>3241</v>
      </c>
      <c r="Y434" s="82"/>
      <c r="Z434" s="82"/>
      <c r="AA434" s="88" t="s">
        <v>3678</v>
      </c>
      <c r="AB434" s="82"/>
      <c r="AC434" s="82" t="b">
        <v>0</v>
      </c>
      <c r="AD434" s="82">
        <v>0</v>
      </c>
      <c r="AE434" s="88" t="s">
        <v>1016</v>
      </c>
      <c r="AF434" s="82" t="b">
        <v>0</v>
      </c>
      <c r="AG434" s="82" t="s">
        <v>1023</v>
      </c>
      <c r="AH434" s="82"/>
      <c r="AI434" s="88" t="s">
        <v>1016</v>
      </c>
      <c r="AJ434" s="82" t="b">
        <v>0</v>
      </c>
      <c r="AK434" s="82">
        <v>345</v>
      </c>
      <c r="AL434" s="88" t="s">
        <v>3964</v>
      </c>
      <c r="AM434" s="82" t="s">
        <v>1030</v>
      </c>
      <c r="AN434" s="82" t="b">
        <v>0</v>
      </c>
      <c r="AO434" s="88" t="s">
        <v>3964</v>
      </c>
      <c r="AP434" s="82" t="s">
        <v>179</v>
      </c>
      <c r="AQ434" s="82">
        <v>0</v>
      </c>
      <c r="AR434" s="82">
        <v>0</v>
      </c>
      <c r="AS434" s="82"/>
      <c r="AT434" s="82"/>
      <c r="AU434" s="82"/>
      <c r="AV434" s="82"/>
      <c r="AW434" s="82"/>
      <c r="AX434" s="82"/>
      <c r="AY434" s="82"/>
      <c r="AZ434" s="82"/>
      <c r="BA434" s="105" t="b">
        <f>IF(Edges[[#This Row],[Vertex 1]]=Edges[[#This Row],[Vertex 2]],TRUE,FALSE)</f>
        <v>0</v>
      </c>
      <c r="BB434">
        <v>1</v>
      </c>
      <c r="BC434">
        <v>1</v>
      </c>
      <c r="BD434" s="81" t="e">
        <f>REPLACE(INDEX(GroupVertices[Group], MATCH(Edges[[#This Row],[Vertex 1]],GroupVertices[Vertex],0)),1,1,"")</f>
        <v>#N/A</v>
      </c>
      <c r="BE434" s="81" t="e">
        <f>REPLACE(INDEX(GroupVertices[Group], MATCH(Edges[[#This Row],[Vertex 2]],GroupVertices[Vertex],0)),1,1,"")</f>
        <v>#N/A</v>
      </c>
    </row>
    <row r="435" spans="1:57" x14ac:dyDescent="0.25">
      <c r="A435" s="67" t="s">
        <v>2286</v>
      </c>
      <c r="B435" s="67" t="s">
        <v>387</v>
      </c>
      <c r="C435" s="68"/>
      <c r="D435" s="69"/>
      <c r="E435" s="70"/>
      <c r="F435" s="71"/>
      <c r="G435" s="68"/>
      <c r="H435" s="72"/>
      <c r="I435" s="73"/>
      <c r="J435" s="73"/>
      <c r="K435" s="35" t="s">
        <v>65</v>
      </c>
      <c r="L435" s="80">
        <v>435</v>
      </c>
      <c r="M435" s="80"/>
      <c r="N435" s="75"/>
      <c r="O435" s="82" t="s">
        <v>393</v>
      </c>
      <c r="P435" s="84">
        <v>42852.716365740744</v>
      </c>
      <c r="Q435" s="82" t="s">
        <v>2620</v>
      </c>
      <c r="R435" s="85" t="s">
        <v>2657</v>
      </c>
      <c r="S435" s="82" t="s">
        <v>2668</v>
      </c>
      <c r="T435" s="82"/>
      <c r="U435" s="82"/>
      <c r="V435" s="85" t="s">
        <v>2829</v>
      </c>
      <c r="W435" s="84">
        <v>42852.716365740744</v>
      </c>
      <c r="X435" s="85" t="s">
        <v>3242</v>
      </c>
      <c r="Y435" s="82"/>
      <c r="Z435" s="82"/>
      <c r="AA435" s="88" t="s">
        <v>3679</v>
      </c>
      <c r="AB435" s="82"/>
      <c r="AC435" s="82" t="b">
        <v>0</v>
      </c>
      <c r="AD435" s="82">
        <v>0</v>
      </c>
      <c r="AE435" s="88" t="s">
        <v>1016</v>
      </c>
      <c r="AF435" s="82" t="b">
        <v>0</v>
      </c>
      <c r="AG435" s="82" t="s">
        <v>1023</v>
      </c>
      <c r="AH435" s="82"/>
      <c r="AI435" s="88" t="s">
        <v>1016</v>
      </c>
      <c r="AJ435" s="82" t="b">
        <v>0</v>
      </c>
      <c r="AK435" s="82">
        <v>345</v>
      </c>
      <c r="AL435" s="88" t="s">
        <v>3964</v>
      </c>
      <c r="AM435" s="82" t="s">
        <v>1032</v>
      </c>
      <c r="AN435" s="82" t="b">
        <v>0</v>
      </c>
      <c r="AO435" s="88" t="s">
        <v>3964</v>
      </c>
      <c r="AP435" s="82" t="s">
        <v>179</v>
      </c>
      <c r="AQ435" s="82">
        <v>0</v>
      </c>
      <c r="AR435" s="82">
        <v>0</v>
      </c>
      <c r="AS435" s="82"/>
      <c r="AT435" s="82"/>
      <c r="AU435" s="82"/>
      <c r="AV435" s="82"/>
      <c r="AW435" s="82"/>
      <c r="AX435" s="82"/>
      <c r="AY435" s="82"/>
      <c r="AZ435" s="82"/>
      <c r="BA435" s="105" t="b">
        <f>IF(Edges[[#This Row],[Vertex 1]]=Edges[[#This Row],[Vertex 2]],TRUE,FALSE)</f>
        <v>0</v>
      </c>
      <c r="BB435">
        <v>1</v>
      </c>
      <c r="BC435">
        <v>1</v>
      </c>
      <c r="BD435" s="81" t="e">
        <f>REPLACE(INDEX(GroupVertices[Group], MATCH(Edges[[#This Row],[Vertex 1]],GroupVertices[Vertex],0)),1,1,"")</f>
        <v>#N/A</v>
      </c>
      <c r="BE435" s="81" t="e">
        <f>REPLACE(INDEX(GroupVertices[Group], MATCH(Edges[[#This Row],[Vertex 2]],GroupVertices[Vertex],0)),1,1,"")</f>
        <v>#N/A</v>
      </c>
    </row>
    <row r="436" spans="1:57" x14ac:dyDescent="0.25">
      <c r="A436" s="67" t="s">
        <v>2286</v>
      </c>
      <c r="B436" s="67" t="s">
        <v>381</v>
      </c>
      <c r="C436" s="68"/>
      <c r="D436" s="69"/>
      <c r="E436" s="70"/>
      <c r="F436" s="71"/>
      <c r="G436" s="68"/>
      <c r="H436" s="72"/>
      <c r="I436" s="73"/>
      <c r="J436" s="73"/>
      <c r="K436" s="35" t="s">
        <v>65</v>
      </c>
      <c r="L436" s="80">
        <v>436</v>
      </c>
      <c r="M436" s="80"/>
      <c r="N436" s="75"/>
      <c r="O436" s="82" t="s">
        <v>393</v>
      </c>
      <c r="P436" s="84">
        <v>42852.716365740744</v>
      </c>
      <c r="Q436" s="82" t="s">
        <v>2620</v>
      </c>
      <c r="R436" s="85" t="s">
        <v>2657</v>
      </c>
      <c r="S436" s="82" t="s">
        <v>2668</v>
      </c>
      <c r="T436" s="82"/>
      <c r="U436" s="82"/>
      <c r="V436" s="85" t="s">
        <v>2829</v>
      </c>
      <c r="W436" s="84">
        <v>42852.716365740744</v>
      </c>
      <c r="X436" s="85" t="s">
        <v>3242</v>
      </c>
      <c r="Y436" s="82"/>
      <c r="Z436" s="82"/>
      <c r="AA436" s="88" t="s">
        <v>3679</v>
      </c>
      <c r="AB436" s="82"/>
      <c r="AC436" s="82" t="b">
        <v>0</v>
      </c>
      <c r="AD436" s="82">
        <v>0</v>
      </c>
      <c r="AE436" s="88" t="s">
        <v>1016</v>
      </c>
      <c r="AF436" s="82" t="b">
        <v>0</v>
      </c>
      <c r="AG436" s="82" t="s">
        <v>1023</v>
      </c>
      <c r="AH436" s="82"/>
      <c r="AI436" s="88" t="s">
        <v>1016</v>
      </c>
      <c r="AJ436" s="82" t="b">
        <v>0</v>
      </c>
      <c r="AK436" s="82">
        <v>345</v>
      </c>
      <c r="AL436" s="88" t="s">
        <v>3964</v>
      </c>
      <c r="AM436" s="82" t="s">
        <v>1032</v>
      </c>
      <c r="AN436" s="82" t="b">
        <v>0</v>
      </c>
      <c r="AO436" s="88" t="s">
        <v>3964</v>
      </c>
      <c r="AP436" s="82" t="s">
        <v>179</v>
      </c>
      <c r="AQ436" s="82">
        <v>0</v>
      </c>
      <c r="AR436" s="82">
        <v>0</v>
      </c>
      <c r="AS436" s="82"/>
      <c r="AT436" s="82"/>
      <c r="AU436" s="82"/>
      <c r="AV436" s="82"/>
      <c r="AW436" s="82"/>
      <c r="AX436" s="82"/>
      <c r="AY436" s="82"/>
      <c r="AZ436" s="82"/>
      <c r="BA436" s="105" t="b">
        <f>IF(Edges[[#This Row],[Vertex 1]]=Edges[[#This Row],[Vertex 2]],TRUE,FALSE)</f>
        <v>0</v>
      </c>
      <c r="BB436">
        <v>1</v>
      </c>
      <c r="BC436">
        <v>1</v>
      </c>
      <c r="BD436" s="81" t="e">
        <f>REPLACE(INDEX(GroupVertices[Group], MATCH(Edges[[#This Row],[Vertex 1]],GroupVertices[Vertex],0)),1,1,"")</f>
        <v>#N/A</v>
      </c>
      <c r="BE436" s="81" t="e">
        <f>REPLACE(INDEX(GroupVertices[Group], MATCH(Edges[[#This Row],[Vertex 2]],GroupVertices[Vertex],0)),1,1,"")</f>
        <v>#N/A</v>
      </c>
    </row>
    <row r="437" spans="1:57" x14ac:dyDescent="0.25">
      <c r="A437" s="67" t="s">
        <v>2287</v>
      </c>
      <c r="B437" s="67" t="s">
        <v>387</v>
      </c>
      <c r="C437" s="68"/>
      <c r="D437" s="69"/>
      <c r="E437" s="70"/>
      <c r="F437" s="71"/>
      <c r="G437" s="68"/>
      <c r="H437" s="72"/>
      <c r="I437" s="73"/>
      <c r="J437" s="73"/>
      <c r="K437" s="35" t="s">
        <v>65</v>
      </c>
      <c r="L437" s="80">
        <v>437</v>
      </c>
      <c r="M437" s="80"/>
      <c r="N437" s="75"/>
      <c r="O437" s="82" t="s">
        <v>393</v>
      </c>
      <c r="P437" s="84">
        <v>42852.728101851855</v>
      </c>
      <c r="Q437" s="82" t="s">
        <v>2620</v>
      </c>
      <c r="R437" s="85" t="s">
        <v>2657</v>
      </c>
      <c r="S437" s="82" t="s">
        <v>2668</v>
      </c>
      <c r="T437" s="82"/>
      <c r="U437" s="82"/>
      <c r="V437" s="85" t="s">
        <v>2830</v>
      </c>
      <c r="W437" s="84">
        <v>42852.728101851855</v>
      </c>
      <c r="X437" s="85" t="s">
        <v>3243</v>
      </c>
      <c r="Y437" s="82"/>
      <c r="Z437" s="82"/>
      <c r="AA437" s="88" t="s">
        <v>3680</v>
      </c>
      <c r="AB437" s="82"/>
      <c r="AC437" s="82" t="b">
        <v>0</v>
      </c>
      <c r="AD437" s="82">
        <v>0</v>
      </c>
      <c r="AE437" s="88" t="s">
        <v>1016</v>
      </c>
      <c r="AF437" s="82" t="b">
        <v>0</v>
      </c>
      <c r="AG437" s="82" t="s">
        <v>1023</v>
      </c>
      <c r="AH437" s="82"/>
      <c r="AI437" s="88" t="s">
        <v>1016</v>
      </c>
      <c r="AJ437" s="82" t="b">
        <v>0</v>
      </c>
      <c r="AK437" s="82">
        <v>345</v>
      </c>
      <c r="AL437" s="88" t="s">
        <v>3964</v>
      </c>
      <c r="AM437" s="82" t="s">
        <v>1030</v>
      </c>
      <c r="AN437" s="82" t="b">
        <v>0</v>
      </c>
      <c r="AO437" s="88" t="s">
        <v>3964</v>
      </c>
      <c r="AP437" s="82" t="s">
        <v>179</v>
      </c>
      <c r="AQ437" s="82">
        <v>0</v>
      </c>
      <c r="AR437" s="82">
        <v>0</v>
      </c>
      <c r="AS437" s="82"/>
      <c r="AT437" s="82"/>
      <c r="AU437" s="82"/>
      <c r="AV437" s="82"/>
      <c r="AW437" s="82"/>
      <c r="AX437" s="82"/>
      <c r="AY437" s="82"/>
      <c r="AZ437" s="82"/>
      <c r="BA437" s="105" t="b">
        <f>IF(Edges[[#This Row],[Vertex 1]]=Edges[[#This Row],[Vertex 2]],TRUE,FALSE)</f>
        <v>0</v>
      </c>
      <c r="BB437">
        <v>1</v>
      </c>
      <c r="BC437">
        <v>1</v>
      </c>
      <c r="BD437" s="81" t="e">
        <f>REPLACE(INDEX(GroupVertices[Group], MATCH(Edges[[#This Row],[Vertex 1]],GroupVertices[Vertex],0)),1,1,"")</f>
        <v>#N/A</v>
      </c>
      <c r="BE437" s="81" t="e">
        <f>REPLACE(INDEX(GroupVertices[Group], MATCH(Edges[[#This Row],[Vertex 2]],GroupVertices[Vertex],0)),1,1,"")</f>
        <v>#N/A</v>
      </c>
    </row>
    <row r="438" spans="1:57" x14ac:dyDescent="0.25">
      <c r="A438" s="67" t="s">
        <v>2287</v>
      </c>
      <c r="B438" s="67" t="s">
        <v>381</v>
      </c>
      <c r="C438" s="68"/>
      <c r="D438" s="69"/>
      <c r="E438" s="70"/>
      <c r="F438" s="71"/>
      <c r="G438" s="68"/>
      <c r="H438" s="72"/>
      <c r="I438" s="73"/>
      <c r="J438" s="73"/>
      <c r="K438" s="35" t="s">
        <v>65</v>
      </c>
      <c r="L438" s="80">
        <v>438</v>
      </c>
      <c r="M438" s="80"/>
      <c r="N438" s="75"/>
      <c r="O438" s="82" t="s">
        <v>393</v>
      </c>
      <c r="P438" s="84">
        <v>42852.728101851855</v>
      </c>
      <c r="Q438" s="82" t="s">
        <v>2620</v>
      </c>
      <c r="R438" s="85" t="s">
        <v>2657</v>
      </c>
      <c r="S438" s="82" t="s">
        <v>2668</v>
      </c>
      <c r="T438" s="82"/>
      <c r="U438" s="82"/>
      <c r="V438" s="85" t="s">
        <v>2830</v>
      </c>
      <c r="W438" s="84">
        <v>42852.728101851855</v>
      </c>
      <c r="X438" s="85" t="s">
        <v>3243</v>
      </c>
      <c r="Y438" s="82"/>
      <c r="Z438" s="82"/>
      <c r="AA438" s="88" t="s">
        <v>3680</v>
      </c>
      <c r="AB438" s="82"/>
      <c r="AC438" s="82" t="b">
        <v>0</v>
      </c>
      <c r="AD438" s="82">
        <v>0</v>
      </c>
      <c r="AE438" s="88" t="s">
        <v>1016</v>
      </c>
      <c r="AF438" s="82" t="b">
        <v>0</v>
      </c>
      <c r="AG438" s="82" t="s">
        <v>1023</v>
      </c>
      <c r="AH438" s="82"/>
      <c r="AI438" s="88" t="s">
        <v>1016</v>
      </c>
      <c r="AJ438" s="82" t="b">
        <v>0</v>
      </c>
      <c r="AK438" s="82">
        <v>345</v>
      </c>
      <c r="AL438" s="88" t="s">
        <v>3964</v>
      </c>
      <c r="AM438" s="82" t="s">
        <v>1030</v>
      </c>
      <c r="AN438" s="82" t="b">
        <v>0</v>
      </c>
      <c r="AO438" s="88" t="s">
        <v>3964</v>
      </c>
      <c r="AP438" s="82" t="s">
        <v>179</v>
      </c>
      <c r="AQ438" s="82">
        <v>0</v>
      </c>
      <c r="AR438" s="82">
        <v>0</v>
      </c>
      <c r="AS438" s="82"/>
      <c r="AT438" s="82"/>
      <c r="AU438" s="82"/>
      <c r="AV438" s="82"/>
      <c r="AW438" s="82"/>
      <c r="AX438" s="82"/>
      <c r="AY438" s="82"/>
      <c r="AZ438" s="82"/>
      <c r="BA438" s="105" t="b">
        <f>IF(Edges[[#This Row],[Vertex 1]]=Edges[[#This Row],[Vertex 2]],TRUE,FALSE)</f>
        <v>0</v>
      </c>
      <c r="BB438">
        <v>1</v>
      </c>
      <c r="BC438">
        <v>1</v>
      </c>
      <c r="BD438" s="81" t="e">
        <f>REPLACE(INDEX(GroupVertices[Group], MATCH(Edges[[#This Row],[Vertex 1]],GroupVertices[Vertex],0)),1,1,"")</f>
        <v>#N/A</v>
      </c>
      <c r="BE438" s="81" t="e">
        <f>REPLACE(INDEX(GroupVertices[Group], MATCH(Edges[[#This Row],[Vertex 2]],GroupVertices[Vertex],0)),1,1,"")</f>
        <v>#N/A</v>
      </c>
    </row>
    <row r="439" spans="1:57" x14ac:dyDescent="0.25">
      <c r="A439" s="67" t="s">
        <v>2288</v>
      </c>
      <c r="B439" s="67" t="s">
        <v>2561</v>
      </c>
      <c r="C439" s="68"/>
      <c r="D439" s="69"/>
      <c r="E439" s="70"/>
      <c r="F439" s="71"/>
      <c r="G439" s="68"/>
      <c r="H439" s="72"/>
      <c r="I439" s="73"/>
      <c r="J439" s="73"/>
      <c r="K439" s="35" t="s">
        <v>65</v>
      </c>
      <c r="L439" s="80">
        <v>439</v>
      </c>
      <c r="M439" s="80"/>
      <c r="N439" s="75"/>
      <c r="O439" s="82" t="s">
        <v>393</v>
      </c>
      <c r="P439" s="84">
        <v>42852.730856481481</v>
      </c>
      <c r="Q439" s="82" t="s">
        <v>2624</v>
      </c>
      <c r="R439" s="85" t="s">
        <v>2665</v>
      </c>
      <c r="S439" s="82" t="s">
        <v>2669</v>
      </c>
      <c r="T439" s="82"/>
      <c r="U439" s="82"/>
      <c r="V439" s="85" t="s">
        <v>2831</v>
      </c>
      <c r="W439" s="84">
        <v>42852.730856481481</v>
      </c>
      <c r="X439" s="85" t="s">
        <v>3244</v>
      </c>
      <c r="Y439" s="82"/>
      <c r="Z439" s="82"/>
      <c r="AA439" s="88" t="s">
        <v>3681</v>
      </c>
      <c r="AB439" s="82"/>
      <c r="AC439" s="82" t="b">
        <v>0</v>
      </c>
      <c r="AD439" s="82">
        <v>0</v>
      </c>
      <c r="AE439" s="88" t="s">
        <v>1016</v>
      </c>
      <c r="AF439" s="82" t="b">
        <v>0</v>
      </c>
      <c r="AG439" s="82" t="s">
        <v>3974</v>
      </c>
      <c r="AH439" s="82"/>
      <c r="AI439" s="88" t="s">
        <v>1016</v>
      </c>
      <c r="AJ439" s="82" t="b">
        <v>0</v>
      </c>
      <c r="AK439" s="82">
        <v>0</v>
      </c>
      <c r="AL439" s="88" t="s">
        <v>1016</v>
      </c>
      <c r="AM439" s="82" t="s">
        <v>1039</v>
      </c>
      <c r="AN439" s="82" t="b">
        <v>0</v>
      </c>
      <c r="AO439" s="88" t="s">
        <v>3681</v>
      </c>
      <c r="AP439" s="82" t="s">
        <v>179</v>
      </c>
      <c r="AQ439" s="82">
        <v>0</v>
      </c>
      <c r="AR439" s="82">
        <v>0</v>
      </c>
      <c r="AS439" s="82"/>
      <c r="AT439" s="82"/>
      <c r="AU439" s="82"/>
      <c r="AV439" s="82"/>
      <c r="AW439" s="82"/>
      <c r="AX439" s="82"/>
      <c r="AY439" s="82"/>
      <c r="AZ439" s="82"/>
      <c r="BA439" s="105" t="b">
        <f>IF(Edges[[#This Row],[Vertex 1]]=Edges[[#This Row],[Vertex 2]],TRUE,FALSE)</f>
        <v>0</v>
      </c>
      <c r="BB439">
        <v>1</v>
      </c>
      <c r="BC439">
        <v>1</v>
      </c>
      <c r="BD439" s="81" t="e">
        <f>REPLACE(INDEX(GroupVertices[Group], MATCH(Edges[[#This Row],[Vertex 1]],GroupVertices[Vertex],0)),1,1,"")</f>
        <v>#N/A</v>
      </c>
      <c r="BE439" s="81" t="e">
        <f>REPLACE(INDEX(GroupVertices[Group], MATCH(Edges[[#This Row],[Vertex 2]],GroupVertices[Vertex],0)),1,1,"")</f>
        <v>#N/A</v>
      </c>
    </row>
    <row r="440" spans="1:57" x14ac:dyDescent="0.25">
      <c r="A440" s="67" t="s">
        <v>2289</v>
      </c>
      <c r="B440" s="67" t="s">
        <v>387</v>
      </c>
      <c r="C440" s="68"/>
      <c r="D440" s="69"/>
      <c r="E440" s="70"/>
      <c r="F440" s="71"/>
      <c r="G440" s="68"/>
      <c r="H440" s="72"/>
      <c r="I440" s="73"/>
      <c r="J440" s="73"/>
      <c r="K440" s="35" t="s">
        <v>65</v>
      </c>
      <c r="L440" s="80">
        <v>440</v>
      </c>
      <c r="M440" s="80"/>
      <c r="N440" s="75"/>
      <c r="O440" s="82" t="s">
        <v>393</v>
      </c>
      <c r="P440" s="84">
        <v>42852.73505787037</v>
      </c>
      <c r="Q440" s="82" t="s">
        <v>2620</v>
      </c>
      <c r="R440" s="85" t="s">
        <v>2657</v>
      </c>
      <c r="S440" s="82" t="s">
        <v>2668</v>
      </c>
      <c r="T440" s="82"/>
      <c r="U440" s="82"/>
      <c r="V440" s="85" t="s">
        <v>2832</v>
      </c>
      <c r="W440" s="84">
        <v>42852.73505787037</v>
      </c>
      <c r="X440" s="85" t="s">
        <v>3245</v>
      </c>
      <c r="Y440" s="82"/>
      <c r="Z440" s="82"/>
      <c r="AA440" s="88" t="s">
        <v>3682</v>
      </c>
      <c r="AB440" s="82"/>
      <c r="AC440" s="82" t="b">
        <v>0</v>
      </c>
      <c r="AD440" s="82">
        <v>0</v>
      </c>
      <c r="AE440" s="88" t="s">
        <v>1016</v>
      </c>
      <c r="AF440" s="82" t="b">
        <v>0</v>
      </c>
      <c r="AG440" s="82" t="s">
        <v>1023</v>
      </c>
      <c r="AH440" s="82"/>
      <c r="AI440" s="88" t="s">
        <v>1016</v>
      </c>
      <c r="AJ440" s="82" t="b">
        <v>0</v>
      </c>
      <c r="AK440" s="82">
        <v>345</v>
      </c>
      <c r="AL440" s="88" t="s">
        <v>3964</v>
      </c>
      <c r="AM440" s="82" t="s">
        <v>1030</v>
      </c>
      <c r="AN440" s="82" t="b">
        <v>0</v>
      </c>
      <c r="AO440" s="88" t="s">
        <v>3964</v>
      </c>
      <c r="AP440" s="82" t="s">
        <v>179</v>
      </c>
      <c r="AQ440" s="82">
        <v>0</v>
      </c>
      <c r="AR440" s="82">
        <v>0</v>
      </c>
      <c r="AS440" s="82"/>
      <c r="AT440" s="82"/>
      <c r="AU440" s="82"/>
      <c r="AV440" s="82"/>
      <c r="AW440" s="82"/>
      <c r="AX440" s="82"/>
      <c r="AY440" s="82"/>
      <c r="AZ440" s="82"/>
      <c r="BA440" s="105" t="b">
        <f>IF(Edges[[#This Row],[Vertex 1]]=Edges[[#This Row],[Vertex 2]],TRUE,FALSE)</f>
        <v>0</v>
      </c>
      <c r="BB440">
        <v>1</v>
      </c>
      <c r="BC440">
        <v>1</v>
      </c>
      <c r="BD440" s="81" t="e">
        <f>REPLACE(INDEX(GroupVertices[Group], MATCH(Edges[[#This Row],[Vertex 1]],GroupVertices[Vertex],0)),1,1,"")</f>
        <v>#N/A</v>
      </c>
      <c r="BE440" s="81" t="e">
        <f>REPLACE(INDEX(GroupVertices[Group], MATCH(Edges[[#This Row],[Vertex 2]],GroupVertices[Vertex],0)),1,1,"")</f>
        <v>#N/A</v>
      </c>
    </row>
    <row r="441" spans="1:57" x14ac:dyDescent="0.25">
      <c r="A441" s="67" t="s">
        <v>2289</v>
      </c>
      <c r="B441" s="67" t="s">
        <v>381</v>
      </c>
      <c r="C441" s="68"/>
      <c r="D441" s="69"/>
      <c r="E441" s="70"/>
      <c r="F441" s="71"/>
      <c r="G441" s="68"/>
      <c r="H441" s="72"/>
      <c r="I441" s="73"/>
      <c r="J441" s="73"/>
      <c r="K441" s="35" t="s">
        <v>65</v>
      </c>
      <c r="L441" s="80">
        <v>441</v>
      </c>
      <c r="M441" s="80"/>
      <c r="N441" s="75"/>
      <c r="O441" s="82" t="s">
        <v>393</v>
      </c>
      <c r="P441" s="84">
        <v>42852.73505787037</v>
      </c>
      <c r="Q441" s="82" t="s">
        <v>2620</v>
      </c>
      <c r="R441" s="85" t="s">
        <v>2657</v>
      </c>
      <c r="S441" s="82" t="s">
        <v>2668</v>
      </c>
      <c r="T441" s="82"/>
      <c r="U441" s="82"/>
      <c r="V441" s="85" t="s">
        <v>2832</v>
      </c>
      <c r="W441" s="84">
        <v>42852.73505787037</v>
      </c>
      <c r="X441" s="85" t="s">
        <v>3245</v>
      </c>
      <c r="Y441" s="82"/>
      <c r="Z441" s="82"/>
      <c r="AA441" s="88" t="s">
        <v>3682</v>
      </c>
      <c r="AB441" s="82"/>
      <c r="AC441" s="82" t="b">
        <v>0</v>
      </c>
      <c r="AD441" s="82">
        <v>0</v>
      </c>
      <c r="AE441" s="88" t="s">
        <v>1016</v>
      </c>
      <c r="AF441" s="82" t="b">
        <v>0</v>
      </c>
      <c r="AG441" s="82" t="s">
        <v>1023</v>
      </c>
      <c r="AH441" s="82"/>
      <c r="AI441" s="88" t="s">
        <v>1016</v>
      </c>
      <c r="AJ441" s="82" t="b">
        <v>0</v>
      </c>
      <c r="AK441" s="82">
        <v>345</v>
      </c>
      <c r="AL441" s="88" t="s">
        <v>3964</v>
      </c>
      <c r="AM441" s="82" t="s">
        <v>1030</v>
      </c>
      <c r="AN441" s="82" t="b">
        <v>0</v>
      </c>
      <c r="AO441" s="88" t="s">
        <v>3964</v>
      </c>
      <c r="AP441" s="82" t="s">
        <v>179</v>
      </c>
      <c r="AQ441" s="82">
        <v>0</v>
      </c>
      <c r="AR441" s="82">
        <v>0</v>
      </c>
      <c r="AS441" s="82"/>
      <c r="AT441" s="82"/>
      <c r="AU441" s="82"/>
      <c r="AV441" s="82"/>
      <c r="AW441" s="82"/>
      <c r="AX441" s="82"/>
      <c r="AY441" s="82"/>
      <c r="AZ441" s="82"/>
      <c r="BA441" s="105" t="b">
        <f>IF(Edges[[#This Row],[Vertex 1]]=Edges[[#This Row],[Vertex 2]],TRUE,FALSE)</f>
        <v>0</v>
      </c>
      <c r="BB441">
        <v>1</v>
      </c>
      <c r="BC441">
        <v>1</v>
      </c>
      <c r="BD441" s="81" t="e">
        <f>REPLACE(INDEX(GroupVertices[Group], MATCH(Edges[[#This Row],[Vertex 1]],GroupVertices[Vertex],0)),1,1,"")</f>
        <v>#N/A</v>
      </c>
      <c r="BE441" s="81" t="e">
        <f>REPLACE(INDEX(GroupVertices[Group], MATCH(Edges[[#This Row],[Vertex 2]],GroupVertices[Vertex],0)),1,1,"")</f>
        <v>#N/A</v>
      </c>
    </row>
    <row r="442" spans="1:57" x14ac:dyDescent="0.25">
      <c r="A442" s="67" t="s">
        <v>2290</v>
      </c>
      <c r="B442" s="67" t="s">
        <v>387</v>
      </c>
      <c r="C442" s="68"/>
      <c r="D442" s="69"/>
      <c r="E442" s="70"/>
      <c r="F442" s="71"/>
      <c r="G442" s="68"/>
      <c r="H442" s="72"/>
      <c r="I442" s="73"/>
      <c r="J442" s="73"/>
      <c r="K442" s="35" t="s">
        <v>65</v>
      </c>
      <c r="L442" s="80">
        <v>442</v>
      </c>
      <c r="M442" s="80"/>
      <c r="N442" s="75"/>
      <c r="O442" s="82" t="s">
        <v>393</v>
      </c>
      <c r="P442" s="84">
        <v>42852.742638888885</v>
      </c>
      <c r="Q442" s="82" t="s">
        <v>2620</v>
      </c>
      <c r="R442" s="85" t="s">
        <v>2657</v>
      </c>
      <c r="S442" s="82" t="s">
        <v>2668</v>
      </c>
      <c r="T442" s="82"/>
      <c r="U442" s="82"/>
      <c r="V442" s="85" t="s">
        <v>2833</v>
      </c>
      <c r="W442" s="84">
        <v>42852.742638888885</v>
      </c>
      <c r="X442" s="85" t="s">
        <v>3246</v>
      </c>
      <c r="Y442" s="82"/>
      <c r="Z442" s="82"/>
      <c r="AA442" s="88" t="s">
        <v>3683</v>
      </c>
      <c r="AB442" s="82"/>
      <c r="AC442" s="82" t="b">
        <v>0</v>
      </c>
      <c r="AD442" s="82">
        <v>0</v>
      </c>
      <c r="AE442" s="88" t="s">
        <v>1016</v>
      </c>
      <c r="AF442" s="82" t="b">
        <v>0</v>
      </c>
      <c r="AG442" s="82" t="s">
        <v>1023</v>
      </c>
      <c r="AH442" s="82"/>
      <c r="AI442" s="88" t="s">
        <v>1016</v>
      </c>
      <c r="AJ442" s="82" t="b">
        <v>0</v>
      </c>
      <c r="AK442" s="82">
        <v>345</v>
      </c>
      <c r="AL442" s="88" t="s">
        <v>3964</v>
      </c>
      <c r="AM442" s="82" t="s">
        <v>1030</v>
      </c>
      <c r="AN442" s="82" t="b">
        <v>0</v>
      </c>
      <c r="AO442" s="88" t="s">
        <v>3964</v>
      </c>
      <c r="AP442" s="82" t="s">
        <v>179</v>
      </c>
      <c r="AQ442" s="82">
        <v>0</v>
      </c>
      <c r="AR442" s="82">
        <v>0</v>
      </c>
      <c r="AS442" s="82"/>
      <c r="AT442" s="82"/>
      <c r="AU442" s="82"/>
      <c r="AV442" s="82"/>
      <c r="AW442" s="82"/>
      <c r="AX442" s="82"/>
      <c r="AY442" s="82"/>
      <c r="AZ442" s="82"/>
      <c r="BA442" s="105" t="b">
        <f>IF(Edges[[#This Row],[Vertex 1]]=Edges[[#This Row],[Vertex 2]],TRUE,FALSE)</f>
        <v>0</v>
      </c>
      <c r="BB442">
        <v>1</v>
      </c>
      <c r="BC442">
        <v>1</v>
      </c>
      <c r="BD442" s="81" t="e">
        <f>REPLACE(INDEX(GroupVertices[Group], MATCH(Edges[[#This Row],[Vertex 1]],GroupVertices[Vertex],0)),1,1,"")</f>
        <v>#N/A</v>
      </c>
      <c r="BE442" s="81" t="e">
        <f>REPLACE(INDEX(GroupVertices[Group], MATCH(Edges[[#This Row],[Vertex 2]],GroupVertices[Vertex],0)),1,1,"")</f>
        <v>#N/A</v>
      </c>
    </row>
    <row r="443" spans="1:57" x14ac:dyDescent="0.25">
      <c r="A443" s="67" t="s">
        <v>2290</v>
      </c>
      <c r="B443" s="67" t="s">
        <v>381</v>
      </c>
      <c r="C443" s="68"/>
      <c r="D443" s="69"/>
      <c r="E443" s="70"/>
      <c r="F443" s="71"/>
      <c r="G443" s="68"/>
      <c r="H443" s="72"/>
      <c r="I443" s="73"/>
      <c r="J443" s="73"/>
      <c r="K443" s="35" t="s">
        <v>65</v>
      </c>
      <c r="L443" s="80">
        <v>443</v>
      </c>
      <c r="M443" s="80"/>
      <c r="N443" s="75"/>
      <c r="O443" s="82" t="s">
        <v>393</v>
      </c>
      <c r="P443" s="84">
        <v>42852.742638888885</v>
      </c>
      <c r="Q443" s="82" t="s">
        <v>2620</v>
      </c>
      <c r="R443" s="85" t="s">
        <v>2657</v>
      </c>
      <c r="S443" s="82" t="s">
        <v>2668</v>
      </c>
      <c r="T443" s="82"/>
      <c r="U443" s="82"/>
      <c r="V443" s="85" t="s">
        <v>2833</v>
      </c>
      <c r="W443" s="84">
        <v>42852.742638888885</v>
      </c>
      <c r="X443" s="85" t="s">
        <v>3246</v>
      </c>
      <c r="Y443" s="82"/>
      <c r="Z443" s="82"/>
      <c r="AA443" s="88" t="s">
        <v>3683</v>
      </c>
      <c r="AB443" s="82"/>
      <c r="AC443" s="82" t="b">
        <v>0</v>
      </c>
      <c r="AD443" s="82">
        <v>0</v>
      </c>
      <c r="AE443" s="88" t="s">
        <v>1016</v>
      </c>
      <c r="AF443" s="82" t="b">
        <v>0</v>
      </c>
      <c r="AG443" s="82" t="s">
        <v>1023</v>
      </c>
      <c r="AH443" s="82"/>
      <c r="AI443" s="88" t="s">
        <v>1016</v>
      </c>
      <c r="AJ443" s="82" t="b">
        <v>0</v>
      </c>
      <c r="AK443" s="82">
        <v>345</v>
      </c>
      <c r="AL443" s="88" t="s">
        <v>3964</v>
      </c>
      <c r="AM443" s="82" t="s">
        <v>1030</v>
      </c>
      <c r="AN443" s="82" t="b">
        <v>0</v>
      </c>
      <c r="AO443" s="88" t="s">
        <v>3964</v>
      </c>
      <c r="AP443" s="82" t="s">
        <v>179</v>
      </c>
      <c r="AQ443" s="82">
        <v>0</v>
      </c>
      <c r="AR443" s="82">
        <v>0</v>
      </c>
      <c r="AS443" s="82"/>
      <c r="AT443" s="82"/>
      <c r="AU443" s="82"/>
      <c r="AV443" s="82"/>
      <c r="AW443" s="82"/>
      <c r="AX443" s="82"/>
      <c r="AY443" s="82"/>
      <c r="AZ443" s="82"/>
      <c r="BA443" s="105" t="b">
        <f>IF(Edges[[#This Row],[Vertex 1]]=Edges[[#This Row],[Vertex 2]],TRUE,FALSE)</f>
        <v>0</v>
      </c>
      <c r="BB443">
        <v>1</v>
      </c>
      <c r="BC443">
        <v>1</v>
      </c>
      <c r="BD443" s="81" t="e">
        <f>REPLACE(INDEX(GroupVertices[Group], MATCH(Edges[[#This Row],[Vertex 1]],GroupVertices[Vertex],0)),1,1,"")</f>
        <v>#N/A</v>
      </c>
      <c r="BE443" s="81" t="e">
        <f>REPLACE(INDEX(GroupVertices[Group], MATCH(Edges[[#This Row],[Vertex 2]],GroupVertices[Vertex],0)),1,1,"")</f>
        <v>#N/A</v>
      </c>
    </row>
    <row r="444" spans="1:57" x14ac:dyDescent="0.25">
      <c r="A444" s="67" t="s">
        <v>2291</v>
      </c>
      <c r="B444" s="67" t="s">
        <v>387</v>
      </c>
      <c r="C444" s="68"/>
      <c r="D444" s="69"/>
      <c r="E444" s="70"/>
      <c r="F444" s="71"/>
      <c r="G444" s="68"/>
      <c r="H444" s="72"/>
      <c r="I444" s="73"/>
      <c r="J444" s="73"/>
      <c r="K444" s="35" t="s">
        <v>65</v>
      </c>
      <c r="L444" s="80">
        <v>444</v>
      </c>
      <c r="M444" s="80"/>
      <c r="N444" s="75"/>
      <c r="O444" s="82" t="s">
        <v>393</v>
      </c>
      <c r="P444" s="84">
        <v>42852.750636574077</v>
      </c>
      <c r="Q444" s="82" t="s">
        <v>2620</v>
      </c>
      <c r="R444" s="85" t="s">
        <v>2657</v>
      </c>
      <c r="S444" s="82" t="s">
        <v>2668</v>
      </c>
      <c r="T444" s="82"/>
      <c r="U444" s="82"/>
      <c r="V444" s="85" t="s">
        <v>2834</v>
      </c>
      <c r="W444" s="84">
        <v>42852.750636574077</v>
      </c>
      <c r="X444" s="85" t="s">
        <v>3247</v>
      </c>
      <c r="Y444" s="82"/>
      <c r="Z444" s="82"/>
      <c r="AA444" s="88" t="s">
        <v>3684</v>
      </c>
      <c r="AB444" s="82"/>
      <c r="AC444" s="82" t="b">
        <v>0</v>
      </c>
      <c r="AD444" s="82">
        <v>0</v>
      </c>
      <c r="AE444" s="88" t="s">
        <v>1016</v>
      </c>
      <c r="AF444" s="82" t="b">
        <v>0</v>
      </c>
      <c r="AG444" s="82" t="s">
        <v>1023</v>
      </c>
      <c r="AH444" s="82"/>
      <c r="AI444" s="88" t="s">
        <v>1016</v>
      </c>
      <c r="AJ444" s="82" t="b">
        <v>0</v>
      </c>
      <c r="AK444" s="82">
        <v>345</v>
      </c>
      <c r="AL444" s="88" t="s">
        <v>3964</v>
      </c>
      <c r="AM444" s="82" t="s">
        <v>1030</v>
      </c>
      <c r="AN444" s="82" t="b">
        <v>0</v>
      </c>
      <c r="AO444" s="88" t="s">
        <v>3964</v>
      </c>
      <c r="AP444" s="82" t="s">
        <v>179</v>
      </c>
      <c r="AQ444" s="82">
        <v>0</v>
      </c>
      <c r="AR444" s="82">
        <v>0</v>
      </c>
      <c r="AS444" s="82"/>
      <c r="AT444" s="82"/>
      <c r="AU444" s="82"/>
      <c r="AV444" s="82"/>
      <c r="AW444" s="82"/>
      <c r="AX444" s="82"/>
      <c r="AY444" s="82"/>
      <c r="AZ444" s="82"/>
      <c r="BA444" s="105" t="b">
        <f>IF(Edges[[#This Row],[Vertex 1]]=Edges[[#This Row],[Vertex 2]],TRUE,FALSE)</f>
        <v>0</v>
      </c>
      <c r="BB444">
        <v>1</v>
      </c>
      <c r="BC444">
        <v>1</v>
      </c>
      <c r="BD444" s="81" t="e">
        <f>REPLACE(INDEX(GroupVertices[Group], MATCH(Edges[[#This Row],[Vertex 1]],GroupVertices[Vertex],0)),1,1,"")</f>
        <v>#N/A</v>
      </c>
      <c r="BE444" s="81" t="e">
        <f>REPLACE(INDEX(GroupVertices[Group], MATCH(Edges[[#This Row],[Vertex 2]],GroupVertices[Vertex],0)),1,1,"")</f>
        <v>#N/A</v>
      </c>
    </row>
    <row r="445" spans="1:57" x14ac:dyDescent="0.25">
      <c r="A445" s="67" t="s">
        <v>2291</v>
      </c>
      <c r="B445" s="67" t="s">
        <v>381</v>
      </c>
      <c r="C445" s="68"/>
      <c r="D445" s="69"/>
      <c r="E445" s="70"/>
      <c r="F445" s="71"/>
      <c r="G445" s="68"/>
      <c r="H445" s="72"/>
      <c r="I445" s="73"/>
      <c r="J445" s="73"/>
      <c r="K445" s="35" t="s">
        <v>65</v>
      </c>
      <c r="L445" s="80">
        <v>445</v>
      </c>
      <c r="M445" s="80"/>
      <c r="N445" s="75"/>
      <c r="O445" s="82" t="s">
        <v>393</v>
      </c>
      <c r="P445" s="84">
        <v>42852.750636574077</v>
      </c>
      <c r="Q445" s="82" t="s">
        <v>2620</v>
      </c>
      <c r="R445" s="85" t="s">
        <v>2657</v>
      </c>
      <c r="S445" s="82" t="s">
        <v>2668</v>
      </c>
      <c r="T445" s="82"/>
      <c r="U445" s="82"/>
      <c r="V445" s="85" t="s">
        <v>2834</v>
      </c>
      <c r="W445" s="84">
        <v>42852.750636574077</v>
      </c>
      <c r="X445" s="85" t="s">
        <v>3247</v>
      </c>
      <c r="Y445" s="82"/>
      <c r="Z445" s="82"/>
      <c r="AA445" s="88" t="s">
        <v>3684</v>
      </c>
      <c r="AB445" s="82"/>
      <c r="AC445" s="82" t="b">
        <v>0</v>
      </c>
      <c r="AD445" s="82">
        <v>0</v>
      </c>
      <c r="AE445" s="88" t="s">
        <v>1016</v>
      </c>
      <c r="AF445" s="82" t="b">
        <v>0</v>
      </c>
      <c r="AG445" s="82" t="s">
        <v>1023</v>
      </c>
      <c r="AH445" s="82"/>
      <c r="AI445" s="88" t="s">
        <v>1016</v>
      </c>
      <c r="AJ445" s="82" t="b">
        <v>0</v>
      </c>
      <c r="AK445" s="82">
        <v>345</v>
      </c>
      <c r="AL445" s="88" t="s">
        <v>3964</v>
      </c>
      <c r="AM445" s="82" t="s">
        <v>1030</v>
      </c>
      <c r="AN445" s="82" t="b">
        <v>0</v>
      </c>
      <c r="AO445" s="88" t="s">
        <v>3964</v>
      </c>
      <c r="AP445" s="82" t="s">
        <v>179</v>
      </c>
      <c r="AQ445" s="82">
        <v>0</v>
      </c>
      <c r="AR445" s="82">
        <v>0</v>
      </c>
      <c r="AS445" s="82"/>
      <c r="AT445" s="82"/>
      <c r="AU445" s="82"/>
      <c r="AV445" s="82"/>
      <c r="AW445" s="82"/>
      <c r="AX445" s="82"/>
      <c r="AY445" s="82"/>
      <c r="AZ445" s="82"/>
      <c r="BA445" s="105" t="b">
        <f>IF(Edges[[#This Row],[Vertex 1]]=Edges[[#This Row],[Vertex 2]],TRUE,FALSE)</f>
        <v>0</v>
      </c>
      <c r="BB445">
        <v>1</v>
      </c>
      <c r="BC445">
        <v>1</v>
      </c>
      <c r="BD445" s="81" t="e">
        <f>REPLACE(INDEX(GroupVertices[Group], MATCH(Edges[[#This Row],[Vertex 1]],GroupVertices[Vertex],0)),1,1,"")</f>
        <v>#N/A</v>
      </c>
      <c r="BE445" s="81" t="e">
        <f>REPLACE(INDEX(GroupVertices[Group], MATCH(Edges[[#This Row],[Vertex 2]],GroupVertices[Vertex],0)),1,1,"")</f>
        <v>#N/A</v>
      </c>
    </row>
    <row r="446" spans="1:57" x14ac:dyDescent="0.25">
      <c r="A446" s="67" t="s">
        <v>2292</v>
      </c>
      <c r="B446" s="67" t="s">
        <v>387</v>
      </c>
      <c r="C446" s="68"/>
      <c r="D446" s="69"/>
      <c r="E446" s="70"/>
      <c r="F446" s="71"/>
      <c r="G446" s="68"/>
      <c r="H446" s="72"/>
      <c r="I446" s="73"/>
      <c r="J446" s="73"/>
      <c r="K446" s="35" t="s">
        <v>65</v>
      </c>
      <c r="L446" s="80">
        <v>446</v>
      </c>
      <c r="M446" s="80"/>
      <c r="N446" s="75"/>
      <c r="O446" s="82" t="s">
        <v>393</v>
      </c>
      <c r="P446" s="84">
        <v>42852.754537037035</v>
      </c>
      <c r="Q446" s="82" t="s">
        <v>2620</v>
      </c>
      <c r="R446" s="85" t="s">
        <v>2657</v>
      </c>
      <c r="S446" s="82" t="s">
        <v>2668</v>
      </c>
      <c r="T446" s="82"/>
      <c r="U446" s="82"/>
      <c r="V446" s="85" t="s">
        <v>2835</v>
      </c>
      <c r="W446" s="84">
        <v>42852.754537037035</v>
      </c>
      <c r="X446" s="85" t="s">
        <v>3248</v>
      </c>
      <c r="Y446" s="82"/>
      <c r="Z446" s="82"/>
      <c r="AA446" s="88" t="s">
        <v>3685</v>
      </c>
      <c r="AB446" s="82"/>
      <c r="AC446" s="82" t="b">
        <v>0</v>
      </c>
      <c r="AD446" s="82">
        <v>0</v>
      </c>
      <c r="AE446" s="88" t="s">
        <v>1016</v>
      </c>
      <c r="AF446" s="82" t="b">
        <v>0</v>
      </c>
      <c r="AG446" s="82" t="s">
        <v>1023</v>
      </c>
      <c r="AH446" s="82"/>
      <c r="AI446" s="88" t="s">
        <v>1016</v>
      </c>
      <c r="AJ446" s="82" t="b">
        <v>0</v>
      </c>
      <c r="AK446" s="82">
        <v>345</v>
      </c>
      <c r="AL446" s="88" t="s">
        <v>3964</v>
      </c>
      <c r="AM446" s="82" t="s">
        <v>1030</v>
      </c>
      <c r="AN446" s="82" t="b">
        <v>0</v>
      </c>
      <c r="AO446" s="88" t="s">
        <v>3964</v>
      </c>
      <c r="AP446" s="82" t="s">
        <v>179</v>
      </c>
      <c r="AQ446" s="82">
        <v>0</v>
      </c>
      <c r="AR446" s="82">
        <v>0</v>
      </c>
      <c r="AS446" s="82"/>
      <c r="AT446" s="82"/>
      <c r="AU446" s="82"/>
      <c r="AV446" s="82"/>
      <c r="AW446" s="82"/>
      <c r="AX446" s="82"/>
      <c r="AY446" s="82"/>
      <c r="AZ446" s="82"/>
      <c r="BA446" s="105" t="b">
        <f>IF(Edges[[#This Row],[Vertex 1]]=Edges[[#This Row],[Vertex 2]],TRUE,FALSE)</f>
        <v>0</v>
      </c>
      <c r="BB446">
        <v>1</v>
      </c>
      <c r="BC446">
        <v>1</v>
      </c>
      <c r="BD446" s="81" t="e">
        <f>REPLACE(INDEX(GroupVertices[Group], MATCH(Edges[[#This Row],[Vertex 1]],GroupVertices[Vertex],0)),1,1,"")</f>
        <v>#N/A</v>
      </c>
      <c r="BE446" s="81" t="e">
        <f>REPLACE(INDEX(GroupVertices[Group], MATCH(Edges[[#This Row],[Vertex 2]],GroupVertices[Vertex],0)),1,1,"")</f>
        <v>#N/A</v>
      </c>
    </row>
    <row r="447" spans="1:57" x14ac:dyDescent="0.25">
      <c r="A447" s="67" t="s">
        <v>2292</v>
      </c>
      <c r="B447" s="67" t="s">
        <v>381</v>
      </c>
      <c r="C447" s="68"/>
      <c r="D447" s="69"/>
      <c r="E447" s="70"/>
      <c r="F447" s="71"/>
      <c r="G447" s="68"/>
      <c r="H447" s="72"/>
      <c r="I447" s="73"/>
      <c r="J447" s="73"/>
      <c r="K447" s="35" t="s">
        <v>65</v>
      </c>
      <c r="L447" s="80">
        <v>447</v>
      </c>
      <c r="M447" s="80"/>
      <c r="N447" s="75"/>
      <c r="O447" s="82" t="s">
        <v>393</v>
      </c>
      <c r="P447" s="84">
        <v>42852.754537037035</v>
      </c>
      <c r="Q447" s="82" t="s">
        <v>2620</v>
      </c>
      <c r="R447" s="85" t="s">
        <v>2657</v>
      </c>
      <c r="S447" s="82" t="s">
        <v>2668</v>
      </c>
      <c r="T447" s="82"/>
      <c r="U447" s="82"/>
      <c r="V447" s="85" t="s">
        <v>2835</v>
      </c>
      <c r="W447" s="84">
        <v>42852.754537037035</v>
      </c>
      <c r="X447" s="85" t="s">
        <v>3248</v>
      </c>
      <c r="Y447" s="82"/>
      <c r="Z447" s="82"/>
      <c r="AA447" s="88" t="s">
        <v>3685</v>
      </c>
      <c r="AB447" s="82"/>
      <c r="AC447" s="82" t="b">
        <v>0</v>
      </c>
      <c r="AD447" s="82">
        <v>0</v>
      </c>
      <c r="AE447" s="88" t="s">
        <v>1016</v>
      </c>
      <c r="AF447" s="82" t="b">
        <v>0</v>
      </c>
      <c r="AG447" s="82" t="s">
        <v>1023</v>
      </c>
      <c r="AH447" s="82"/>
      <c r="AI447" s="88" t="s">
        <v>1016</v>
      </c>
      <c r="AJ447" s="82" t="b">
        <v>0</v>
      </c>
      <c r="AK447" s="82">
        <v>345</v>
      </c>
      <c r="AL447" s="88" t="s">
        <v>3964</v>
      </c>
      <c r="AM447" s="82" t="s">
        <v>1030</v>
      </c>
      <c r="AN447" s="82" t="b">
        <v>0</v>
      </c>
      <c r="AO447" s="88" t="s">
        <v>3964</v>
      </c>
      <c r="AP447" s="82" t="s">
        <v>179</v>
      </c>
      <c r="AQ447" s="82">
        <v>0</v>
      </c>
      <c r="AR447" s="82">
        <v>0</v>
      </c>
      <c r="AS447" s="82"/>
      <c r="AT447" s="82"/>
      <c r="AU447" s="82"/>
      <c r="AV447" s="82"/>
      <c r="AW447" s="82"/>
      <c r="AX447" s="82"/>
      <c r="AY447" s="82"/>
      <c r="AZ447" s="82"/>
      <c r="BA447" s="105" t="b">
        <f>IF(Edges[[#This Row],[Vertex 1]]=Edges[[#This Row],[Vertex 2]],TRUE,FALSE)</f>
        <v>0</v>
      </c>
      <c r="BB447">
        <v>1</v>
      </c>
      <c r="BC447">
        <v>1</v>
      </c>
      <c r="BD447" s="81" t="e">
        <f>REPLACE(INDEX(GroupVertices[Group], MATCH(Edges[[#This Row],[Vertex 1]],GroupVertices[Vertex],0)),1,1,"")</f>
        <v>#N/A</v>
      </c>
      <c r="BE447" s="81" t="e">
        <f>REPLACE(INDEX(GroupVertices[Group], MATCH(Edges[[#This Row],[Vertex 2]],GroupVertices[Vertex],0)),1,1,"")</f>
        <v>#N/A</v>
      </c>
    </row>
    <row r="448" spans="1:57" x14ac:dyDescent="0.25">
      <c r="A448" s="67" t="s">
        <v>363</v>
      </c>
      <c r="B448" s="67" t="s">
        <v>387</v>
      </c>
      <c r="C448" s="68"/>
      <c r="D448" s="69"/>
      <c r="E448" s="70"/>
      <c r="F448" s="71"/>
      <c r="G448" s="68"/>
      <c r="H448" s="72"/>
      <c r="I448" s="73"/>
      <c r="J448" s="73"/>
      <c r="K448" s="35" t="s">
        <v>65</v>
      </c>
      <c r="L448" s="80">
        <v>448</v>
      </c>
      <c r="M448" s="80"/>
      <c r="N448" s="75"/>
      <c r="O448" s="82" t="s">
        <v>393</v>
      </c>
      <c r="P448" s="84">
        <v>42852.7580787037</v>
      </c>
      <c r="Q448" s="82" t="s">
        <v>2620</v>
      </c>
      <c r="R448" s="85" t="s">
        <v>2657</v>
      </c>
      <c r="S448" s="82" t="s">
        <v>2668</v>
      </c>
      <c r="T448" s="82"/>
      <c r="U448" s="82"/>
      <c r="V448" s="85" t="s">
        <v>641</v>
      </c>
      <c r="W448" s="84">
        <v>42852.7580787037</v>
      </c>
      <c r="X448" s="85" t="s">
        <v>3249</v>
      </c>
      <c r="Y448" s="82"/>
      <c r="Z448" s="82"/>
      <c r="AA448" s="88" t="s">
        <v>3686</v>
      </c>
      <c r="AB448" s="82"/>
      <c r="AC448" s="82" t="b">
        <v>0</v>
      </c>
      <c r="AD448" s="82">
        <v>0</v>
      </c>
      <c r="AE448" s="88" t="s">
        <v>1016</v>
      </c>
      <c r="AF448" s="82" t="b">
        <v>0</v>
      </c>
      <c r="AG448" s="82" t="s">
        <v>1023</v>
      </c>
      <c r="AH448" s="82"/>
      <c r="AI448" s="88" t="s">
        <v>1016</v>
      </c>
      <c r="AJ448" s="82" t="b">
        <v>0</v>
      </c>
      <c r="AK448" s="82">
        <v>345</v>
      </c>
      <c r="AL448" s="88" t="s">
        <v>3964</v>
      </c>
      <c r="AM448" s="82" t="s">
        <v>1032</v>
      </c>
      <c r="AN448" s="82" t="b">
        <v>0</v>
      </c>
      <c r="AO448" s="88" t="s">
        <v>3964</v>
      </c>
      <c r="AP448" s="82" t="s">
        <v>179</v>
      </c>
      <c r="AQ448" s="82">
        <v>0</v>
      </c>
      <c r="AR448" s="82">
        <v>0</v>
      </c>
      <c r="AS448" s="82"/>
      <c r="AT448" s="82"/>
      <c r="AU448" s="82"/>
      <c r="AV448" s="82"/>
      <c r="AW448" s="82"/>
      <c r="AX448" s="82"/>
      <c r="AY448" s="82"/>
      <c r="AZ448" s="82"/>
      <c r="BA448" s="105" t="b">
        <f>IF(Edges[[#This Row],[Vertex 1]]=Edges[[#This Row],[Vertex 2]],TRUE,FALSE)</f>
        <v>0</v>
      </c>
      <c r="BB448">
        <v>1</v>
      </c>
      <c r="BC448">
        <v>1</v>
      </c>
      <c r="BD448" s="81" t="e">
        <f>REPLACE(INDEX(GroupVertices[Group], MATCH(Edges[[#This Row],[Vertex 1]],GroupVertices[Vertex],0)),1,1,"")</f>
        <v>#N/A</v>
      </c>
      <c r="BE448" s="81" t="e">
        <f>REPLACE(INDEX(GroupVertices[Group], MATCH(Edges[[#This Row],[Vertex 2]],GroupVertices[Vertex],0)),1,1,"")</f>
        <v>#N/A</v>
      </c>
    </row>
    <row r="449" spans="1:57" x14ac:dyDescent="0.25">
      <c r="A449" s="67" t="s">
        <v>2293</v>
      </c>
      <c r="B449" s="67" t="s">
        <v>387</v>
      </c>
      <c r="C449" s="68"/>
      <c r="D449" s="69"/>
      <c r="E449" s="70"/>
      <c r="F449" s="71"/>
      <c r="G449" s="68"/>
      <c r="H449" s="72"/>
      <c r="I449" s="73"/>
      <c r="J449" s="73"/>
      <c r="K449" s="35" t="s">
        <v>65</v>
      </c>
      <c r="L449" s="80">
        <v>449</v>
      </c>
      <c r="M449" s="80"/>
      <c r="N449" s="75"/>
      <c r="O449" s="82" t="s">
        <v>393</v>
      </c>
      <c r="P449" s="84">
        <v>42852.758449074077</v>
      </c>
      <c r="Q449" s="82" t="s">
        <v>2620</v>
      </c>
      <c r="R449" s="85" t="s">
        <v>2657</v>
      </c>
      <c r="S449" s="82" t="s">
        <v>2668</v>
      </c>
      <c r="T449" s="82"/>
      <c r="U449" s="82"/>
      <c r="V449" s="85" t="s">
        <v>2836</v>
      </c>
      <c r="W449" s="84">
        <v>42852.758449074077</v>
      </c>
      <c r="X449" s="85" t="s">
        <v>3250</v>
      </c>
      <c r="Y449" s="82"/>
      <c r="Z449" s="82"/>
      <c r="AA449" s="88" t="s">
        <v>3687</v>
      </c>
      <c r="AB449" s="82"/>
      <c r="AC449" s="82" t="b">
        <v>0</v>
      </c>
      <c r="AD449" s="82">
        <v>0</v>
      </c>
      <c r="AE449" s="88" t="s">
        <v>1016</v>
      </c>
      <c r="AF449" s="82" t="b">
        <v>0</v>
      </c>
      <c r="AG449" s="82" t="s">
        <v>1023</v>
      </c>
      <c r="AH449" s="82"/>
      <c r="AI449" s="88" t="s">
        <v>1016</v>
      </c>
      <c r="AJ449" s="82" t="b">
        <v>0</v>
      </c>
      <c r="AK449" s="82">
        <v>345</v>
      </c>
      <c r="AL449" s="88" t="s">
        <v>3964</v>
      </c>
      <c r="AM449" s="82" t="s">
        <v>1030</v>
      </c>
      <c r="AN449" s="82" t="b">
        <v>0</v>
      </c>
      <c r="AO449" s="88" t="s">
        <v>3964</v>
      </c>
      <c r="AP449" s="82" t="s">
        <v>179</v>
      </c>
      <c r="AQ449" s="82">
        <v>0</v>
      </c>
      <c r="AR449" s="82">
        <v>0</v>
      </c>
      <c r="AS449" s="82"/>
      <c r="AT449" s="82"/>
      <c r="AU449" s="82"/>
      <c r="AV449" s="82"/>
      <c r="AW449" s="82"/>
      <c r="AX449" s="82"/>
      <c r="AY449" s="82"/>
      <c r="AZ449" s="82"/>
      <c r="BA449" s="105" t="b">
        <f>IF(Edges[[#This Row],[Vertex 1]]=Edges[[#This Row],[Vertex 2]],TRUE,FALSE)</f>
        <v>0</v>
      </c>
      <c r="BB449">
        <v>1</v>
      </c>
      <c r="BC449">
        <v>1</v>
      </c>
      <c r="BD449" s="81" t="e">
        <f>REPLACE(INDEX(GroupVertices[Group], MATCH(Edges[[#This Row],[Vertex 1]],GroupVertices[Vertex],0)),1,1,"")</f>
        <v>#N/A</v>
      </c>
      <c r="BE449" s="81" t="e">
        <f>REPLACE(INDEX(GroupVertices[Group], MATCH(Edges[[#This Row],[Vertex 2]],GroupVertices[Vertex],0)),1,1,"")</f>
        <v>#N/A</v>
      </c>
    </row>
    <row r="450" spans="1:57" x14ac:dyDescent="0.25">
      <c r="A450" s="67" t="s">
        <v>2293</v>
      </c>
      <c r="B450" s="67" t="s">
        <v>381</v>
      </c>
      <c r="C450" s="68"/>
      <c r="D450" s="69"/>
      <c r="E450" s="70"/>
      <c r="F450" s="71"/>
      <c r="G450" s="68"/>
      <c r="H450" s="72"/>
      <c r="I450" s="73"/>
      <c r="J450" s="73"/>
      <c r="K450" s="35" t="s">
        <v>65</v>
      </c>
      <c r="L450" s="80">
        <v>450</v>
      </c>
      <c r="M450" s="80"/>
      <c r="N450" s="75"/>
      <c r="O450" s="82" t="s">
        <v>393</v>
      </c>
      <c r="P450" s="84">
        <v>42852.758449074077</v>
      </c>
      <c r="Q450" s="82" t="s">
        <v>2620</v>
      </c>
      <c r="R450" s="85" t="s">
        <v>2657</v>
      </c>
      <c r="S450" s="82" t="s">
        <v>2668</v>
      </c>
      <c r="T450" s="82"/>
      <c r="U450" s="82"/>
      <c r="V450" s="85" t="s">
        <v>2836</v>
      </c>
      <c r="W450" s="84">
        <v>42852.758449074077</v>
      </c>
      <c r="X450" s="85" t="s">
        <v>3250</v>
      </c>
      <c r="Y450" s="82"/>
      <c r="Z450" s="82"/>
      <c r="AA450" s="88" t="s">
        <v>3687</v>
      </c>
      <c r="AB450" s="82"/>
      <c r="AC450" s="82" t="b">
        <v>0</v>
      </c>
      <c r="AD450" s="82">
        <v>0</v>
      </c>
      <c r="AE450" s="88" t="s">
        <v>1016</v>
      </c>
      <c r="AF450" s="82" t="b">
        <v>0</v>
      </c>
      <c r="AG450" s="82" t="s">
        <v>1023</v>
      </c>
      <c r="AH450" s="82"/>
      <c r="AI450" s="88" t="s">
        <v>1016</v>
      </c>
      <c r="AJ450" s="82" t="b">
        <v>0</v>
      </c>
      <c r="AK450" s="82">
        <v>345</v>
      </c>
      <c r="AL450" s="88" t="s">
        <v>3964</v>
      </c>
      <c r="AM450" s="82" t="s">
        <v>1030</v>
      </c>
      <c r="AN450" s="82" t="b">
        <v>0</v>
      </c>
      <c r="AO450" s="88" t="s">
        <v>3964</v>
      </c>
      <c r="AP450" s="82" t="s">
        <v>179</v>
      </c>
      <c r="AQ450" s="82">
        <v>0</v>
      </c>
      <c r="AR450" s="82">
        <v>0</v>
      </c>
      <c r="AS450" s="82"/>
      <c r="AT450" s="82"/>
      <c r="AU450" s="82"/>
      <c r="AV450" s="82"/>
      <c r="AW450" s="82"/>
      <c r="AX450" s="82"/>
      <c r="AY450" s="82"/>
      <c r="AZ450" s="82"/>
      <c r="BA450" s="105" t="b">
        <f>IF(Edges[[#This Row],[Vertex 1]]=Edges[[#This Row],[Vertex 2]],TRUE,FALSE)</f>
        <v>0</v>
      </c>
      <c r="BB450">
        <v>1</v>
      </c>
      <c r="BC450">
        <v>1</v>
      </c>
      <c r="BD450" s="81" t="e">
        <f>REPLACE(INDEX(GroupVertices[Group], MATCH(Edges[[#This Row],[Vertex 1]],GroupVertices[Vertex],0)),1,1,"")</f>
        <v>#N/A</v>
      </c>
      <c r="BE450" s="81" t="e">
        <f>REPLACE(INDEX(GroupVertices[Group], MATCH(Edges[[#This Row],[Vertex 2]],GroupVertices[Vertex],0)),1,1,"")</f>
        <v>#N/A</v>
      </c>
    </row>
    <row r="451" spans="1:57" x14ac:dyDescent="0.25">
      <c r="A451" s="67" t="s">
        <v>2294</v>
      </c>
      <c r="B451" s="67" t="s">
        <v>387</v>
      </c>
      <c r="C451" s="68"/>
      <c r="D451" s="69"/>
      <c r="E451" s="70"/>
      <c r="F451" s="71"/>
      <c r="G451" s="68"/>
      <c r="H451" s="72"/>
      <c r="I451" s="73"/>
      <c r="J451" s="73"/>
      <c r="K451" s="35" t="s">
        <v>65</v>
      </c>
      <c r="L451" s="80">
        <v>451</v>
      </c>
      <c r="M451" s="80"/>
      <c r="N451" s="75"/>
      <c r="O451" s="82" t="s">
        <v>393</v>
      </c>
      <c r="P451" s="84">
        <v>42852.759571759256</v>
      </c>
      <c r="Q451" s="82" t="s">
        <v>2620</v>
      </c>
      <c r="R451" s="85" t="s">
        <v>2657</v>
      </c>
      <c r="S451" s="82" t="s">
        <v>2668</v>
      </c>
      <c r="T451" s="82"/>
      <c r="U451" s="82"/>
      <c r="V451" s="85" t="s">
        <v>2837</v>
      </c>
      <c r="W451" s="84">
        <v>42852.759571759256</v>
      </c>
      <c r="X451" s="85" t="s">
        <v>3251</v>
      </c>
      <c r="Y451" s="82"/>
      <c r="Z451" s="82"/>
      <c r="AA451" s="88" t="s">
        <v>3688</v>
      </c>
      <c r="AB451" s="82"/>
      <c r="AC451" s="82" t="b">
        <v>0</v>
      </c>
      <c r="AD451" s="82">
        <v>0</v>
      </c>
      <c r="AE451" s="88" t="s">
        <v>1016</v>
      </c>
      <c r="AF451" s="82" t="b">
        <v>0</v>
      </c>
      <c r="AG451" s="82" t="s">
        <v>1023</v>
      </c>
      <c r="AH451" s="82"/>
      <c r="AI451" s="88" t="s">
        <v>1016</v>
      </c>
      <c r="AJ451" s="82" t="b">
        <v>0</v>
      </c>
      <c r="AK451" s="82">
        <v>345</v>
      </c>
      <c r="AL451" s="88" t="s">
        <v>3964</v>
      </c>
      <c r="AM451" s="82" t="s">
        <v>1030</v>
      </c>
      <c r="AN451" s="82" t="b">
        <v>0</v>
      </c>
      <c r="AO451" s="88" t="s">
        <v>3964</v>
      </c>
      <c r="AP451" s="82" t="s">
        <v>179</v>
      </c>
      <c r="AQ451" s="82">
        <v>0</v>
      </c>
      <c r="AR451" s="82">
        <v>0</v>
      </c>
      <c r="AS451" s="82"/>
      <c r="AT451" s="82"/>
      <c r="AU451" s="82"/>
      <c r="AV451" s="82"/>
      <c r="AW451" s="82"/>
      <c r="AX451" s="82"/>
      <c r="AY451" s="82"/>
      <c r="AZ451" s="82"/>
      <c r="BA451" s="105" t="b">
        <f>IF(Edges[[#This Row],[Vertex 1]]=Edges[[#This Row],[Vertex 2]],TRUE,FALSE)</f>
        <v>0</v>
      </c>
      <c r="BB451">
        <v>1</v>
      </c>
      <c r="BC451">
        <v>1</v>
      </c>
      <c r="BD451" s="81" t="e">
        <f>REPLACE(INDEX(GroupVertices[Group], MATCH(Edges[[#This Row],[Vertex 1]],GroupVertices[Vertex],0)),1,1,"")</f>
        <v>#N/A</v>
      </c>
      <c r="BE451" s="81" t="e">
        <f>REPLACE(INDEX(GroupVertices[Group], MATCH(Edges[[#This Row],[Vertex 2]],GroupVertices[Vertex],0)),1,1,"")</f>
        <v>#N/A</v>
      </c>
    </row>
    <row r="452" spans="1:57" x14ac:dyDescent="0.25">
      <c r="A452" s="67" t="s">
        <v>2294</v>
      </c>
      <c r="B452" s="67" t="s">
        <v>381</v>
      </c>
      <c r="C452" s="68"/>
      <c r="D452" s="69"/>
      <c r="E452" s="70"/>
      <c r="F452" s="71"/>
      <c r="G452" s="68"/>
      <c r="H452" s="72"/>
      <c r="I452" s="73"/>
      <c r="J452" s="73"/>
      <c r="K452" s="35" t="s">
        <v>65</v>
      </c>
      <c r="L452" s="80">
        <v>452</v>
      </c>
      <c r="M452" s="80"/>
      <c r="N452" s="75"/>
      <c r="O452" s="82" t="s">
        <v>393</v>
      </c>
      <c r="P452" s="84">
        <v>42852.759571759256</v>
      </c>
      <c r="Q452" s="82" t="s">
        <v>2620</v>
      </c>
      <c r="R452" s="85" t="s">
        <v>2657</v>
      </c>
      <c r="S452" s="82" t="s">
        <v>2668</v>
      </c>
      <c r="T452" s="82"/>
      <c r="U452" s="82"/>
      <c r="V452" s="85" t="s">
        <v>2837</v>
      </c>
      <c r="W452" s="84">
        <v>42852.759571759256</v>
      </c>
      <c r="X452" s="85" t="s">
        <v>3251</v>
      </c>
      <c r="Y452" s="82"/>
      <c r="Z452" s="82"/>
      <c r="AA452" s="88" t="s">
        <v>3688</v>
      </c>
      <c r="AB452" s="82"/>
      <c r="AC452" s="82" t="b">
        <v>0</v>
      </c>
      <c r="AD452" s="82">
        <v>0</v>
      </c>
      <c r="AE452" s="88" t="s">
        <v>1016</v>
      </c>
      <c r="AF452" s="82" t="b">
        <v>0</v>
      </c>
      <c r="AG452" s="82" t="s">
        <v>1023</v>
      </c>
      <c r="AH452" s="82"/>
      <c r="AI452" s="88" t="s">
        <v>1016</v>
      </c>
      <c r="AJ452" s="82" t="b">
        <v>0</v>
      </c>
      <c r="AK452" s="82">
        <v>345</v>
      </c>
      <c r="AL452" s="88" t="s">
        <v>3964</v>
      </c>
      <c r="AM452" s="82" t="s">
        <v>1030</v>
      </c>
      <c r="AN452" s="82" t="b">
        <v>0</v>
      </c>
      <c r="AO452" s="88" t="s">
        <v>3964</v>
      </c>
      <c r="AP452" s="82" t="s">
        <v>179</v>
      </c>
      <c r="AQ452" s="82">
        <v>0</v>
      </c>
      <c r="AR452" s="82">
        <v>0</v>
      </c>
      <c r="AS452" s="82"/>
      <c r="AT452" s="82"/>
      <c r="AU452" s="82"/>
      <c r="AV452" s="82"/>
      <c r="AW452" s="82"/>
      <c r="AX452" s="82"/>
      <c r="AY452" s="82"/>
      <c r="AZ452" s="82"/>
      <c r="BA452" s="105" t="b">
        <f>IF(Edges[[#This Row],[Vertex 1]]=Edges[[#This Row],[Vertex 2]],TRUE,FALSE)</f>
        <v>0</v>
      </c>
      <c r="BB452">
        <v>1</v>
      </c>
      <c r="BC452">
        <v>1</v>
      </c>
      <c r="BD452" s="81" t="e">
        <f>REPLACE(INDEX(GroupVertices[Group], MATCH(Edges[[#This Row],[Vertex 1]],GroupVertices[Vertex],0)),1,1,"")</f>
        <v>#N/A</v>
      </c>
      <c r="BE452" s="81" t="e">
        <f>REPLACE(INDEX(GroupVertices[Group], MATCH(Edges[[#This Row],[Vertex 2]],GroupVertices[Vertex],0)),1,1,"")</f>
        <v>#N/A</v>
      </c>
    </row>
    <row r="453" spans="1:57" x14ac:dyDescent="0.25">
      <c r="A453" s="67" t="s">
        <v>2295</v>
      </c>
      <c r="B453" s="67" t="s">
        <v>387</v>
      </c>
      <c r="C453" s="68"/>
      <c r="D453" s="69"/>
      <c r="E453" s="70"/>
      <c r="F453" s="71"/>
      <c r="G453" s="68"/>
      <c r="H453" s="72"/>
      <c r="I453" s="73"/>
      <c r="J453" s="73"/>
      <c r="K453" s="35" t="s">
        <v>65</v>
      </c>
      <c r="L453" s="80">
        <v>453</v>
      </c>
      <c r="M453" s="80"/>
      <c r="N453" s="75"/>
      <c r="O453" s="82" t="s">
        <v>393</v>
      </c>
      <c r="P453" s="84">
        <v>42852.75986111111</v>
      </c>
      <c r="Q453" s="82" t="s">
        <v>2620</v>
      </c>
      <c r="R453" s="85" t="s">
        <v>2657</v>
      </c>
      <c r="S453" s="82" t="s">
        <v>2668</v>
      </c>
      <c r="T453" s="82"/>
      <c r="U453" s="82"/>
      <c r="V453" s="85" t="s">
        <v>2838</v>
      </c>
      <c r="W453" s="84">
        <v>42852.75986111111</v>
      </c>
      <c r="X453" s="85" t="s">
        <v>3252</v>
      </c>
      <c r="Y453" s="82"/>
      <c r="Z453" s="82"/>
      <c r="AA453" s="88" t="s">
        <v>3689</v>
      </c>
      <c r="AB453" s="82"/>
      <c r="AC453" s="82" t="b">
        <v>0</v>
      </c>
      <c r="AD453" s="82">
        <v>0</v>
      </c>
      <c r="AE453" s="88" t="s">
        <v>1016</v>
      </c>
      <c r="AF453" s="82" t="b">
        <v>0</v>
      </c>
      <c r="AG453" s="82" t="s">
        <v>1023</v>
      </c>
      <c r="AH453" s="82"/>
      <c r="AI453" s="88" t="s">
        <v>1016</v>
      </c>
      <c r="AJ453" s="82" t="b">
        <v>0</v>
      </c>
      <c r="AK453" s="82">
        <v>345</v>
      </c>
      <c r="AL453" s="88" t="s">
        <v>3964</v>
      </c>
      <c r="AM453" s="82" t="s">
        <v>1030</v>
      </c>
      <c r="AN453" s="82" t="b">
        <v>0</v>
      </c>
      <c r="AO453" s="88" t="s">
        <v>3964</v>
      </c>
      <c r="AP453" s="82" t="s">
        <v>179</v>
      </c>
      <c r="AQ453" s="82">
        <v>0</v>
      </c>
      <c r="AR453" s="82">
        <v>0</v>
      </c>
      <c r="AS453" s="82"/>
      <c r="AT453" s="82"/>
      <c r="AU453" s="82"/>
      <c r="AV453" s="82"/>
      <c r="AW453" s="82"/>
      <c r="AX453" s="82"/>
      <c r="AY453" s="82"/>
      <c r="AZ453" s="82"/>
      <c r="BA453" s="105" t="b">
        <f>IF(Edges[[#This Row],[Vertex 1]]=Edges[[#This Row],[Vertex 2]],TRUE,FALSE)</f>
        <v>0</v>
      </c>
      <c r="BB453">
        <v>1</v>
      </c>
      <c r="BC453">
        <v>1</v>
      </c>
      <c r="BD453" s="81" t="e">
        <f>REPLACE(INDEX(GroupVertices[Group], MATCH(Edges[[#This Row],[Vertex 1]],GroupVertices[Vertex],0)),1,1,"")</f>
        <v>#N/A</v>
      </c>
      <c r="BE453" s="81" t="e">
        <f>REPLACE(INDEX(GroupVertices[Group], MATCH(Edges[[#This Row],[Vertex 2]],GroupVertices[Vertex],0)),1,1,"")</f>
        <v>#N/A</v>
      </c>
    </row>
    <row r="454" spans="1:57" x14ac:dyDescent="0.25">
      <c r="A454" s="67" t="s">
        <v>2295</v>
      </c>
      <c r="B454" s="67" t="s">
        <v>381</v>
      </c>
      <c r="C454" s="68"/>
      <c r="D454" s="69"/>
      <c r="E454" s="70"/>
      <c r="F454" s="71"/>
      <c r="G454" s="68"/>
      <c r="H454" s="72"/>
      <c r="I454" s="73"/>
      <c r="J454" s="73"/>
      <c r="K454" s="35" t="s">
        <v>65</v>
      </c>
      <c r="L454" s="80">
        <v>454</v>
      </c>
      <c r="M454" s="80"/>
      <c r="N454" s="75"/>
      <c r="O454" s="82" t="s">
        <v>393</v>
      </c>
      <c r="P454" s="84">
        <v>42852.75986111111</v>
      </c>
      <c r="Q454" s="82" t="s">
        <v>2620</v>
      </c>
      <c r="R454" s="85" t="s">
        <v>2657</v>
      </c>
      <c r="S454" s="82" t="s">
        <v>2668</v>
      </c>
      <c r="T454" s="82"/>
      <c r="U454" s="82"/>
      <c r="V454" s="85" t="s">
        <v>2838</v>
      </c>
      <c r="W454" s="84">
        <v>42852.75986111111</v>
      </c>
      <c r="X454" s="85" t="s">
        <v>3252</v>
      </c>
      <c r="Y454" s="82"/>
      <c r="Z454" s="82"/>
      <c r="AA454" s="88" t="s">
        <v>3689</v>
      </c>
      <c r="AB454" s="82"/>
      <c r="AC454" s="82" t="b">
        <v>0</v>
      </c>
      <c r="AD454" s="82">
        <v>0</v>
      </c>
      <c r="AE454" s="88" t="s">
        <v>1016</v>
      </c>
      <c r="AF454" s="82" t="b">
        <v>0</v>
      </c>
      <c r="AG454" s="82" t="s">
        <v>1023</v>
      </c>
      <c r="AH454" s="82"/>
      <c r="AI454" s="88" t="s">
        <v>1016</v>
      </c>
      <c r="AJ454" s="82" t="b">
        <v>0</v>
      </c>
      <c r="AK454" s="82">
        <v>345</v>
      </c>
      <c r="AL454" s="88" t="s">
        <v>3964</v>
      </c>
      <c r="AM454" s="82" t="s">
        <v>1030</v>
      </c>
      <c r="AN454" s="82" t="b">
        <v>0</v>
      </c>
      <c r="AO454" s="88" t="s">
        <v>3964</v>
      </c>
      <c r="AP454" s="82" t="s">
        <v>179</v>
      </c>
      <c r="AQ454" s="82">
        <v>0</v>
      </c>
      <c r="AR454" s="82">
        <v>0</v>
      </c>
      <c r="AS454" s="82"/>
      <c r="AT454" s="82"/>
      <c r="AU454" s="82"/>
      <c r="AV454" s="82"/>
      <c r="AW454" s="82"/>
      <c r="AX454" s="82"/>
      <c r="AY454" s="82"/>
      <c r="AZ454" s="82"/>
      <c r="BA454" s="105" t="b">
        <f>IF(Edges[[#This Row],[Vertex 1]]=Edges[[#This Row],[Vertex 2]],TRUE,FALSE)</f>
        <v>0</v>
      </c>
      <c r="BB454">
        <v>1</v>
      </c>
      <c r="BC454">
        <v>1</v>
      </c>
      <c r="BD454" s="81" t="e">
        <f>REPLACE(INDEX(GroupVertices[Group], MATCH(Edges[[#This Row],[Vertex 1]],GroupVertices[Vertex],0)),1,1,"")</f>
        <v>#N/A</v>
      </c>
      <c r="BE454" s="81" t="e">
        <f>REPLACE(INDEX(GroupVertices[Group], MATCH(Edges[[#This Row],[Vertex 2]],GroupVertices[Vertex],0)),1,1,"")</f>
        <v>#N/A</v>
      </c>
    </row>
    <row r="455" spans="1:57" x14ac:dyDescent="0.25">
      <c r="A455" s="67" t="s">
        <v>2296</v>
      </c>
      <c r="B455" s="67" t="s">
        <v>387</v>
      </c>
      <c r="C455" s="68"/>
      <c r="D455" s="69"/>
      <c r="E455" s="70"/>
      <c r="F455" s="71"/>
      <c r="G455" s="68"/>
      <c r="H455" s="72"/>
      <c r="I455" s="73"/>
      <c r="J455" s="73"/>
      <c r="K455" s="35" t="s">
        <v>65</v>
      </c>
      <c r="L455" s="80">
        <v>455</v>
      </c>
      <c r="M455" s="80"/>
      <c r="N455" s="75"/>
      <c r="O455" s="82" t="s">
        <v>393</v>
      </c>
      <c r="P455" s="84">
        <v>42852.763310185182</v>
      </c>
      <c r="Q455" s="82" t="s">
        <v>2620</v>
      </c>
      <c r="R455" s="85" t="s">
        <v>2657</v>
      </c>
      <c r="S455" s="82" t="s">
        <v>2668</v>
      </c>
      <c r="T455" s="82"/>
      <c r="U455" s="82"/>
      <c r="V455" s="85" t="s">
        <v>2839</v>
      </c>
      <c r="W455" s="84">
        <v>42852.763310185182</v>
      </c>
      <c r="X455" s="85" t="s">
        <v>3253</v>
      </c>
      <c r="Y455" s="82"/>
      <c r="Z455" s="82"/>
      <c r="AA455" s="88" t="s">
        <v>3690</v>
      </c>
      <c r="AB455" s="82"/>
      <c r="AC455" s="82" t="b">
        <v>0</v>
      </c>
      <c r="AD455" s="82">
        <v>0</v>
      </c>
      <c r="AE455" s="88" t="s">
        <v>1016</v>
      </c>
      <c r="AF455" s="82" t="b">
        <v>0</v>
      </c>
      <c r="AG455" s="82" t="s">
        <v>1023</v>
      </c>
      <c r="AH455" s="82"/>
      <c r="AI455" s="88" t="s">
        <v>1016</v>
      </c>
      <c r="AJ455" s="82" t="b">
        <v>0</v>
      </c>
      <c r="AK455" s="82">
        <v>345</v>
      </c>
      <c r="AL455" s="88" t="s">
        <v>3964</v>
      </c>
      <c r="AM455" s="82" t="s">
        <v>1030</v>
      </c>
      <c r="AN455" s="82" t="b">
        <v>0</v>
      </c>
      <c r="AO455" s="88" t="s">
        <v>3964</v>
      </c>
      <c r="AP455" s="82" t="s">
        <v>179</v>
      </c>
      <c r="AQ455" s="82">
        <v>0</v>
      </c>
      <c r="AR455" s="82">
        <v>0</v>
      </c>
      <c r="AS455" s="82"/>
      <c r="AT455" s="82"/>
      <c r="AU455" s="82"/>
      <c r="AV455" s="82"/>
      <c r="AW455" s="82"/>
      <c r="AX455" s="82"/>
      <c r="AY455" s="82"/>
      <c r="AZ455" s="82"/>
      <c r="BA455" s="105" t="b">
        <f>IF(Edges[[#This Row],[Vertex 1]]=Edges[[#This Row],[Vertex 2]],TRUE,FALSE)</f>
        <v>0</v>
      </c>
      <c r="BB455">
        <v>1</v>
      </c>
      <c r="BC455">
        <v>1</v>
      </c>
      <c r="BD455" s="81" t="e">
        <f>REPLACE(INDEX(GroupVertices[Group], MATCH(Edges[[#This Row],[Vertex 1]],GroupVertices[Vertex],0)),1,1,"")</f>
        <v>#N/A</v>
      </c>
      <c r="BE455" s="81" t="e">
        <f>REPLACE(INDEX(GroupVertices[Group], MATCH(Edges[[#This Row],[Vertex 2]],GroupVertices[Vertex],0)),1,1,"")</f>
        <v>#N/A</v>
      </c>
    </row>
    <row r="456" spans="1:57" x14ac:dyDescent="0.25">
      <c r="A456" s="67" t="s">
        <v>2296</v>
      </c>
      <c r="B456" s="67" t="s">
        <v>381</v>
      </c>
      <c r="C456" s="68"/>
      <c r="D456" s="69"/>
      <c r="E456" s="70"/>
      <c r="F456" s="71"/>
      <c r="G456" s="68"/>
      <c r="H456" s="72"/>
      <c r="I456" s="73"/>
      <c r="J456" s="73"/>
      <c r="K456" s="35" t="s">
        <v>65</v>
      </c>
      <c r="L456" s="80">
        <v>456</v>
      </c>
      <c r="M456" s="80"/>
      <c r="N456" s="75"/>
      <c r="O456" s="82" t="s">
        <v>393</v>
      </c>
      <c r="P456" s="84">
        <v>42852.763310185182</v>
      </c>
      <c r="Q456" s="82" t="s">
        <v>2620</v>
      </c>
      <c r="R456" s="85" t="s">
        <v>2657</v>
      </c>
      <c r="S456" s="82" t="s">
        <v>2668</v>
      </c>
      <c r="T456" s="82"/>
      <c r="U456" s="82"/>
      <c r="V456" s="85" t="s">
        <v>2839</v>
      </c>
      <c r="W456" s="84">
        <v>42852.763310185182</v>
      </c>
      <c r="X456" s="85" t="s">
        <v>3253</v>
      </c>
      <c r="Y456" s="82"/>
      <c r="Z456" s="82"/>
      <c r="AA456" s="88" t="s">
        <v>3690</v>
      </c>
      <c r="AB456" s="82"/>
      <c r="AC456" s="82" t="b">
        <v>0</v>
      </c>
      <c r="AD456" s="82">
        <v>0</v>
      </c>
      <c r="AE456" s="88" t="s">
        <v>1016</v>
      </c>
      <c r="AF456" s="82" t="b">
        <v>0</v>
      </c>
      <c r="AG456" s="82" t="s">
        <v>1023</v>
      </c>
      <c r="AH456" s="82"/>
      <c r="AI456" s="88" t="s">
        <v>1016</v>
      </c>
      <c r="AJ456" s="82" t="b">
        <v>0</v>
      </c>
      <c r="AK456" s="82">
        <v>345</v>
      </c>
      <c r="AL456" s="88" t="s">
        <v>3964</v>
      </c>
      <c r="AM456" s="82" t="s">
        <v>1030</v>
      </c>
      <c r="AN456" s="82" t="b">
        <v>0</v>
      </c>
      <c r="AO456" s="88" t="s">
        <v>3964</v>
      </c>
      <c r="AP456" s="82" t="s">
        <v>179</v>
      </c>
      <c r="AQ456" s="82">
        <v>0</v>
      </c>
      <c r="AR456" s="82">
        <v>0</v>
      </c>
      <c r="AS456" s="82"/>
      <c r="AT456" s="82"/>
      <c r="AU456" s="82"/>
      <c r="AV456" s="82"/>
      <c r="AW456" s="82"/>
      <c r="AX456" s="82"/>
      <c r="AY456" s="82"/>
      <c r="AZ456" s="82"/>
      <c r="BA456" s="105" t="b">
        <f>IF(Edges[[#This Row],[Vertex 1]]=Edges[[#This Row],[Vertex 2]],TRUE,FALSE)</f>
        <v>0</v>
      </c>
      <c r="BB456">
        <v>1</v>
      </c>
      <c r="BC456">
        <v>1</v>
      </c>
      <c r="BD456" s="81" t="e">
        <f>REPLACE(INDEX(GroupVertices[Group], MATCH(Edges[[#This Row],[Vertex 1]],GroupVertices[Vertex],0)),1,1,"")</f>
        <v>#N/A</v>
      </c>
      <c r="BE456" s="81" t="e">
        <f>REPLACE(INDEX(GroupVertices[Group], MATCH(Edges[[#This Row],[Vertex 2]],GroupVertices[Vertex],0)),1,1,"")</f>
        <v>#N/A</v>
      </c>
    </row>
    <row r="457" spans="1:57" x14ac:dyDescent="0.25">
      <c r="A457" s="67" t="s">
        <v>2297</v>
      </c>
      <c r="B457" s="67" t="s">
        <v>387</v>
      </c>
      <c r="C457" s="68"/>
      <c r="D457" s="69"/>
      <c r="E457" s="70"/>
      <c r="F457" s="71"/>
      <c r="G457" s="68"/>
      <c r="H457" s="72"/>
      <c r="I457" s="73"/>
      <c r="J457" s="73"/>
      <c r="K457" s="35" t="s">
        <v>65</v>
      </c>
      <c r="L457" s="80">
        <v>457</v>
      </c>
      <c r="M457" s="80"/>
      <c r="N457" s="75"/>
      <c r="O457" s="82" t="s">
        <v>393</v>
      </c>
      <c r="P457" s="84">
        <v>42852.768622685187</v>
      </c>
      <c r="Q457" s="82" t="s">
        <v>2620</v>
      </c>
      <c r="R457" s="85" t="s">
        <v>2657</v>
      </c>
      <c r="S457" s="82" t="s">
        <v>2668</v>
      </c>
      <c r="T457" s="82"/>
      <c r="U457" s="82"/>
      <c r="V457" s="85" t="s">
        <v>2840</v>
      </c>
      <c r="W457" s="84">
        <v>42852.768622685187</v>
      </c>
      <c r="X457" s="85" t="s">
        <v>3254</v>
      </c>
      <c r="Y457" s="82"/>
      <c r="Z457" s="82"/>
      <c r="AA457" s="88" t="s">
        <v>3691</v>
      </c>
      <c r="AB457" s="82"/>
      <c r="AC457" s="82" t="b">
        <v>0</v>
      </c>
      <c r="AD457" s="82">
        <v>0</v>
      </c>
      <c r="AE457" s="88" t="s">
        <v>1016</v>
      </c>
      <c r="AF457" s="82" t="b">
        <v>0</v>
      </c>
      <c r="AG457" s="82" t="s">
        <v>1023</v>
      </c>
      <c r="AH457" s="82"/>
      <c r="AI457" s="88" t="s">
        <v>1016</v>
      </c>
      <c r="AJ457" s="82" t="b">
        <v>0</v>
      </c>
      <c r="AK457" s="82">
        <v>345</v>
      </c>
      <c r="AL457" s="88" t="s">
        <v>3964</v>
      </c>
      <c r="AM457" s="82" t="s">
        <v>1032</v>
      </c>
      <c r="AN457" s="82" t="b">
        <v>0</v>
      </c>
      <c r="AO457" s="88" t="s">
        <v>3964</v>
      </c>
      <c r="AP457" s="82" t="s">
        <v>179</v>
      </c>
      <c r="AQ457" s="82">
        <v>0</v>
      </c>
      <c r="AR457" s="82">
        <v>0</v>
      </c>
      <c r="AS457" s="82"/>
      <c r="AT457" s="82"/>
      <c r="AU457" s="82"/>
      <c r="AV457" s="82"/>
      <c r="AW457" s="82"/>
      <c r="AX457" s="82"/>
      <c r="AY457" s="82"/>
      <c r="AZ457" s="82"/>
      <c r="BA457" s="105" t="b">
        <f>IF(Edges[[#This Row],[Vertex 1]]=Edges[[#This Row],[Vertex 2]],TRUE,FALSE)</f>
        <v>0</v>
      </c>
      <c r="BB457">
        <v>1</v>
      </c>
      <c r="BC457">
        <v>1</v>
      </c>
      <c r="BD457" s="81" t="e">
        <f>REPLACE(INDEX(GroupVertices[Group], MATCH(Edges[[#This Row],[Vertex 1]],GroupVertices[Vertex],0)),1,1,"")</f>
        <v>#N/A</v>
      </c>
      <c r="BE457" s="81" t="e">
        <f>REPLACE(INDEX(GroupVertices[Group], MATCH(Edges[[#This Row],[Vertex 2]],GroupVertices[Vertex],0)),1,1,"")</f>
        <v>#N/A</v>
      </c>
    </row>
    <row r="458" spans="1:57" x14ac:dyDescent="0.25">
      <c r="A458" s="67" t="s">
        <v>2297</v>
      </c>
      <c r="B458" s="67" t="s">
        <v>381</v>
      </c>
      <c r="C458" s="68"/>
      <c r="D458" s="69"/>
      <c r="E458" s="70"/>
      <c r="F458" s="71"/>
      <c r="G458" s="68"/>
      <c r="H458" s="72"/>
      <c r="I458" s="73"/>
      <c r="J458" s="73"/>
      <c r="K458" s="35" t="s">
        <v>65</v>
      </c>
      <c r="L458" s="80">
        <v>458</v>
      </c>
      <c r="M458" s="80"/>
      <c r="N458" s="75"/>
      <c r="O458" s="82" t="s">
        <v>393</v>
      </c>
      <c r="P458" s="84">
        <v>42852.768622685187</v>
      </c>
      <c r="Q458" s="82" t="s">
        <v>2620</v>
      </c>
      <c r="R458" s="85" t="s">
        <v>2657</v>
      </c>
      <c r="S458" s="82" t="s">
        <v>2668</v>
      </c>
      <c r="T458" s="82"/>
      <c r="U458" s="82"/>
      <c r="V458" s="85" t="s">
        <v>2840</v>
      </c>
      <c r="W458" s="84">
        <v>42852.768622685187</v>
      </c>
      <c r="X458" s="85" t="s">
        <v>3254</v>
      </c>
      <c r="Y458" s="82"/>
      <c r="Z458" s="82"/>
      <c r="AA458" s="88" t="s">
        <v>3691</v>
      </c>
      <c r="AB458" s="82"/>
      <c r="AC458" s="82" t="b">
        <v>0</v>
      </c>
      <c r="AD458" s="82">
        <v>0</v>
      </c>
      <c r="AE458" s="88" t="s">
        <v>1016</v>
      </c>
      <c r="AF458" s="82" t="b">
        <v>0</v>
      </c>
      <c r="AG458" s="82" t="s">
        <v>1023</v>
      </c>
      <c r="AH458" s="82"/>
      <c r="AI458" s="88" t="s">
        <v>1016</v>
      </c>
      <c r="AJ458" s="82" t="b">
        <v>0</v>
      </c>
      <c r="AK458" s="82">
        <v>345</v>
      </c>
      <c r="AL458" s="88" t="s">
        <v>3964</v>
      </c>
      <c r="AM458" s="82" t="s">
        <v>1032</v>
      </c>
      <c r="AN458" s="82" t="b">
        <v>0</v>
      </c>
      <c r="AO458" s="88" t="s">
        <v>3964</v>
      </c>
      <c r="AP458" s="82" t="s">
        <v>179</v>
      </c>
      <c r="AQ458" s="82">
        <v>0</v>
      </c>
      <c r="AR458" s="82">
        <v>0</v>
      </c>
      <c r="AS458" s="82"/>
      <c r="AT458" s="82"/>
      <c r="AU458" s="82"/>
      <c r="AV458" s="82"/>
      <c r="AW458" s="82"/>
      <c r="AX458" s="82"/>
      <c r="AY458" s="82"/>
      <c r="AZ458" s="82"/>
      <c r="BA458" s="105" t="b">
        <f>IF(Edges[[#This Row],[Vertex 1]]=Edges[[#This Row],[Vertex 2]],TRUE,FALSE)</f>
        <v>0</v>
      </c>
      <c r="BB458">
        <v>1</v>
      </c>
      <c r="BC458">
        <v>1</v>
      </c>
      <c r="BD458" s="81" t="e">
        <f>REPLACE(INDEX(GroupVertices[Group], MATCH(Edges[[#This Row],[Vertex 1]],GroupVertices[Vertex],0)),1,1,"")</f>
        <v>#N/A</v>
      </c>
      <c r="BE458" s="81" t="e">
        <f>REPLACE(INDEX(GroupVertices[Group], MATCH(Edges[[#This Row],[Vertex 2]],GroupVertices[Vertex],0)),1,1,"")</f>
        <v>#N/A</v>
      </c>
    </row>
    <row r="459" spans="1:57" x14ac:dyDescent="0.25">
      <c r="A459" s="67" t="s">
        <v>2298</v>
      </c>
      <c r="B459" s="67" t="s">
        <v>387</v>
      </c>
      <c r="C459" s="68"/>
      <c r="D459" s="69"/>
      <c r="E459" s="70"/>
      <c r="F459" s="71"/>
      <c r="G459" s="68"/>
      <c r="H459" s="72"/>
      <c r="I459" s="73"/>
      <c r="J459" s="73"/>
      <c r="K459" s="35" t="s">
        <v>65</v>
      </c>
      <c r="L459" s="80">
        <v>459</v>
      </c>
      <c r="M459" s="80"/>
      <c r="N459" s="75"/>
      <c r="O459" s="82" t="s">
        <v>393</v>
      </c>
      <c r="P459" s="84">
        <v>42852.771828703706</v>
      </c>
      <c r="Q459" s="82" t="s">
        <v>2620</v>
      </c>
      <c r="R459" s="85" t="s">
        <v>2657</v>
      </c>
      <c r="S459" s="82" t="s">
        <v>2668</v>
      </c>
      <c r="T459" s="82"/>
      <c r="U459" s="82"/>
      <c r="V459" s="85" t="s">
        <v>2841</v>
      </c>
      <c r="W459" s="84">
        <v>42852.771828703706</v>
      </c>
      <c r="X459" s="85" t="s">
        <v>3255</v>
      </c>
      <c r="Y459" s="82"/>
      <c r="Z459" s="82"/>
      <c r="AA459" s="88" t="s">
        <v>3692</v>
      </c>
      <c r="AB459" s="82"/>
      <c r="AC459" s="82" t="b">
        <v>0</v>
      </c>
      <c r="AD459" s="82">
        <v>0</v>
      </c>
      <c r="AE459" s="88" t="s">
        <v>1016</v>
      </c>
      <c r="AF459" s="82" t="b">
        <v>0</v>
      </c>
      <c r="AG459" s="82" t="s">
        <v>1023</v>
      </c>
      <c r="AH459" s="82"/>
      <c r="AI459" s="88" t="s">
        <v>1016</v>
      </c>
      <c r="AJ459" s="82" t="b">
        <v>0</v>
      </c>
      <c r="AK459" s="82">
        <v>345</v>
      </c>
      <c r="AL459" s="88" t="s">
        <v>3964</v>
      </c>
      <c r="AM459" s="82" t="s">
        <v>1030</v>
      </c>
      <c r="AN459" s="82" t="b">
        <v>0</v>
      </c>
      <c r="AO459" s="88" t="s">
        <v>3964</v>
      </c>
      <c r="AP459" s="82" t="s">
        <v>179</v>
      </c>
      <c r="AQ459" s="82">
        <v>0</v>
      </c>
      <c r="AR459" s="82">
        <v>0</v>
      </c>
      <c r="AS459" s="82"/>
      <c r="AT459" s="82"/>
      <c r="AU459" s="82"/>
      <c r="AV459" s="82"/>
      <c r="AW459" s="82"/>
      <c r="AX459" s="82"/>
      <c r="AY459" s="82"/>
      <c r="AZ459" s="82"/>
      <c r="BA459" s="105" t="b">
        <f>IF(Edges[[#This Row],[Vertex 1]]=Edges[[#This Row],[Vertex 2]],TRUE,FALSE)</f>
        <v>0</v>
      </c>
      <c r="BB459">
        <v>1</v>
      </c>
      <c r="BC459">
        <v>1</v>
      </c>
      <c r="BD459" s="81" t="e">
        <f>REPLACE(INDEX(GroupVertices[Group], MATCH(Edges[[#This Row],[Vertex 1]],GroupVertices[Vertex],0)),1,1,"")</f>
        <v>#N/A</v>
      </c>
      <c r="BE459" s="81" t="e">
        <f>REPLACE(INDEX(GroupVertices[Group], MATCH(Edges[[#This Row],[Vertex 2]],GroupVertices[Vertex],0)),1,1,"")</f>
        <v>#N/A</v>
      </c>
    </row>
    <row r="460" spans="1:57" x14ac:dyDescent="0.25">
      <c r="A460" s="67" t="s">
        <v>2298</v>
      </c>
      <c r="B460" s="67" t="s">
        <v>381</v>
      </c>
      <c r="C460" s="68"/>
      <c r="D460" s="69"/>
      <c r="E460" s="70"/>
      <c r="F460" s="71"/>
      <c r="G460" s="68"/>
      <c r="H460" s="72"/>
      <c r="I460" s="73"/>
      <c r="J460" s="73"/>
      <c r="K460" s="35" t="s">
        <v>65</v>
      </c>
      <c r="L460" s="80">
        <v>460</v>
      </c>
      <c r="M460" s="80"/>
      <c r="N460" s="75"/>
      <c r="O460" s="82" t="s">
        <v>393</v>
      </c>
      <c r="P460" s="84">
        <v>42852.771828703706</v>
      </c>
      <c r="Q460" s="82" t="s">
        <v>2620</v>
      </c>
      <c r="R460" s="85" t="s">
        <v>2657</v>
      </c>
      <c r="S460" s="82" t="s">
        <v>2668</v>
      </c>
      <c r="T460" s="82"/>
      <c r="U460" s="82"/>
      <c r="V460" s="85" t="s">
        <v>2841</v>
      </c>
      <c r="W460" s="84">
        <v>42852.771828703706</v>
      </c>
      <c r="X460" s="85" t="s">
        <v>3255</v>
      </c>
      <c r="Y460" s="82"/>
      <c r="Z460" s="82"/>
      <c r="AA460" s="88" t="s">
        <v>3692</v>
      </c>
      <c r="AB460" s="82"/>
      <c r="AC460" s="82" t="b">
        <v>0</v>
      </c>
      <c r="AD460" s="82">
        <v>0</v>
      </c>
      <c r="AE460" s="88" t="s">
        <v>1016</v>
      </c>
      <c r="AF460" s="82" t="b">
        <v>0</v>
      </c>
      <c r="AG460" s="82" t="s">
        <v>1023</v>
      </c>
      <c r="AH460" s="82"/>
      <c r="AI460" s="88" t="s">
        <v>1016</v>
      </c>
      <c r="AJ460" s="82" t="b">
        <v>0</v>
      </c>
      <c r="AK460" s="82">
        <v>345</v>
      </c>
      <c r="AL460" s="88" t="s">
        <v>3964</v>
      </c>
      <c r="AM460" s="82" t="s">
        <v>1030</v>
      </c>
      <c r="AN460" s="82" t="b">
        <v>0</v>
      </c>
      <c r="AO460" s="88" t="s">
        <v>3964</v>
      </c>
      <c r="AP460" s="82" t="s">
        <v>179</v>
      </c>
      <c r="AQ460" s="82">
        <v>0</v>
      </c>
      <c r="AR460" s="82">
        <v>0</v>
      </c>
      <c r="AS460" s="82"/>
      <c r="AT460" s="82"/>
      <c r="AU460" s="82"/>
      <c r="AV460" s="82"/>
      <c r="AW460" s="82"/>
      <c r="AX460" s="82"/>
      <c r="AY460" s="82"/>
      <c r="AZ460" s="82"/>
      <c r="BA460" s="105" t="b">
        <f>IF(Edges[[#This Row],[Vertex 1]]=Edges[[#This Row],[Vertex 2]],TRUE,FALSE)</f>
        <v>0</v>
      </c>
      <c r="BB460">
        <v>1</v>
      </c>
      <c r="BC460">
        <v>1</v>
      </c>
      <c r="BD460" s="81" t="e">
        <f>REPLACE(INDEX(GroupVertices[Group], MATCH(Edges[[#This Row],[Vertex 1]],GroupVertices[Vertex],0)),1,1,"")</f>
        <v>#N/A</v>
      </c>
      <c r="BE460" s="81" t="e">
        <f>REPLACE(INDEX(GroupVertices[Group], MATCH(Edges[[#This Row],[Vertex 2]],GroupVertices[Vertex],0)),1,1,"")</f>
        <v>#N/A</v>
      </c>
    </row>
    <row r="461" spans="1:57" x14ac:dyDescent="0.25">
      <c r="A461" s="67" t="s">
        <v>2299</v>
      </c>
      <c r="B461" s="67" t="s">
        <v>387</v>
      </c>
      <c r="C461" s="68"/>
      <c r="D461" s="69"/>
      <c r="E461" s="70"/>
      <c r="F461" s="71"/>
      <c r="G461" s="68"/>
      <c r="H461" s="72"/>
      <c r="I461" s="73"/>
      <c r="J461" s="73"/>
      <c r="K461" s="35" t="s">
        <v>65</v>
      </c>
      <c r="L461" s="80">
        <v>461</v>
      </c>
      <c r="M461" s="80"/>
      <c r="N461" s="75"/>
      <c r="O461" s="82" t="s">
        <v>393</v>
      </c>
      <c r="P461" s="84">
        <v>42852.777696759258</v>
      </c>
      <c r="Q461" s="82" t="s">
        <v>2620</v>
      </c>
      <c r="R461" s="85" t="s">
        <v>2657</v>
      </c>
      <c r="S461" s="82" t="s">
        <v>2668</v>
      </c>
      <c r="T461" s="82"/>
      <c r="U461" s="82"/>
      <c r="V461" s="85" t="s">
        <v>502</v>
      </c>
      <c r="W461" s="84">
        <v>42852.777696759258</v>
      </c>
      <c r="X461" s="85" t="s">
        <v>3256</v>
      </c>
      <c r="Y461" s="82"/>
      <c r="Z461" s="82"/>
      <c r="AA461" s="88" t="s">
        <v>3693</v>
      </c>
      <c r="AB461" s="82"/>
      <c r="AC461" s="82" t="b">
        <v>0</v>
      </c>
      <c r="AD461" s="82">
        <v>0</v>
      </c>
      <c r="AE461" s="88" t="s">
        <v>1016</v>
      </c>
      <c r="AF461" s="82" t="b">
        <v>0</v>
      </c>
      <c r="AG461" s="82" t="s">
        <v>1023</v>
      </c>
      <c r="AH461" s="82"/>
      <c r="AI461" s="88" t="s">
        <v>1016</v>
      </c>
      <c r="AJ461" s="82" t="b">
        <v>0</v>
      </c>
      <c r="AK461" s="82">
        <v>345</v>
      </c>
      <c r="AL461" s="88" t="s">
        <v>3964</v>
      </c>
      <c r="AM461" s="82" t="s">
        <v>1032</v>
      </c>
      <c r="AN461" s="82" t="b">
        <v>0</v>
      </c>
      <c r="AO461" s="88" t="s">
        <v>3964</v>
      </c>
      <c r="AP461" s="82" t="s">
        <v>179</v>
      </c>
      <c r="AQ461" s="82">
        <v>0</v>
      </c>
      <c r="AR461" s="82">
        <v>0</v>
      </c>
      <c r="AS461" s="82"/>
      <c r="AT461" s="82"/>
      <c r="AU461" s="82"/>
      <c r="AV461" s="82"/>
      <c r="AW461" s="82"/>
      <c r="AX461" s="82"/>
      <c r="AY461" s="82"/>
      <c r="AZ461" s="82"/>
      <c r="BA461" s="105" t="b">
        <f>IF(Edges[[#This Row],[Vertex 1]]=Edges[[#This Row],[Vertex 2]],TRUE,FALSE)</f>
        <v>0</v>
      </c>
      <c r="BB461">
        <v>1</v>
      </c>
      <c r="BC461">
        <v>1</v>
      </c>
      <c r="BD461" s="81" t="e">
        <f>REPLACE(INDEX(GroupVertices[Group], MATCH(Edges[[#This Row],[Vertex 1]],GroupVertices[Vertex],0)),1,1,"")</f>
        <v>#N/A</v>
      </c>
      <c r="BE461" s="81" t="e">
        <f>REPLACE(INDEX(GroupVertices[Group], MATCH(Edges[[#This Row],[Vertex 2]],GroupVertices[Vertex],0)),1,1,"")</f>
        <v>#N/A</v>
      </c>
    </row>
    <row r="462" spans="1:57" x14ac:dyDescent="0.25">
      <c r="A462" s="67" t="s">
        <v>2299</v>
      </c>
      <c r="B462" s="67" t="s">
        <v>381</v>
      </c>
      <c r="C462" s="68"/>
      <c r="D462" s="69"/>
      <c r="E462" s="70"/>
      <c r="F462" s="71"/>
      <c r="G462" s="68"/>
      <c r="H462" s="72"/>
      <c r="I462" s="73"/>
      <c r="J462" s="73"/>
      <c r="K462" s="35" t="s">
        <v>65</v>
      </c>
      <c r="L462" s="80">
        <v>462</v>
      </c>
      <c r="M462" s="80"/>
      <c r="N462" s="75"/>
      <c r="O462" s="82" t="s">
        <v>393</v>
      </c>
      <c r="P462" s="84">
        <v>42852.777696759258</v>
      </c>
      <c r="Q462" s="82" t="s">
        <v>2620</v>
      </c>
      <c r="R462" s="85" t="s">
        <v>2657</v>
      </c>
      <c r="S462" s="82" t="s">
        <v>2668</v>
      </c>
      <c r="T462" s="82"/>
      <c r="U462" s="82"/>
      <c r="V462" s="85" t="s">
        <v>502</v>
      </c>
      <c r="W462" s="84">
        <v>42852.777696759258</v>
      </c>
      <c r="X462" s="85" t="s">
        <v>3256</v>
      </c>
      <c r="Y462" s="82"/>
      <c r="Z462" s="82"/>
      <c r="AA462" s="88" t="s">
        <v>3693</v>
      </c>
      <c r="AB462" s="82"/>
      <c r="AC462" s="82" t="b">
        <v>0</v>
      </c>
      <c r="AD462" s="82">
        <v>0</v>
      </c>
      <c r="AE462" s="88" t="s">
        <v>1016</v>
      </c>
      <c r="AF462" s="82" t="b">
        <v>0</v>
      </c>
      <c r="AG462" s="82" t="s">
        <v>1023</v>
      </c>
      <c r="AH462" s="82"/>
      <c r="AI462" s="88" t="s">
        <v>1016</v>
      </c>
      <c r="AJ462" s="82" t="b">
        <v>0</v>
      </c>
      <c r="AK462" s="82">
        <v>345</v>
      </c>
      <c r="AL462" s="88" t="s">
        <v>3964</v>
      </c>
      <c r="AM462" s="82" t="s">
        <v>1032</v>
      </c>
      <c r="AN462" s="82" t="b">
        <v>0</v>
      </c>
      <c r="AO462" s="88" t="s">
        <v>3964</v>
      </c>
      <c r="AP462" s="82" t="s">
        <v>179</v>
      </c>
      <c r="AQ462" s="82">
        <v>0</v>
      </c>
      <c r="AR462" s="82">
        <v>0</v>
      </c>
      <c r="AS462" s="82"/>
      <c r="AT462" s="82"/>
      <c r="AU462" s="82"/>
      <c r="AV462" s="82"/>
      <c r="AW462" s="82"/>
      <c r="AX462" s="82"/>
      <c r="AY462" s="82"/>
      <c r="AZ462" s="82"/>
      <c r="BA462" s="105" t="b">
        <f>IF(Edges[[#This Row],[Vertex 1]]=Edges[[#This Row],[Vertex 2]],TRUE,FALSE)</f>
        <v>0</v>
      </c>
      <c r="BB462">
        <v>1</v>
      </c>
      <c r="BC462">
        <v>1</v>
      </c>
      <c r="BD462" s="81" t="e">
        <f>REPLACE(INDEX(GroupVertices[Group], MATCH(Edges[[#This Row],[Vertex 1]],GroupVertices[Vertex],0)),1,1,"")</f>
        <v>#N/A</v>
      </c>
      <c r="BE462" s="81" t="e">
        <f>REPLACE(INDEX(GroupVertices[Group], MATCH(Edges[[#This Row],[Vertex 2]],GroupVertices[Vertex],0)),1,1,"")</f>
        <v>#N/A</v>
      </c>
    </row>
    <row r="463" spans="1:57" x14ac:dyDescent="0.25">
      <c r="A463" s="67" t="s">
        <v>2300</v>
      </c>
      <c r="B463" s="67" t="s">
        <v>387</v>
      </c>
      <c r="C463" s="68"/>
      <c r="D463" s="69"/>
      <c r="E463" s="70"/>
      <c r="F463" s="71"/>
      <c r="G463" s="68"/>
      <c r="H463" s="72"/>
      <c r="I463" s="73"/>
      <c r="J463" s="73"/>
      <c r="K463" s="35" t="s">
        <v>65</v>
      </c>
      <c r="L463" s="80">
        <v>463</v>
      </c>
      <c r="M463" s="80"/>
      <c r="N463" s="75"/>
      <c r="O463" s="82" t="s">
        <v>393</v>
      </c>
      <c r="P463" s="84">
        <v>42852.78534722222</v>
      </c>
      <c r="Q463" s="82" t="s">
        <v>2620</v>
      </c>
      <c r="R463" s="85" t="s">
        <v>2657</v>
      </c>
      <c r="S463" s="82" t="s">
        <v>2668</v>
      </c>
      <c r="T463" s="82"/>
      <c r="U463" s="82"/>
      <c r="V463" s="85" t="s">
        <v>502</v>
      </c>
      <c r="W463" s="84">
        <v>42852.78534722222</v>
      </c>
      <c r="X463" s="85" t="s">
        <v>3257</v>
      </c>
      <c r="Y463" s="82"/>
      <c r="Z463" s="82"/>
      <c r="AA463" s="88" t="s">
        <v>3694</v>
      </c>
      <c r="AB463" s="82"/>
      <c r="AC463" s="82" t="b">
        <v>0</v>
      </c>
      <c r="AD463" s="82">
        <v>0</v>
      </c>
      <c r="AE463" s="88" t="s">
        <v>1016</v>
      </c>
      <c r="AF463" s="82" t="b">
        <v>0</v>
      </c>
      <c r="AG463" s="82" t="s">
        <v>1023</v>
      </c>
      <c r="AH463" s="82"/>
      <c r="AI463" s="88" t="s">
        <v>1016</v>
      </c>
      <c r="AJ463" s="82" t="b">
        <v>0</v>
      </c>
      <c r="AK463" s="82">
        <v>345</v>
      </c>
      <c r="AL463" s="88" t="s">
        <v>3964</v>
      </c>
      <c r="AM463" s="82" t="s">
        <v>1030</v>
      </c>
      <c r="AN463" s="82" t="b">
        <v>0</v>
      </c>
      <c r="AO463" s="88" t="s">
        <v>3964</v>
      </c>
      <c r="AP463" s="82" t="s">
        <v>179</v>
      </c>
      <c r="AQ463" s="82">
        <v>0</v>
      </c>
      <c r="AR463" s="82">
        <v>0</v>
      </c>
      <c r="AS463" s="82"/>
      <c r="AT463" s="82"/>
      <c r="AU463" s="82"/>
      <c r="AV463" s="82"/>
      <c r="AW463" s="82"/>
      <c r="AX463" s="82"/>
      <c r="AY463" s="82"/>
      <c r="AZ463" s="82"/>
      <c r="BA463" s="105" t="b">
        <f>IF(Edges[[#This Row],[Vertex 1]]=Edges[[#This Row],[Vertex 2]],TRUE,FALSE)</f>
        <v>0</v>
      </c>
      <c r="BB463">
        <v>1</v>
      </c>
      <c r="BC463">
        <v>1</v>
      </c>
      <c r="BD463" s="81" t="e">
        <f>REPLACE(INDEX(GroupVertices[Group], MATCH(Edges[[#This Row],[Vertex 1]],GroupVertices[Vertex],0)),1,1,"")</f>
        <v>#N/A</v>
      </c>
      <c r="BE463" s="81" t="e">
        <f>REPLACE(INDEX(GroupVertices[Group], MATCH(Edges[[#This Row],[Vertex 2]],GroupVertices[Vertex],0)),1,1,"")</f>
        <v>#N/A</v>
      </c>
    </row>
    <row r="464" spans="1:57" x14ac:dyDescent="0.25">
      <c r="A464" s="67" t="s">
        <v>2300</v>
      </c>
      <c r="B464" s="67" t="s">
        <v>381</v>
      </c>
      <c r="C464" s="68"/>
      <c r="D464" s="69"/>
      <c r="E464" s="70"/>
      <c r="F464" s="71"/>
      <c r="G464" s="68"/>
      <c r="H464" s="72"/>
      <c r="I464" s="73"/>
      <c r="J464" s="73"/>
      <c r="K464" s="35" t="s">
        <v>65</v>
      </c>
      <c r="L464" s="80">
        <v>464</v>
      </c>
      <c r="M464" s="80"/>
      <c r="N464" s="75"/>
      <c r="O464" s="82" t="s">
        <v>393</v>
      </c>
      <c r="P464" s="84">
        <v>42852.78534722222</v>
      </c>
      <c r="Q464" s="82" t="s">
        <v>2620</v>
      </c>
      <c r="R464" s="85" t="s">
        <v>2657</v>
      </c>
      <c r="S464" s="82" t="s">
        <v>2668</v>
      </c>
      <c r="T464" s="82"/>
      <c r="U464" s="82"/>
      <c r="V464" s="85" t="s">
        <v>502</v>
      </c>
      <c r="W464" s="84">
        <v>42852.78534722222</v>
      </c>
      <c r="X464" s="85" t="s">
        <v>3257</v>
      </c>
      <c r="Y464" s="82"/>
      <c r="Z464" s="82"/>
      <c r="AA464" s="88" t="s">
        <v>3694</v>
      </c>
      <c r="AB464" s="82"/>
      <c r="AC464" s="82" t="b">
        <v>0</v>
      </c>
      <c r="AD464" s="82">
        <v>0</v>
      </c>
      <c r="AE464" s="88" t="s">
        <v>1016</v>
      </c>
      <c r="AF464" s="82" t="b">
        <v>0</v>
      </c>
      <c r="AG464" s="82" t="s">
        <v>1023</v>
      </c>
      <c r="AH464" s="82"/>
      <c r="AI464" s="88" t="s">
        <v>1016</v>
      </c>
      <c r="AJ464" s="82" t="b">
        <v>0</v>
      </c>
      <c r="AK464" s="82">
        <v>345</v>
      </c>
      <c r="AL464" s="88" t="s">
        <v>3964</v>
      </c>
      <c r="AM464" s="82" t="s">
        <v>1030</v>
      </c>
      <c r="AN464" s="82" t="b">
        <v>0</v>
      </c>
      <c r="AO464" s="88" t="s">
        <v>3964</v>
      </c>
      <c r="AP464" s="82" t="s">
        <v>179</v>
      </c>
      <c r="AQ464" s="82">
        <v>0</v>
      </c>
      <c r="AR464" s="82">
        <v>0</v>
      </c>
      <c r="AS464" s="82"/>
      <c r="AT464" s="82"/>
      <c r="AU464" s="82"/>
      <c r="AV464" s="82"/>
      <c r="AW464" s="82"/>
      <c r="AX464" s="82"/>
      <c r="AY464" s="82"/>
      <c r="AZ464" s="82"/>
      <c r="BA464" s="105" t="b">
        <f>IF(Edges[[#This Row],[Vertex 1]]=Edges[[#This Row],[Vertex 2]],TRUE,FALSE)</f>
        <v>0</v>
      </c>
      <c r="BB464">
        <v>1</v>
      </c>
      <c r="BC464">
        <v>1</v>
      </c>
      <c r="BD464" s="81" t="e">
        <f>REPLACE(INDEX(GroupVertices[Group], MATCH(Edges[[#This Row],[Vertex 1]],GroupVertices[Vertex],0)),1,1,"")</f>
        <v>#N/A</v>
      </c>
      <c r="BE464" s="81" t="e">
        <f>REPLACE(INDEX(GroupVertices[Group], MATCH(Edges[[#This Row],[Vertex 2]],GroupVertices[Vertex],0)),1,1,"")</f>
        <v>#N/A</v>
      </c>
    </row>
    <row r="465" spans="1:57" x14ac:dyDescent="0.25">
      <c r="A465" s="67" t="s">
        <v>2301</v>
      </c>
      <c r="B465" s="67" t="s">
        <v>387</v>
      </c>
      <c r="C465" s="68"/>
      <c r="D465" s="69"/>
      <c r="E465" s="70"/>
      <c r="F465" s="71"/>
      <c r="G465" s="68"/>
      <c r="H465" s="72"/>
      <c r="I465" s="73"/>
      <c r="J465" s="73"/>
      <c r="K465" s="35" t="s">
        <v>65</v>
      </c>
      <c r="L465" s="80">
        <v>465</v>
      </c>
      <c r="M465" s="80"/>
      <c r="N465" s="75"/>
      <c r="O465" s="82" t="s">
        <v>393</v>
      </c>
      <c r="P465" s="84">
        <v>42852.787928240738</v>
      </c>
      <c r="Q465" s="82" t="s">
        <v>2620</v>
      </c>
      <c r="R465" s="85" t="s">
        <v>2657</v>
      </c>
      <c r="S465" s="82" t="s">
        <v>2668</v>
      </c>
      <c r="T465" s="82"/>
      <c r="U465" s="82"/>
      <c r="V465" s="85" t="s">
        <v>2842</v>
      </c>
      <c r="W465" s="84">
        <v>42852.787928240738</v>
      </c>
      <c r="X465" s="85" t="s">
        <v>3258</v>
      </c>
      <c r="Y465" s="82"/>
      <c r="Z465" s="82"/>
      <c r="AA465" s="88" t="s">
        <v>3695</v>
      </c>
      <c r="AB465" s="82"/>
      <c r="AC465" s="82" t="b">
        <v>0</v>
      </c>
      <c r="AD465" s="82">
        <v>0</v>
      </c>
      <c r="AE465" s="88" t="s">
        <v>1016</v>
      </c>
      <c r="AF465" s="82" t="b">
        <v>0</v>
      </c>
      <c r="AG465" s="82" t="s">
        <v>1023</v>
      </c>
      <c r="AH465" s="82"/>
      <c r="AI465" s="88" t="s">
        <v>1016</v>
      </c>
      <c r="AJ465" s="82" t="b">
        <v>0</v>
      </c>
      <c r="AK465" s="82">
        <v>345</v>
      </c>
      <c r="AL465" s="88" t="s">
        <v>3964</v>
      </c>
      <c r="AM465" s="82" t="s">
        <v>1030</v>
      </c>
      <c r="AN465" s="82" t="b">
        <v>0</v>
      </c>
      <c r="AO465" s="88" t="s">
        <v>3964</v>
      </c>
      <c r="AP465" s="82" t="s">
        <v>179</v>
      </c>
      <c r="AQ465" s="82">
        <v>0</v>
      </c>
      <c r="AR465" s="82">
        <v>0</v>
      </c>
      <c r="AS465" s="82"/>
      <c r="AT465" s="82"/>
      <c r="AU465" s="82"/>
      <c r="AV465" s="82"/>
      <c r="AW465" s="82"/>
      <c r="AX465" s="82"/>
      <c r="AY465" s="82"/>
      <c r="AZ465" s="82"/>
      <c r="BA465" s="105" t="b">
        <f>IF(Edges[[#This Row],[Vertex 1]]=Edges[[#This Row],[Vertex 2]],TRUE,FALSE)</f>
        <v>0</v>
      </c>
      <c r="BB465">
        <v>1</v>
      </c>
      <c r="BC465">
        <v>1</v>
      </c>
      <c r="BD465" s="81" t="e">
        <f>REPLACE(INDEX(GroupVertices[Group], MATCH(Edges[[#This Row],[Vertex 1]],GroupVertices[Vertex],0)),1,1,"")</f>
        <v>#N/A</v>
      </c>
      <c r="BE465" s="81" t="e">
        <f>REPLACE(INDEX(GroupVertices[Group], MATCH(Edges[[#This Row],[Vertex 2]],GroupVertices[Vertex],0)),1,1,"")</f>
        <v>#N/A</v>
      </c>
    </row>
    <row r="466" spans="1:57" x14ac:dyDescent="0.25">
      <c r="A466" s="67" t="s">
        <v>2301</v>
      </c>
      <c r="B466" s="67" t="s">
        <v>381</v>
      </c>
      <c r="C466" s="68"/>
      <c r="D466" s="69"/>
      <c r="E466" s="70"/>
      <c r="F466" s="71"/>
      <c r="G466" s="68"/>
      <c r="H466" s="72"/>
      <c r="I466" s="73"/>
      <c r="J466" s="73"/>
      <c r="K466" s="35" t="s">
        <v>65</v>
      </c>
      <c r="L466" s="80">
        <v>466</v>
      </c>
      <c r="M466" s="80"/>
      <c r="N466" s="75"/>
      <c r="O466" s="82" t="s">
        <v>393</v>
      </c>
      <c r="P466" s="84">
        <v>42852.787928240738</v>
      </c>
      <c r="Q466" s="82" t="s">
        <v>2620</v>
      </c>
      <c r="R466" s="85" t="s">
        <v>2657</v>
      </c>
      <c r="S466" s="82" t="s">
        <v>2668</v>
      </c>
      <c r="T466" s="82"/>
      <c r="U466" s="82"/>
      <c r="V466" s="85" t="s">
        <v>2842</v>
      </c>
      <c r="W466" s="84">
        <v>42852.787928240738</v>
      </c>
      <c r="X466" s="85" t="s">
        <v>3258</v>
      </c>
      <c r="Y466" s="82"/>
      <c r="Z466" s="82"/>
      <c r="AA466" s="88" t="s">
        <v>3695</v>
      </c>
      <c r="AB466" s="82"/>
      <c r="AC466" s="82" t="b">
        <v>0</v>
      </c>
      <c r="AD466" s="82">
        <v>0</v>
      </c>
      <c r="AE466" s="88" t="s">
        <v>1016</v>
      </c>
      <c r="AF466" s="82" t="b">
        <v>0</v>
      </c>
      <c r="AG466" s="82" t="s">
        <v>1023</v>
      </c>
      <c r="AH466" s="82"/>
      <c r="AI466" s="88" t="s">
        <v>1016</v>
      </c>
      <c r="AJ466" s="82" t="b">
        <v>0</v>
      </c>
      <c r="AK466" s="82">
        <v>345</v>
      </c>
      <c r="AL466" s="88" t="s">
        <v>3964</v>
      </c>
      <c r="AM466" s="82" t="s">
        <v>1030</v>
      </c>
      <c r="AN466" s="82" t="b">
        <v>0</v>
      </c>
      <c r="AO466" s="88" t="s">
        <v>3964</v>
      </c>
      <c r="AP466" s="82" t="s">
        <v>179</v>
      </c>
      <c r="AQ466" s="82">
        <v>0</v>
      </c>
      <c r="AR466" s="82">
        <v>0</v>
      </c>
      <c r="AS466" s="82"/>
      <c r="AT466" s="82"/>
      <c r="AU466" s="82"/>
      <c r="AV466" s="82"/>
      <c r="AW466" s="82"/>
      <c r="AX466" s="82"/>
      <c r="AY466" s="82"/>
      <c r="AZ466" s="82"/>
      <c r="BA466" s="105" t="b">
        <f>IF(Edges[[#This Row],[Vertex 1]]=Edges[[#This Row],[Vertex 2]],TRUE,FALSE)</f>
        <v>0</v>
      </c>
      <c r="BB466">
        <v>1</v>
      </c>
      <c r="BC466">
        <v>1</v>
      </c>
      <c r="BD466" s="81" t="e">
        <f>REPLACE(INDEX(GroupVertices[Group], MATCH(Edges[[#This Row],[Vertex 1]],GroupVertices[Vertex],0)),1,1,"")</f>
        <v>#N/A</v>
      </c>
      <c r="BE466" s="81" t="e">
        <f>REPLACE(INDEX(GroupVertices[Group], MATCH(Edges[[#This Row],[Vertex 2]],GroupVertices[Vertex],0)),1,1,"")</f>
        <v>#N/A</v>
      </c>
    </row>
    <row r="467" spans="1:57" x14ac:dyDescent="0.25">
      <c r="A467" s="67" t="s">
        <v>2302</v>
      </c>
      <c r="B467" s="67" t="s">
        <v>387</v>
      </c>
      <c r="C467" s="68"/>
      <c r="D467" s="69"/>
      <c r="E467" s="70"/>
      <c r="F467" s="71"/>
      <c r="G467" s="68"/>
      <c r="H467" s="72"/>
      <c r="I467" s="73"/>
      <c r="J467" s="73"/>
      <c r="K467" s="35" t="s">
        <v>65</v>
      </c>
      <c r="L467" s="80">
        <v>467</v>
      </c>
      <c r="M467" s="80"/>
      <c r="N467" s="75"/>
      <c r="O467" s="82" t="s">
        <v>393</v>
      </c>
      <c r="P467" s="84">
        <v>42852.795092592591</v>
      </c>
      <c r="Q467" s="82" t="s">
        <v>2620</v>
      </c>
      <c r="R467" s="85" t="s">
        <v>2657</v>
      </c>
      <c r="S467" s="82" t="s">
        <v>2668</v>
      </c>
      <c r="T467" s="82"/>
      <c r="U467" s="82"/>
      <c r="V467" s="85" t="s">
        <v>2843</v>
      </c>
      <c r="W467" s="84">
        <v>42852.795092592591</v>
      </c>
      <c r="X467" s="85" t="s">
        <v>3259</v>
      </c>
      <c r="Y467" s="82"/>
      <c r="Z467" s="82"/>
      <c r="AA467" s="88" t="s">
        <v>3696</v>
      </c>
      <c r="AB467" s="82"/>
      <c r="AC467" s="82" t="b">
        <v>0</v>
      </c>
      <c r="AD467" s="82">
        <v>0</v>
      </c>
      <c r="AE467" s="88" t="s">
        <v>1016</v>
      </c>
      <c r="AF467" s="82" t="b">
        <v>0</v>
      </c>
      <c r="AG467" s="82" t="s">
        <v>1023</v>
      </c>
      <c r="AH467" s="82"/>
      <c r="AI467" s="88" t="s">
        <v>1016</v>
      </c>
      <c r="AJ467" s="82" t="b">
        <v>0</v>
      </c>
      <c r="AK467" s="82">
        <v>345</v>
      </c>
      <c r="AL467" s="88" t="s">
        <v>3964</v>
      </c>
      <c r="AM467" s="82" t="s">
        <v>1032</v>
      </c>
      <c r="AN467" s="82" t="b">
        <v>0</v>
      </c>
      <c r="AO467" s="88" t="s">
        <v>3964</v>
      </c>
      <c r="AP467" s="82" t="s">
        <v>179</v>
      </c>
      <c r="AQ467" s="82">
        <v>0</v>
      </c>
      <c r="AR467" s="82">
        <v>0</v>
      </c>
      <c r="AS467" s="82"/>
      <c r="AT467" s="82"/>
      <c r="AU467" s="82"/>
      <c r="AV467" s="82"/>
      <c r="AW467" s="82"/>
      <c r="AX467" s="82"/>
      <c r="AY467" s="82"/>
      <c r="AZ467" s="82"/>
      <c r="BA467" s="105" t="b">
        <f>IF(Edges[[#This Row],[Vertex 1]]=Edges[[#This Row],[Vertex 2]],TRUE,FALSE)</f>
        <v>0</v>
      </c>
      <c r="BB467">
        <v>1</v>
      </c>
      <c r="BC467">
        <v>1</v>
      </c>
      <c r="BD467" s="81" t="e">
        <f>REPLACE(INDEX(GroupVertices[Group], MATCH(Edges[[#This Row],[Vertex 1]],GroupVertices[Vertex],0)),1,1,"")</f>
        <v>#N/A</v>
      </c>
      <c r="BE467" s="81" t="e">
        <f>REPLACE(INDEX(GroupVertices[Group], MATCH(Edges[[#This Row],[Vertex 2]],GroupVertices[Vertex],0)),1,1,"")</f>
        <v>#N/A</v>
      </c>
    </row>
    <row r="468" spans="1:57" x14ac:dyDescent="0.25">
      <c r="A468" s="67" t="s">
        <v>2302</v>
      </c>
      <c r="B468" s="67" t="s">
        <v>381</v>
      </c>
      <c r="C468" s="68"/>
      <c r="D468" s="69"/>
      <c r="E468" s="70"/>
      <c r="F468" s="71"/>
      <c r="G468" s="68"/>
      <c r="H468" s="72"/>
      <c r="I468" s="73"/>
      <c r="J468" s="73"/>
      <c r="K468" s="35" t="s">
        <v>65</v>
      </c>
      <c r="L468" s="80">
        <v>468</v>
      </c>
      <c r="M468" s="80"/>
      <c r="N468" s="75"/>
      <c r="O468" s="82" t="s">
        <v>393</v>
      </c>
      <c r="P468" s="84">
        <v>42852.795092592591</v>
      </c>
      <c r="Q468" s="82" t="s">
        <v>2620</v>
      </c>
      <c r="R468" s="85" t="s">
        <v>2657</v>
      </c>
      <c r="S468" s="82" t="s">
        <v>2668</v>
      </c>
      <c r="T468" s="82"/>
      <c r="U468" s="82"/>
      <c r="V468" s="85" t="s">
        <v>2843</v>
      </c>
      <c r="W468" s="84">
        <v>42852.795092592591</v>
      </c>
      <c r="X468" s="85" t="s">
        <v>3259</v>
      </c>
      <c r="Y468" s="82"/>
      <c r="Z468" s="82"/>
      <c r="AA468" s="88" t="s">
        <v>3696</v>
      </c>
      <c r="AB468" s="82"/>
      <c r="AC468" s="82" t="b">
        <v>0</v>
      </c>
      <c r="AD468" s="82">
        <v>0</v>
      </c>
      <c r="AE468" s="88" t="s">
        <v>1016</v>
      </c>
      <c r="AF468" s="82" t="b">
        <v>0</v>
      </c>
      <c r="AG468" s="82" t="s">
        <v>1023</v>
      </c>
      <c r="AH468" s="82"/>
      <c r="AI468" s="88" t="s">
        <v>1016</v>
      </c>
      <c r="AJ468" s="82" t="b">
        <v>0</v>
      </c>
      <c r="AK468" s="82">
        <v>345</v>
      </c>
      <c r="AL468" s="88" t="s">
        <v>3964</v>
      </c>
      <c r="AM468" s="82" t="s">
        <v>1032</v>
      </c>
      <c r="AN468" s="82" t="b">
        <v>0</v>
      </c>
      <c r="AO468" s="88" t="s">
        <v>3964</v>
      </c>
      <c r="AP468" s="82" t="s">
        <v>179</v>
      </c>
      <c r="AQ468" s="82">
        <v>0</v>
      </c>
      <c r="AR468" s="82">
        <v>0</v>
      </c>
      <c r="AS468" s="82"/>
      <c r="AT468" s="82"/>
      <c r="AU468" s="82"/>
      <c r="AV468" s="82"/>
      <c r="AW468" s="82"/>
      <c r="AX468" s="82"/>
      <c r="AY468" s="82"/>
      <c r="AZ468" s="82"/>
      <c r="BA468" s="105" t="b">
        <f>IF(Edges[[#This Row],[Vertex 1]]=Edges[[#This Row],[Vertex 2]],TRUE,FALSE)</f>
        <v>0</v>
      </c>
      <c r="BB468">
        <v>1</v>
      </c>
      <c r="BC468">
        <v>1</v>
      </c>
      <c r="BD468" s="81" t="e">
        <f>REPLACE(INDEX(GroupVertices[Group], MATCH(Edges[[#This Row],[Vertex 1]],GroupVertices[Vertex],0)),1,1,"")</f>
        <v>#N/A</v>
      </c>
      <c r="BE468" s="81" t="e">
        <f>REPLACE(INDEX(GroupVertices[Group], MATCH(Edges[[#This Row],[Vertex 2]],GroupVertices[Vertex],0)),1,1,"")</f>
        <v>#N/A</v>
      </c>
    </row>
    <row r="469" spans="1:57" x14ac:dyDescent="0.25">
      <c r="A469" s="67" t="s">
        <v>2303</v>
      </c>
      <c r="B469" s="67" t="s">
        <v>387</v>
      </c>
      <c r="C469" s="68"/>
      <c r="D469" s="69"/>
      <c r="E469" s="70"/>
      <c r="F469" s="71"/>
      <c r="G469" s="68"/>
      <c r="H469" s="72"/>
      <c r="I469" s="73"/>
      <c r="J469" s="73"/>
      <c r="K469" s="35" t="s">
        <v>65</v>
      </c>
      <c r="L469" s="80">
        <v>469</v>
      </c>
      <c r="M469" s="80"/>
      <c r="N469" s="75"/>
      <c r="O469" s="82" t="s">
        <v>393</v>
      </c>
      <c r="P469" s="84">
        <v>42852.796620370369</v>
      </c>
      <c r="Q469" s="82" t="s">
        <v>2620</v>
      </c>
      <c r="R469" s="85" t="s">
        <v>2657</v>
      </c>
      <c r="S469" s="82" t="s">
        <v>2668</v>
      </c>
      <c r="T469" s="82"/>
      <c r="U469" s="82"/>
      <c r="V469" s="85" t="s">
        <v>2844</v>
      </c>
      <c r="W469" s="84">
        <v>42852.796620370369</v>
      </c>
      <c r="X469" s="85" t="s">
        <v>3260</v>
      </c>
      <c r="Y469" s="82"/>
      <c r="Z469" s="82"/>
      <c r="AA469" s="88" t="s">
        <v>3697</v>
      </c>
      <c r="AB469" s="82"/>
      <c r="AC469" s="82" t="b">
        <v>0</v>
      </c>
      <c r="AD469" s="82">
        <v>0</v>
      </c>
      <c r="AE469" s="88" t="s">
        <v>1016</v>
      </c>
      <c r="AF469" s="82" t="b">
        <v>0</v>
      </c>
      <c r="AG469" s="82" t="s">
        <v>1023</v>
      </c>
      <c r="AH469" s="82"/>
      <c r="AI469" s="88" t="s">
        <v>1016</v>
      </c>
      <c r="AJ469" s="82" t="b">
        <v>0</v>
      </c>
      <c r="AK469" s="82">
        <v>345</v>
      </c>
      <c r="AL469" s="88" t="s">
        <v>3964</v>
      </c>
      <c r="AM469" s="82" t="s">
        <v>1032</v>
      </c>
      <c r="AN469" s="82" t="b">
        <v>0</v>
      </c>
      <c r="AO469" s="88" t="s">
        <v>3964</v>
      </c>
      <c r="AP469" s="82" t="s">
        <v>179</v>
      </c>
      <c r="AQ469" s="82">
        <v>0</v>
      </c>
      <c r="AR469" s="82">
        <v>0</v>
      </c>
      <c r="AS469" s="82"/>
      <c r="AT469" s="82"/>
      <c r="AU469" s="82"/>
      <c r="AV469" s="82"/>
      <c r="AW469" s="82"/>
      <c r="AX469" s="82"/>
      <c r="AY469" s="82"/>
      <c r="AZ469" s="82"/>
      <c r="BA469" s="105" t="b">
        <f>IF(Edges[[#This Row],[Vertex 1]]=Edges[[#This Row],[Vertex 2]],TRUE,FALSE)</f>
        <v>0</v>
      </c>
      <c r="BB469">
        <v>1</v>
      </c>
      <c r="BC469">
        <v>1</v>
      </c>
      <c r="BD469" s="81" t="e">
        <f>REPLACE(INDEX(GroupVertices[Group], MATCH(Edges[[#This Row],[Vertex 1]],GroupVertices[Vertex],0)),1,1,"")</f>
        <v>#N/A</v>
      </c>
      <c r="BE469" s="81" t="e">
        <f>REPLACE(INDEX(GroupVertices[Group], MATCH(Edges[[#This Row],[Vertex 2]],GroupVertices[Vertex],0)),1,1,"")</f>
        <v>#N/A</v>
      </c>
    </row>
    <row r="470" spans="1:57" x14ac:dyDescent="0.25">
      <c r="A470" s="67" t="s">
        <v>2303</v>
      </c>
      <c r="B470" s="67" t="s">
        <v>381</v>
      </c>
      <c r="C470" s="68"/>
      <c r="D470" s="69"/>
      <c r="E470" s="70"/>
      <c r="F470" s="71"/>
      <c r="G470" s="68"/>
      <c r="H470" s="72"/>
      <c r="I470" s="73"/>
      <c r="J470" s="73"/>
      <c r="K470" s="35" t="s">
        <v>65</v>
      </c>
      <c r="L470" s="80">
        <v>470</v>
      </c>
      <c r="M470" s="80"/>
      <c r="N470" s="75"/>
      <c r="O470" s="82" t="s">
        <v>393</v>
      </c>
      <c r="P470" s="84">
        <v>42852.796620370369</v>
      </c>
      <c r="Q470" s="82" t="s">
        <v>2620</v>
      </c>
      <c r="R470" s="85" t="s">
        <v>2657</v>
      </c>
      <c r="S470" s="82" t="s">
        <v>2668</v>
      </c>
      <c r="T470" s="82"/>
      <c r="U470" s="82"/>
      <c r="V470" s="85" t="s">
        <v>2844</v>
      </c>
      <c r="W470" s="84">
        <v>42852.796620370369</v>
      </c>
      <c r="X470" s="85" t="s">
        <v>3260</v>
      </c>
      <c r="Y470" s="82"/>
      <c r="Z470" s="82"/>
      <c r="AA470" s="88" t="s">
        <v>3697</v>
      </c>
      <c r="AB470" s="82"/>
      <c r="AC470" s="82" t="b">
        <v>0</v>
      </c>
      <c r="AD470" s="82">
        <v>0</v>
      </c>
      <c r="AE470" s="88" t="s">
        <v>1016</v>
      </c>
      <c r="AF470" s="82" t="b">
        <v>0</v>
      </c>
      <c r="AG470" s="82" t="s">
        <v>1023</v>
      </c>
      <c r="AH470" s="82"/>
      <c r="AI470" s="88" t="s">
        <v>1016</v>
      </c>
      <c r="AJ470" s="82" t="b">
        <v>0</v>
      </c>
      <c r="AK470" s="82">
        <v>345</v>
      </c>
      <c r="AL470" s="88" t="s">
        <v>3964</v>
      </c>
      <c r="AM470" s="82" t="s">
        <v>1032</v>
      </c>
      <c r="AN470" s="82" t="b">
        <v>0</v>
      </c>
      <c r="AO470" s="88" t="s">
        <v>3964</v>
      </c>
      <c r="AP470" s="82" t="s">
        <v>179</v>
      </c>
      <c r="AQ470" s="82">
        <v>0</v>
      </c>
      <c r="AR470" s="82">
        <v>0</v>
      </c>
      <c r="AS470" s="82"/>
      <c r="AT470" s="82"/>
      <c r="AU470" s="82"/>
      <c r="AV470" s="82"/>
      <c r="AW470" s="82"/>
      <c r="AX470" s="82"/>
      <c r="AY470" s="82"/>
      <c r="AZ470" s="82"/>
      <c r="BA470" s="105" t="b">
        <f>IF(Edges[[#This Row],[Vertex 1]]=Edges[[#This Row],[Vertex 2]],TRUE,FALSE)</f>
        <v>0</v>
      </c>
      <c r="BB470">
        <v>1</v>
      </c>
      <c r="BC470">
        <v>1</v>
      </c>
      <c r="BD470" s="81" t="e">
        <f>REPLACE(INDEX(GroupVertices[Group], MATCH(Edges[[#This Row],[Vertex 1]],GroupVertices[Vertex],0)),1,1,"")</f>
        <v>#N/A</v>
      </c>
      <c r="BE470" s="81" t="e">
        <f>REPLACE(INDEX(GroupVertices[Group], MATCH(Edges[[#This Row],[Vertex 2]],GroupVertices[Vertex],0)),1,1,"")</f>
        <v>#N/A</v>
      </c>
    </row>
    <row r="471" spans="1:57" x14ac:dyDescent="0.25">
      <c r="A471" s="67" t="s">
        <v>2304</v>
      </c>
      <c r="B471" s="67" t="s">
        <v>387</v>
      </c>
      <c r="C471" s="68"/>
      <c r="D471" s="69"/>
      <c r="E471" s="70"/>
      <c r="F471" s="71"/>
      <c r="G471" s="68"/>
      <c r="H471" s="72"/>
      <c r="I471" s="73"/>
      <c r="J471" s="73"/>
      <c r="K471" s="35" t="s">
        <v>65</v>
      </c>
      <c r="L471" s="80">
        <v>471</v>
      </c>
      <c r="M471" s="80"/>
      <c r="N471" s="75"/>
      <c r="O471" s="82" t="s">
        <v>393</v>
      </c>
      <c r="P471" s="84">
        <v>42852.797685185185</v>
      </c>
      <c r="Q471" s="82" t="s">
        <v>2620</v>
      </c>
      <c r="R471" s="85" t="s">
        <v>2657</v>
      </c>
      <c r="S471" s="82" t="s">
        <v>2668</v>
      </c>
      <c r="T471" s="82"/>
      <c r="U471" s="82"/>
      <c r="V471" s="85" t="s">
        <v>2845</v>
      </c>
      <c r="W471" s="84">
        <v>42852.797685185185</v>
      </c>
      <c r="X471" s="85" t="s">
        <v>3261</v>
      </c>
      <c r="Y471" s="82"/>
      <c r="Z471" s="82"/>
      <c r="AA471" s="88" t="s">
        <v>3698</v>
      </c>
      <c r="AB471" s="82"/>
      <c r="AC471" s="82" t="b">
        <v>0</v>
      </c>
      <c r="AD471" s="82">
        <v>0</v>
      </c>
      <c r="AE471" s="88" t="s">
        <v>1016</v>
      </c>
      <c r="AF471" s="82" t="b">
        <v>0</v>
      </c>
      <c r="AG471" s="82" t="s">
        <v>1023</v>
      </c>
      <c r="AH471" s="82"/>
      <c r="AI471" s="88" t="s">
        <v>1016</v>
      </c>
      <c r="AJ471" s="82" t="b">
        <v>0</v>
      </c>
      <c r="AK471" s="82">
        <v>345</v>
      </c>
      <c r="AL471" s="88" t="s">
        <v>3964</v>
      </c>
      <c r="AM471" s="82" t="s">
        <v>1030</v>
      </c>
      <c r="AN471" s="82" t="b">
        <v>0</v>
      </c>
      <c r="AO471" s="88" t="s">
        <v>3964</v>
      </c>
      <c r="AP471" s="82" t="s">
        <v>179</v>
      </c>
      <c r="AQ471" s="82">
        <v>0</v>
      </c>
      <c r="AR471" s="82">
        <v>0</v>
      </c>
      <c r="AS471" s="82"/>
      <c r="AT471" s="82"/>
      <c r="AU471" s="82"/>
      <c r="AV471" s="82"/>
      <c r="AW471" s="82"/>
      <c r="AX471" s="82"/>
      <c r="AY471" s="82"/>
      <c r="AZ471" s="82"/>
      <c r="BA471" s="105" t="b">
        <f>IF(Edges[[#This Row],[Vertex 1]]=Edges[[#This Row],[Vertex 2]],TRUE,FALSE)</f>
        <v>0</v>
      </c>
      <c r="BB471">
        <v>1</v>
      </c>
      <c r="BC471">
        <v>1</v>
      </c>
      <c r="BD471" s="81" t="e">
        <f>REPLACE(INDEX(GroupVertices[Group], MATCH(Edges[[#This Row],[Vertex 1]],GroupVertices[Vertex],0)),1,1,"")</f>
        <v>#N/A</v>
      </c>
      <c r="BE471" s="81" t="e">
        <f>REPLACE(INDEX(GroupVertices[Group], MATCH(Edges[[#This Row],[Vertex 2]],GroupVertices[Vertex],0)),1,1,"")</f>
        <v>#N/A</v>
      </c>
    </row>
    <row r="472" spans="1:57" x14ac:dyDescent="0.25">
      <c r="A472" s="67" t="s">
        <v>2304</v>
      </c>
      <c r="B472" s="67" t="s">
        <v>381</v>
      </c>
      <c r="C472" s="68"/>
      <c r="D472" s="69"/>
      <c r="E472" s="70"/>
      <c r="F472" s="71"/>
      <c r="G472" s="68"/>
      <c r="H472" s="72"/>
      <c r="I472" s="73"/>
      <c r="J472" s="73"/>
      <c r="K472" s="35" t="s">
        <v>65</v>
      </c>
      <c r="L472" s="80">
        <v>472</v>
      </c>
      <c r="M472" s="80"/>
      <c r="N472" s="75"/>
      <c r="O472" s="82" t="s">
        <v>393</v>
      </c>
      <c r="P472" s="84">
        <v>42852.797685185185</v>
      </c>
      <c r="Q472" s="82" t="s">
        <v>2620</v>
      </c>
      <c r="R472" s="85" t="s">
        <v>2657</v>
      </c>
      <c r="S472" s="82" t="s">
        <v>2668</v>
      </c>
      <c r="T472" s="82"/>
      <c r="U472" s="82"/>
      <c r="V472" s="85" t="s">
        <v>2845</v>
      </c>
      <c r="W472" s="84">
        <v>42852.797685185185</v>
      </c>
      <c r="X472" s="85" t="s">
        <v>3261</v>
      </c>
      <c r="Y472" s="82"/>
      <c r="Z472" s="82"/>
      <c r="AA472" s="88" t="s">
        <v>3698</v>
      </c>
      <c r="AB472" s="82"/>
      <c r="AC472" s="82" t="b">
        <v>0</v>
      </c>
      <c r="AD472" s="82">
        <v>0</v>
      </c>
      <c r="AE472" s="88" t="s">
        <v>1016</v>
      </c>
      <c r="AF472" s="82" t="b">
        <v>0</v>
      </c>
      <c r="AG472" s="82" t="s">
        <v>1023</v>
      </c>
      <c r="AH472" s="82"/>
      <c r="AI472" s="88" t="s">
        <v>1016</v>
      </c>
      <c r="AJ472" s="82" t="b">
        <v>0</v>
      </c>
      <c r="AK472" s="82">
        <v>345</v>
      </c>
      <c r="AL472" s="88" t="s">
        <v>3964</v>
      </c>
      <c r="AM472" s="82" t="s">
        <v>1030</v>
      </c>
      <c r="AN472" s="82" t="b">
        <v>0</v>
      </c>
      <c r="AO472" s="88" t="s">
        <v>3964</v>
      </c>
      <c r="AP472" s="82" t="s">
        <v>179</v>
      </c>
      <c r="AQ472" s="82">
        <v>0</v>
      </c>
      <c r="AR472" s="82">
        <v>0</v>
      </c>
      <c r="AS472" s="82"/>
      <c r="AT472" s="82"/>
      <c r="AU472" s="82"/>
      <c r="AV472" s="82"/>
      <c r="AW472" s="82"/>
      <c r="AX472" s="82"/>
      <c r="AY472" s="82"/>
      <c r="AZ472" s="82"/>
      <c r="BA472" s="105" t="b">
        <f>IF(Edges[[#This Row],[Vertex 1]]=Edges[[#This Row],[Vertex 2]],TRUE,FALSE)</f>
        <v>0</v>
      </c>
      <c r="BB472">
        <v>1</v>
      </c>
      <c r="BC472">
        <v>1</v>
      </c>
      <c r="BD472" s="81" t="e">
        <f>REPLACE(INDEX(GroupVertices[Group], MATCH(Edges[[#This Row],[Vertex 1]],GroupVertices[Vertex],0)),1,1,"")</f>
        <v>#N/A</v>
      </c>
      <c r="BE472" s="81" t="e">
        <f>REPLACE(INDEX(GroupVertices[Group], MATCH(Edges[[#This Row],[Vertex 2]],GroupVertices[Vertex],0)),1,1,"")</f>
        <v>#N/A</v>
      </c>
    </row>
    <row r="473" spans="1:57" x14ac:dyDescent="0.25">
      <c r="A473" s="67" t="s">
        <v>2305</v>
      </c>
      <c r="B473" s="67" t="s">
        <v>387</v>
      </c>
      <c r="C473" s="68"/>
      <c r="D473" s="69"/>
      <c r="E473" s="70"/>
      <c r="F473" s="71"/>
      <c r="G473" s="68"/>
      <c r="H473" s="72"/>
      <c r="I473" s="73"/>
      <c r="J473" s="73"/>
      <c r="K473" s="35" t="s">
        <v>65</v>
      </c>
      <c r="L473" s="80">
        <v>473</v>
      </c>
      <c r="M473" s="80"/>
      <c r="N473" s="75"/>
      <c r="O473" s="82" t="s">
        <v>393</v>
      </c>
      <c r="P473" s="84">
        <v>42852.816134259258</v>
      </c>
      <c r="Q473" s="82" t="s">
        <v>2620</v>
      </c>
      <c r="R473" s="85" t="s">
        <v>2657</v>
      </c>
      <c r="S473" s="82" t="s">
        <v>2668</v>
      </c>
      <c r="T473" s="82"/>
      <c r="U473" s="82"/>
      <c r="V473" s="85" t="s">
        <v>2846</v>
      </c>
      <c r="W473" s="84">
        <v>42852.816134259258</v>
      </c>
      <c r="X473" s="85" t="s">
        <v>3262</v>
      </c>
      <c r="Y473" s="82"/>
      <c r="Z473" s="82"/>
      <c r="AA473" s="88" t="s">
        <v>3699</v>
      </c>
      <c r="AB473" s="82"/>
      <c r="AC473" s="82" t="b">
        <v>0</v>
      </c>
      <c r="AD473" s="82">
        <v>0</v>
      </c>
      <c r="AE473" s="88" t="s">
        <v>1016</v>
      </c>
      <c r="AF473" s="82" t="b">
        <v>0</v>
      </c>
      <c r="AG473" s="82" t="s">
        <v>1023</v>
      </c>
      <c r="AH473" s="82"/>
      <c r="AI473" s="88" t="s">
        <v>1016</v>
      </c>
      <c r="AJ473" s="82" t="b">
        <v>0</v>
      </c>
      <c r="AK473" s="82">
        <v>345</v>
      </c>
      <c r="AL473" s="88" t="s">
        <v>3964</v>
      </c>
      <c r="AM473" s="82" t="s">
        <v>1032</v>
      </c>
      <c r="AN473" s="82" t="b">
        <v>0</v>
      </c>
      <c r="AO473" s="88" t="s">
        <v>3964</v>
      </c>
      <c r="AP473" s="82" t="s">
        <v>179</v>
      </c>
      <c r="AQ473" s="82">
        <v>0</v>
      </c>
      <c r="AR473" s="82">
        <v>0</v>
      </c>
      <c r="AS473" s="82"/>
      <c r="AT473" s="82"/>
      <c r="AU473" s="82"/>
      <c r="AV473" s="82"/>
      <c r="AW473" s="82"/>
      <c r="AX473" s="82"/>
      <c r="AY473" s="82"/>
      <c r="AZ473" s="82"/>
      <c r="BA473" s="105" t="b">
        <f>IF(Edges[[#This Row],[Vertex 1]]=Edges[[#This Row],[Vertex 2]],TRUE,FALSE)</f>
        <v>0</v>
      </c>
      <c r="BB473">
        <v>1</v>
      </c>
      <c r="BC473">
        <v>1</v>
      </c>
      <c r="BD473" s="81" t="e">
        <f>REPLACE(INDEX(GroupVertices[Group], MATCH(Edges[[#This Row],[Vertex 1]],GroupVertices[Vertex],0)),1,1,"")</f>
        <v>#N/A</v>
      </c>
      <c r="BE473" s="81" t="e">
        <f>REPLACE(INDEX(GroupVertices[Group], MATCH(Edges[[#This Row],[Vertex 2]],GroupVertices[Vertex],0)),1,1,"")</f>
        <v>#N/A</v>
      </c>
    </row>
    <row r="474" spans="1:57" x14ac:dyDescent="0.25">
      <c r="A474" s="67" t="s">
        <v>2305</v>
      </c>
      <c r="B474" s="67" t="s">
        <v>381</v>
      </c>
      <c r="C474" s="68"/>
      <c r="D474" s="69"/>
      <c r="E474" s="70"/>
      <c r="F474" s="71"/>
      <c r="G474" s="68"/>
      <c r="H474" s="72"/>
      <c r="I474" s="73"/>
      <c r="J474" s="73"/>
      <c r="K474" s="35" t="s">
        <v>65</v>
      </c>
      <c r="L474" s="80">
        <v>474</v>
      </c>
      <c r="M474" s="80"/>
      <c r="N474" s="75"/>
      <c r="O474" s="82" t="s">
        <v>393</v>
      </c>
      <c r="P474" s="84">
        <v>42852.816134259258</v>
      </c>
      <c r="Q474" s="82" t="s">
        <v>2620</v>
      </c>
      <c r="R474" s="85" t="s">
        <v>2657</v>
      </c>
      <c r="S474" s="82" t="s">
        <v>2668</v>
      </c>
      <c r="T474" s="82"/>
      <c r="U474" s="82"/>
      <c r="V474" s="85" t="s">
        <v>2846</v>
      </c>
      <c r="W474" s="84">
        <v>42852.816134259258</v>
      </c>
      <c r="X474" s="85" t="s">
        <v>3262</v>
      </c>
      <c r="Y474" s="82"/>
      <c r="Z474" s="82"/>
      <c r="AA474" s="88" t="s">
        <v>3699</v>
      </c>
      <c r="AB474" s="82"/>
      <c r="AC474" s="82" t="b">
        <v>0</v>
      </c>
      <c r="AD474" s="82">
        <v>0</v>
      </c>
      <c r="AE474" s="88" t="s">
        <v>1016</v>
      </c>
      <c r="AF474" s="82" t="b">
        <v>0</v>
      </c>
      <c r="AG474" s="82" t="s">
        <v>1023</v>
      </c>
      <c r="AH474" s="82"/>
      <c r="AI474" s="88" t="s">
        <v>1016</v>
      </c>
      <c r="AJ474" s="82" t="b">
        <v>0</v>
      </c>
      <c r="AK474" s="82">
        <v>345</v>
      </c>
      <c r="AL474" s="88" t="s">
        <v>3964</v>
      </c>
      <c r="AM474" s="82" t="s">
        <v>1032</v>
      </c>
      <c r="AN474" s="82" t="b">
        <v>0</v>
      </c>
      <c r="AO474" s="88" t="s">
        <v>3964</v>
      </c>
      <c r="AP474" s="82" t="s">
        <v>179</v>
      </c>
      <c r="AQ474" s="82">
        <v>0</v>
      </c>
      <c r="AR474" s="82">
        <v>0</v>
      </c>
      <c r="AS474" s="82"/>
      <c r="AT474" s="82"/>
      <c r="AU474" s="82"/>
      <c r="AV474" s="82"/>
      <c r="AW474" s="82"/>
      <c r="AX474" s="82"/>
      <c r="AY474" s="82"/>
      <c r="AZ474" s="82"/>
      <c r="BA474" s="105" t="b">
        <f>IF(Edges[[#This Row],[Vertex 1]]=Edges[[#This Row],[Vertex 2]],TRUE,FALSE)</f>
        <v>0</v>
      </c>
      <c r="BB474">
        <v>1</v>
      </c>
      <c r="BC474">
        <v>1</v>
      </c>
      <c r="BD474" s="81" t="e">
        <f>REPLACE(INDEX(GroupVertices[Group], MATCH(Edges[[#This Row],[Vertex 1]],GroupVertices[Vertex],0)),1,1,"")</f>
        <v>#N/A</v>
      </c>
      <c r="BE474" s="81" t="e">
        <f>REPLACE(INDEX(GroupVertices[Group], MATCH(Edges[[#This Row],[Vertex 2]],GroupVertices[Vertex],0)),1,1,"")</f>
        <v>#N/A</v>
      </c>
    </row>
    <row r="475" spans="1:57" x14ac:dyDescent="0.25">
      <c r="A475" s="67" t="s">
        <v>2306</v>
      </c>
      <c r="B475" s="67" t="s">
        <v>387</v>
      </c>
      <c r="C475" s="68"/>
      <c r="D475" s="69"/>
      <c r="E475" s="70"/>
      <c r="F475" s="71"/>
      <c r="G475" s="68"/>
      <c r="H475" s="72"/>
      <c r="I475" s="73"/>
      <c r="J475" s="73"/>
      <c r="K475" s="35" t="s">
        <v>65</v>
      </c>
      <c r="L475" s="80">
        <v>475</v>
      </c>
      <c r="M475" s="80"/>
      <c r="N475" s="75"/>
      <c r="O475" s="82" t="s">
        <v>393</v>
      </c>
      <c r="P475" s="84">
        <v>42852.82640046296</v>
      </c>
      <c r="Q475" s="82" t="s">
        <v>2620</v>
      </c>
      <c r="R475" s="85" t="s">
        <v>2657</v>
      </c>
      <c r="S475" s="82" t="s">
        <v>2668</v>
      </c>
      <c r="T475" s="82"/>
      <c r="U475" s="82"/>
      <c r="V475" s="85" t="s">
        <v>2847</v>
      </c>
      <c r="W475" s="84">
        <v>42852.82640046296</v>
      </c>
      <c r="X475" s="85" t="s">
        <v>3263</v>
      </c>
      <c r="Y475" s="82"/>
      <c r="Z475" s="82"/>
      <c r="AA475" s="88" t="s">
        <v>3700</v>
      </c>
      <c r="AB475" s="82"/>
      <c r="AC475" s="82" t="b">
        <v>0</v>
      </c>
      <c r="AD475" s="82">
        <v>0</v>
      </c>
      <c r="AE475" s="88" t="s">
        <v>1016</v>
      </c>
      <c r="AF475" s="82" t="b">
        <v>0</v>
      </c>
      <c r="AG475" s="82" t="s">
        <v>1023</v>
      </c>
      <c r="AH475" s="82"/>
      <c r="AI475" s="88" t="s">
        <v>1016</v>
      </c>
      <c r="AJ475" s="82" t="b">
        <v>0</v>
      </c>
      <c r="AK475" s="82">
        <v>345</v>
      </c>
      <c r="AL475" s="88" t="s">
        <v>3964</v>
      </c>
      <c r="AM475" s="82" t="s">
        <v>1030</v>
      </c>
      <c r="AN475" s="82" t="b">
        <v>0</v>
      </c>
      <c r="AO475" s="88" t="s">
        <v>3964</v>
      </c>
      <c r="AP475" s="82" t="s">
        <v>179</v>
      </c>
      <c r="AQ475" s="82">
        <v>0</v>
      </c>
      <c r="AR475" s="82">
        <v>0</v>
      </c>
      <c r="AS475" s="82"/>
      <c r="AT475" s="82"/>
      <c r="AU475" s="82"/>
      <c r="AV475" s="82"/>
      <c r="AW475" s="82"/>
      <c r="AX475" s="82"/>
      <c r="AY475" s="82"/>
      <c r="AZ475" s="82"/>
      <c r="BA475" s="105" t="b">
        <f>IF(Edges[[#This Row],[Vertex 1]]=Edges[[#This Row],[Vertex 2]],TRUE,FALSE)</f>
        <v>0</v>
      </c>
      <c r="BB475">
        <v>1</v>
      </c>
      <c r="BC475">
        <v>1</v>
      </c>
      <c r="BD475" s="81" t="e">
        <f>REPLACE(INDEX(GroupVertices[Group], MATCH(Edges[[#This Row],[Vertex 1]],GroupVertices[Vertex],0)),1,1,"")</f>
        <v>#N/A</v>
      </c>
      <c r="BE475" s="81" t="e">
        <f>REPLACE(INDEX(GroupVertices[Group], MATCH(Edges[[#This Row],[Vertex 2]],GroupVertices[Vertex],0)),1,1,"")</f>
        <v>#N/A</v>
      </c>
    </row>
    <row r="476" spans="1:57" x14ac:dyDescent="0.25">
      <c r="A476" s="67" t="s">
        <v>2306</v>
      </c>
      <c r="B476" s="67" t="s">
        <v>381</v>
      </c>
      <c r="C476" s="68"/>
      <c r="D476" s="69"/>
      <c r="E476" s="70"/>
      <c r="F476" s="71"/>
      <c r="G476" s="68"/>
      <c r="H476" s="72"/>
      <c r="I476" s="73"/>
      <c r="J476" s="73"/>
      <c r="K476" s="35" t="s">
        <v>65</v>
      </c>
      <c r="L476" s="80">
        <v>476</v>
      </c>
      <c r="M476" s="80"/>
      <c r="N476" s="75"/>
      <c r="O476" s="82" t="s">
        <v>393</v>
      </c>
      <c r="P476" s="84">
        <v>42852.82640046296</v>
      </c>
      <c r="Q476" s="82" t="s">
        <v>2620</v>
      </c>
      <c r="R476" s="85" t="s">
        <v>2657</v>
      </c>
      <c r="S476" s="82" t="s">
        <v>2668</v>
      </c>
      <c r="T476" s="82"/>
      <c r="U476" s="82"/>
      <c r="V476" s="85" t="s">
        <v>2847</v>
      </c>
      <c r="W476" s="84">
        <v>42852.82640046296</v>
      </c>
      <c r="X476" s="85" t="s">
        <v>3263</v>
      </c>
      <c r="Y476" s="82"/>
      <c r="Z476" s="82"/>
      <c r="AA476" s="88" t="s">
        <v>3700</v>
      </c>
      <c r="AB476" s="82"/>
      <c r="AC476" s="82" t="b">
        <v>0</v>
      </c>
      <c r="AD476" s="82">
        <v>0</v>
      </c>
      <c r="AE476" s="88" t="s">
        <v>1016</v>
      </c>
      <c r="AF476" s="82" t="b">
        <v>0</v>
      </c>
      <c r="AG476" s="82" t="s">
        <v>1023</v>
      </c>
      <c r="AH476" s="82"/>
      <c r="AI476" s="88" t="s">
        <v>1016</v>
      </c>
      <c r="AJ476" s="82" t="b">
        <v>0</v>
      </c>
      <c r="AK476" s="82">
        <v>345</v>
      </c>
      <c r="AL476" s="88" t="s">
        <v>3964</v>
      </c>
      <c r="AM476" s="82" t="s">
        <v>1030</v>
      </c>
      <c r="AN476" s="82" t="b">
        <v>0</v>
      </c>
      <c r="AO476" s="88" t="s">
        <v>3964</v>
      </c>
      <c r="AP476" s="82" t="s">
        <v>179</v>
      </c>
      <c r="AQ476" s="82">
        <v>0</v>
      </c>
      <c r="AR476" s="82">
        <v>0</v>
      </c>
      <c r="AS476" s="82"/>
      <c r="AT476" s="82"/>
      <c r="AU476" s="82"/>
      <c r="AV476" s="82"/>
      <c r="AW476" s="82"/>
      <c r="AX476" s="82"/>
      <c r="AY476" s="82"/>
      <c r="AZ476" s="82"/>
      <c r="BA476" s="105" t="b">
        <f>IF(Edges[[#This Row],[Vertex 1]]=Edges[[#This Row],[Vertex 2]],TRUE,FALSE)</f>
        <v>0</v>
      </c>
      <c r="BB476">
        <v>1</v>
      </c>
      <c r="BC476">
        <v>1</v>
      </c>
      <c r="BD476" s="81" t="e">
        <f>REPLACE(INDEX(GroupVertices[Group], MATCH(Edges[[#This Row],[Vertex 1]],GroupVertices[Vertex],0)),1,1,"")</f>
        <v>#N/A</v>
      </c>
      <c r="BE476" s="81" t="e">
        <f>REPLACE(INDEX(GroupVertices[Group], MATCH(Edges[[#This Row],[Vertex 2]],GroupVertices[Vertex],0)),1,1,"")</f>
        <v>#N/A</v>
      </c>
    </row>
    <row r="477" spans="1:57" x14ac:dyDescent="0.25">
      <c r="A477" s="67" t="s">
        <v>2307</v>
      </c>
      <c r="B477" s="67" t="s">
        <v>387</v>
      </c>
      <c r="C477" s="68"/>
      <c r="D477" s="69"/>
      <c r="E477" s="70"/>
      <c r="F477" s="71"/>
      <c r="G477" s="68"/>
      <c r="H477" s="72"/>
      <c r="I477" s="73"/>
      <c r="J477" s="73"/>
      <c r="K477" s="35" t="s">
        <v>65</v>
      </c>
      <c r="L477" s="80">
        <v>477</v>
      </c>
      <c r="M477" s="80"/>
      <c r="N477" s="75"/>
      <c r="O477" s="82" t="s">
        <v>393</v>
      </c>
      <c r="P477" s="84">
        <v>42852.897800925923</v>
      </c>
      <c r="Q477" s="82" t="s">
        <v>2620</v>
      </c>
      <c r="R477" s="85" t="s">
        <v>2657</v>
      </c>
      <c r="S477" s="82" t="s">
        <v>2668</v>
      </c>
      <c r="T477" s="82"/>
      <c r="U477" s="82"/>
      <c r="V477" s="85" t="s">
        <v>2848</v>
      </c>
      <c r="W477" s="84">
        <v>42852.897800925923</v>
      </c>
      <c r="X477" s="85" t="s">
        <v>3264</v>
      </c>
      <c r="Y477" s="82"/>
      <c r="Z477" s="82"/>
      <c r="AA477" s="88" t="s">
        <v>3701</v>
      </c>
      <c r="AB477" s="82"/>
      <c r="AC477" s="82" t="b">
        <v>0</v>
      </c>
      <c r="AD477" s="82">
        <v>0</v>
      </c>
      <c r="AE477" s="88" t="s">
        <v>1016</v>
      </c>
      <c r="AF477" s="82" t="b">
        <v>0</v>
      </c>
      <c r="AG477" s="82" t="s">
        <v>1023</v>
      </c>
      <c r="AH477" s="82"/>
      <c r="AI477" s="88" t="s">
        <v>1016</v>
      </c>
      <c r="AJ477" s="82" t="b">
        <v>0</v>
      </c>
      <c r="AK477" s="82">
        <v>345</v>
      </c>
      <c r="AL477" s="88" t="s">
        <v>3964</v>
      </c>
      <c r="AM477" s="82" t="s">
        <v>1030</v>
      </c>
      <c r="AN477" s="82" t="b">
        <v>0</v>
      </c>
      <c r="AO477" s="88" t="s">
        <v>3964</v>
      </c>
      <c r="AP477" s="82" t="s">
        <v>179</v>
      </c>
      <c r="AQ477" s="82">
        <v>0</v>
      </c>
      <c r="AR477" s="82">
        <v>0</v>
      </c>
      <c r="AS477" s="82"/>
      <c r="AT477" s="82"/>
      <c r="AU477" s="82"/>
      <c r="AV477" s="82"/>
      <c r="AW477" s="82"/>
      <c r="AX477" s="82"/>
      <c r="AY477" s="82"/>
      <c r="AZ477" s="82"/>
      <c r="BA477" s="105" t="b">
        <f>IF(Edges[[#This Row],[Vertex 1]]=Edges[[#This Row],[Vertex 2]],TRUE,FALSE)</f>
        <v>0</v>
      </c>
      <c r="BB477">
        <v>1</v>
      </c>
      <c r="BC477">
        <v>1</v>
      </c>
      <c r="BD477" s="81" t="e">
        <f>REPLACE(INDEX(GroupVertices[Group], MATCH(Edges[[#This Row],[Vertex 1]],GroupVertices[Vertex],0)),1,1,"")</f>
        <v>#N/A</v>
      </c>
      <c r="BE477" s="81" t="e">
        <f>REPLACE(INDEX(GroupVertices[Group], MATCH(Edges[[#This Row],[Vertex 2]],GroupVertices[Vertex],0)),1,1,"")</f>
        <v>#N/A</v>
      </c>
    </row>
    <row r="478" spans="1:57" x14ac:dyDescent="0.25">
      <c r="A478" s="67" t="s">
        <v>2307</v>
      </c>
      <c r="B478" s="67" t="s">
        <v>381</v>
      </c>
      <c r="C478" s="68"/>
      <c r="D478" s="69"/>
      <c r="E478" s="70"/>
      <c r="F478" s="71"/>
      <c r="G478" s="68"/>
      <c r="H478" s="72"/>
      <c r="I478" s="73"/>
      <c r="J478" s="73"/>
      <c r="K478" s="35" t="s">
        <v>65</v>
      </c>
      <c r="L478" s="80">
        <v>478</v>
      </c>
      <c r="M478" s="80"/>
      <c r="N478" s="75"/>
      <c r="O478" s="82" t="s">
        <v>393</v>
      </c>
      <c r="P478" s="84">
        <v>42852.897800925923</v>
      </c>
      <c r="Q478" s="82" t="s">
        <v>2620</v>
      </c>
      <c r="R478" s="85" t="s">
        <v>2657</v>
      </c>
      <c r="S478" s="82" t="s">
        <v>2668</v>
      </c>
      <c r="T478" s="82"/>
      <c r="U478" s="82"/>
      <c r="V478" s="85" t="s">
        <v>2848</v>
      </c>
      <c r="W478" s="84">
        <v>42852.897800925923</v>
      </c>
      <c r="X478" s="85" t="s">
        <v>3264</v>
      </c>
      <c r="Y478" s="82"/>
      <c r="Z478" s="82"/>
      <c r="AA478" s="88" t="s">
        <v>3701</v>
      </c>
      <c r="AB478" s="82"/>
      <c r="AC478" s="82" t="b">
        <v>0</v>
      </c>
      <c r="AD478" s="82">
        <v>0</v>
      </c>
      <c r="AE478" s="88" t="s">
        <v>1016</v>
      </c>
      <c r="AF478" s="82" t="b">
        <v>0</v>
      </c>
      <c r="AG478" s="82" t="s">
        <v>1023</v>
      </c>
      <c r="AH478" s="82"/>
      <c r="AI478" s="88" t="s">
        <v>1016</v>
      </c>
      <c r="AJ478" s="82" t="b">
        <v>0</v>
      </c>
      <c r="AK478" s="82">
        <v>345</v>
      </c>
      <c r="AL478" s="88" t="s">
        <v>3964</v>
      </c>
      <c r="AM478" s="82" t="s">
        <v>1030</v>
      </c>
      <c r="AN478" s="82" t="b">
        <v>0</v>
      </c>
      <c r="AO478" s="88" t="s">
        <v>3964</v>
      </c>
      <c r="AP478" s="82" t="s">
        <v>179</v>
      </c>
      <c r="AQ478" s="82">
        <v>0</v>
      </c>
      <c r="AR478" s="82">
        <v>0</v>
      </c>
      <c r="AS478" s="82"/>
      <c r="AT478" s="82"/>
      <c r="AU478" s="82"/>
      <c r="AV478" s="82"/>
      <c r="AW478" s="82"/>
      <c r="AX478" s="82"/>
      <c r="AY478" s="82"/>
      <c r="AZ478" s="82"/>
      <c r="BA478" s="105" t="b">
        <f>IF(Edges[[#This Row],[Vertex 1]]=Edges[[#This Row],[Vertex 2]],TRUE,FALSE)</f>
        <v>0</v>
      </c>
      <c r="BB478">
        <v>1</v>
      </c>
      <c r="BC478">
        <v>1</v>
      </c>
      <c r="BD478" s="81" t="e">
        <f>REPLACE(INDEX(GroupVertices[Group], MATCH(Edges[[#This Row],[Vertex 1]],GroupVertices[Vertex],0)),1,1,"")</f>
        <v>#N/A</v>
      </c>
      <c r="BE478" s="81" t="e">
        <f>REPLACE(INDEX(GroupVertices[Group], MATCH(Edges[[#This Row],[Vertex 2]],GroupVertices[Vertex],0)),1,1,"")</f>
        <v>#N/A</v>
      </c>
    </row>
    <row r="479" spans="1:57" x14ac:dyDescent="0.25">
      <c r="A479" s="67" t="s">
        <v>2308</v>
      </c>
      <c r="B479" s="67" t="s">
        <v>387</v>
      </c>
      <c r="C479" s="68"/>
      <c r="D479" s="69"/>
      <c r="E479" s="70"/>
      <c r="F479" s="71"/>
      <c r="G479" s="68"/>
      <c r="H479" s="72"/>
      <c r="I479" s="73"/>
      <c r="J479" s="73"/>
      <c r="K479" s="35" t="s">
        <v>65</v>
      </c>
      <c r="L479" s="80">
        <v>479</v>
      </c>
      <c r="M479" s="80"/>
      <c r="N479" s="75"/>
      <c r="O479" s="82" t="s">
        <v>393</v>
      </c>
      <c r="P479" s="84">
        <v>42852.916446759256</v>
      </c>
      <c r="Q479" s="82" t="s">
        <v>2620</v>
      </c>
      <c r="R479" s="85" t="s">
        <v>2657</v>
      </c>
      <c r="S479" s="82" t="s">
        <v>2668</v>
      </c>
      <c r="T479" s="82"/>
      <c r="U479" s="82"/>
      <c r="V479" s="85" t="s">
        <v>2849</v>
      </c>
      <c r="W479" s="84">
        <v>42852.916446759256</v>
      </c>
      <c r="X479" s="85" t="s">
        <v>3265</v>
      </c>
      <c r="Y479" s="82"/>
      <c r="Z479" s="82"/>
      <c r="AA479" s="88" t="s">
        <v>3702</v>
      </c>
      <c r="AB479" s="82"/>
      <c r="AC479" s="82" t="b">
        <v>0</v>
      </c>
      <c r="AD479" s="82">
        <v>0</v>
      </c>
      <c r="AE479" s="88" t="s">
        <v>1016</v>
      </c>
      <c r="AF479" s="82" t="b">
        <v>0</v>
      </c>
      <c r="AG479" s="82" t="s">
        <v>1023</v>
      </c>
      <c r="AH479" s="82"/>
      <c r="AI479" s="88" t="s">
        <v>1016</v>
      </c>
      <c r="AJ479" s="82" t="b">
        <v>0</v>
      </c>
      <c r="AK479" s="82">
        <v>345</v>
      </c>
      <c r="AL479" s="88" t="s">
        <v>3964</v>
      </c>
      <c r="AM479" s="82" t="s">
        <v>1033</v>
      </c>
      <c r="AN479" s="82" t="b">
        <v>0</v>
      </c>
      <c r="AO479" s="88" t="s">
        <v>3964</v>
      </c>
      <c r="AP479" s="82" t="s">
        <v>179</v>
      </c>
      <c r="AQ479" s="82">
        <v>0</v>
      </c>
      <c r="AR479" s="82">
        <v>0</v>
      </c>
      <c r="AS479" s="82"/>
      <c r="AT479" s="82"/>
      <c r="AU479" s="82"/>
      <c r="AV479" s="82"/>
      <c r="AW479" s="82"/>
      <c r="AX479" s="82"/>
      <c r="AY479" s="82"/>
      <c r="AZ479" s="82"/>
      <c r="BA479" s="105" t="b">
        <f>IF(Edges[[#This Row],[Vertex 1]]=Edges[[#This Row],[Vertex 2]],TRUE,FALSE)</f>
        <v>0</v>
      </c>
      <c r="BB479">
        <v>1</v>
      </c>
      <c r="BC479">
        <v>1</v>
      </c>
      <c r="BD479" s="81" t="e">
        <f>REPLACE(INDEX(GroupVertices[Group], MATCH(Edges[[#This Row],[Vertex 1]],GroupVertices[Vertex],0)),1,1,"")</f>
        <v>#N/A</v>
      </c>
      <c r="BE479" s="81" t="e">
        <f>REPLACE(INDEX(GroupVertices[Group], MATCH(Edges[[#This Row],[Vertex 2]],GroupVertices[Vertex],0)),1,1,"")</f>
        <v>#N/A</v>
      </c>
    </row>
    <row r="480" spans="1:57" x14ac:dyDescent="0.25">
      <c r="A480" s="67" t="s">
        <v>2308</v>
      </c>
      <c r="B480" s="67" t="s">
        <v>381</v>
      </c>
      <c r="C480" s="68"/>
      <c r="D480" s="69"/>
      <c r="E480" s="70"/>
      <c r="F480" s="71"/>
      <c r="G480" s="68"/>
      <c r="H480" s="72"/>
      <c r="I480" s="73"/>
      <c r="J480" s="73"/>
      <c r="K480" s="35" t="s">
        <v>65</v>
      </c>
      <c r="L480" s="80">
        <v>480</v>
      </c>
      <c r="M480" s="80"/>
      <c r="N480" s="75"/>
      <c r="O480" s="82" t="s">
        <v>393</v>
      </c>
      <c r="P480" s="84">
        <v>42852.916446759256</v>
      </c>
      <c r="Q480" s="82" t="s">
        <v>2620</v>
      </c>
      <c r="R480" s="85" t="s">
        <v>2657</v>
      </c>
      <c r="S480" s="82" t="s">
        <v>2668</v>
      </c>
      <c r="T480" s="82"/>
      <c r="U480" s="82"/>
      <c r="V480" s="85" t="s">
        <v>2849</v>
      </c>
      <c r="W480" s="84">
        <v>42852.916446759256</v>
      </c>
      <c r="X480" s="85" t="s">
        <v>3265</v>
      </c>
      <c r="Y480" s="82"/>
      <c r="Z480" s="82"/>
      <c r="AA480" s="88" t="s">
        <v>3702</v>
      </c>
      <c r="AB480" s="82"/>
      <c r="AC480" s="82" t="b">
        <v>0</v>
      </c>
      <c r="AD480" s="82">
        <v>0</v>
      </c>
      <c r="AE480" s="88" t="s">
        <v>1016</v>
      </c>
      <c r="AF480" s="82" t="b">
        <v>0</v>
      </c>
      <c r="AG480" s="82" t="s">
        <v>1023</v>
      </c>
      <c r="AH480" s="82"/>
      <c r="AI480" s="88" t="s">
        <v>1016</v>
      </c>
      <c r="AJ480" s="82" t="b">
        <v>0</v>
      </c>
      <c r="AK480" s="82">
        <v>345</v>
      </c>
      <c r="AL480" s="88" t="s">
        <v>3964</v>
      </c>
      <c r="AM480" s="82" t="s">
        <v>1033</v>
      </c>
      <c r="AN480" s="82" t="b">
        <v>0</v>
      </c>
      <c r="AO480" s="88" t="s">
        <v>3964</v>
      </c>
      <c r="AP480" s="82" t="s">
        <v>179</v>
      </c>
      <c r="AQ480" s="82">
        <v>0</v>
      </c>
      <c r="AR480" s="82">
        <v>0</v>
      </c>
      <c r="AS480" s="82"/>
      <c r="AT480" s="82"/>
      <c r="AU480" s="82"/>
      <c r="AV480" s="82"/>
      <c r="AW480" s="82"/>
      <c r="AX480" s="82"/>
      <c r="AY480" s="82"/>
      <c r="AZ480" s="82"/>
      <c r="BA480" s="105" t="b">
        <f>IF(Edges[[#This Row],[Vertex 1]]=Edges[[#This Row],[Vertex 2]],TRUE,FALSE)</f>
        <v>0</v>
      </c>
      <c r="BB480">
        <v>1</v>
      </c>
      <c r="BC480">
        <v>1</v>
      </c>
      <c r="BD480" s="81" t="e">
        <f>REPLACE(INDEX(GroupVertices[Group], MATCH(Edges[[#This Row],[Vertex 1]],GroupVertices[Vertex],0)),1,1,"")</f>
        <v>#N/A</v>
      </c>
      <c r="BE480" s="81" t="e">
        <f>REPLACE(INDEX(GroupVertices[Group], MATCH(Edges[[#This Row],[Vertex 2]],GroupVertices[Vertex],0)),1,1,"")</f>
        <v>#N/A</v>
      </c>
    </row>
    <row r="481" spans="1:57" x14ac:dyDescent="0.25">
      <c r="A481" s="67" t="s">
        <v>2309</v>
      </c>
      <c r="B481" s="67" t="s">
        <v>387</v>
      </c>
      <c r="C481" s="68"/>
      <c r="D481" s="69"/>
      <c r="E481" s="70"/>
      <c r="F481" s="71"/>
      <c r="G481" s="68"/>
      <c r="H481" s="72"/>
      <c r="I481" s="73"/>
      <c r="J481" s="73"/>
      <c r="K481" s="35" t="s">
        <v>65</v>
      </c>
      <c r="L481" s="80">
        <v>481</v>
      </c>
      <c r="M481" s="80"/>
      <c r="N481" s="75"/>
      <c r="O481" s="82" t="s">
        <v>393</v>
      </c>
      <c r="P481" s="84">
        <v>42852.932060185187</v>
      </c>
      <c r="Q481" s="82" t="s">
        <v>2620</v>
      </c>
      <c r="R481" s="85" t="s">
        <v>2657</v>
      </c>
      <c r="S481" s="82" t="s">
        <v>2668</v>
      </c>
      <c r="T481" s="82"/>
      <c r="U481" s="82"/>
      <c r="V481" s="85" t="s">
        <v>2850</v>
      </c>
      <c r="W481" s="84">
        <v>42852.932060185187</v>
      </c>
      <c r="X481" s="85" t="s">
        <v>3266</v>
      </c>
      <c r="Y481" s="82"/>
      <c r="Z481" s="82"/>
      <c r="AA481" s="88" t="s">
        <v>3703</v>
      </c>
      <c r="AB481" s="82"/>
      <c r="AC481" s="82" t="b">
        <v>0</v>
      </c>
      <c r="AD481" s="82">
        <v>0</v>
      </c>
      <c r="AE481" s="88" t="s">
        <v>1016</v>
      </c>
      <c r="AF481" s="82" t="b">
        <v>0</v>
      </c>
      <c r="AG481" s="82" t="s">
        <v>1023</v>
      </c>
      <c r="AH481" s="82"/>
      <c r="AI481" s="88" t="s">
        <v>1016</v>
      </c>
      <c r="AJ481" s="82" t="b">
        <v>0</v>
      </c>
      <c r="AK481" s="82">
        <v>345</v>
      </c>
      <c r="AL481" s="88" t="s">
        <v>3964</v>
      </c>
      <c r="AM481" s="82" t="s">
        <v>1030</v>
      </c>
      <c r="AN481" s="82" t="b">
        <v>0</v>
      </c>
      <c r="AO481" s="88" t="s">
        <v>3964</v>
      </c>
      <c r="AP481" s="82" t="s">
        <v>179</v>
      </c>
      <c r="AQ481" s="82">
        <v>0</v>
      </c>
      <c r="AR481" s="82">
        <v>0</v>
      </c>
      <c r="AS481" s="82"/>
      <c r="AT481" s="82"/>
      <c r="AU481" s="82"/>
      <c r="AV481" s="82"/>
      <c r="AW481" s="82"/>
      <c r="AX481" s="82"/>
      <c r="AY481" s="82"/>
      <c r="AZ481" s="82"/>
      <c r="BA481" s="105" t="b">
        <f>IF(Edges[[#This Row],[Vertex 1]]=Edges[[#This Row],[Vertex 2]],TRUE,FALSE)</f>
        <v>0</v>
      </c>
      <c r="BB481">
        <v>1</v>
      </c>
      <c r="BC481">
        <v>1</v>
      </c>
      <c r="BD481" s="81" t="e">
        <f>REPLACE(INDEX(GroupVertices[Group], MATCH(Edges[[#This Row],[Vertex 1]],GroupVertices[Vertex],0)),1,1,"")</f>
        <v>#N/A</v>
      </c>
      <c r="BE481" s="81" t="e">
        <f>REPLACE(INDEX(GroupVertices[Group], MATCH(Edges[[#This Row],[Vertex 2]],GroupVertices[Vertex],0)),1,1,"")</f>
        <v>#N/A</v>
      </c>
    </row>
    <row r="482" spans="1:57" x14ac:dyDescent="0.25">
      <c r="A482" s="67" t="s">
        <v>2309</v>
      </c>
      <c r="B482" s="67" t="s">
        <v>381</v>
      </c>
      <c r="C482" s="68"/>
      <c r="D482" s="69"/>
      <c r="E482" s="70"/>
      <c r="F482" s="71"/>
      <c r="G482" s="68"/>
      <c r="H482" s="72"/>
      <c r="I482" s="73"/>
      <c r="J482" s="73"/>
      <c r="K482" s="35" t="s">
        <v>65</v>
      </c>
      <c r="L482" s="80">
        <v>482</v>
      </c>
      <c r="M482" s="80"/>
      <c r="N482" s="75"/>
      <c r="O482" s="82" t="s">
        <v>393</v>
      </c>
      <c r="P482" s="84">
        <v>42852.932060185187</v>
      </c>
      <c r="Q482" s="82" t="s">
        <v>2620</v>
      </c>
      <c r="R482" s="85" t="s">
        <v>2657</v>
      </c>
      <c r="S482" s="82" t="s">
        <v>2668</v>
      </c>
      <c r="T482" s="82"/>
      <c r="U482" s="82"/>
      <c r="V482" s="85" t="s">
        <v>2850</v>
      </c>
      <c r="W482" s="84">
        <v>42852.932060185187</v>
      </c>
      <c r="X482" s="85" t="s">
        <v>3266</v>
      </c>
      <c r="Y482" s="82"/>
      <c r="Z482" s="82"/>
      <c r="AA482" s="88" t="s">
        <v>3703</v>
      </c>
      <c r="AB482" s="82"/>
      <c r="AC482" s="82" t="b">
        <v>0</v>
      </c>
      <c r="AD482" s="82">
        <v>0</v>
      </c>
      <c r="AE482" s="88" t="s">
        <v>1016</v>
      </c>
      <c r="AF482" s="82" t="b">
        <v>0</v>
      </c>
      <c r="AG482" s="82" t="s">
        <v>1023</v>
      </c>
      <c r="AH482" s="82"/>
      <c r="AI482" s="88" t="s">
        <v>1016</v>
      </c>
      <c r="AJ482" s="82" t="b">
        <v>0</v>
      </c>
      <c r="AK482" s="82">
        <v>345</v>
      </c>
      <c r="AL482" s="88" t="s">
        <v>3964</v>
      </c>
      <c r="AM482" s="82" t="s">
        <v>1030</v>
      </c>
      <c r="AN482" s="82" t="b">
        <v>0</v>
      </c>
      <c r="AO482" s="88" t="s">
        <v>3964</v>
      </c>
      <c r="AP482" s="82" t="s">
        <v>179</v>
      </c>
      <c r="AQ482" s="82">
        <v>0</v>
      </c>
      <c r="AR482" s="82">
        <v>0</v>
      </c>
      <c r="AS482" s="82"/>
      <c r="AT482" s="82"/>
      <c r="AU482" s="82"/>
      <c r="AV482" s="82"/>
      <c r="AW482" s="82"/>
      <c r="AX482" s="82"/>
      <c r="AY482" s="82"/>
      <c r="AZ482" s="82"/>
      <c r="BA482" s="105" t="b">
        <f>IF(Edges[[#This Row],[Vertex 1]]=Edges[[#This Row],[Vertex 2]],TRUE,FALSE)</f>
        <v>0</v>
      </c>
      <c r="BB482">
        <v>1</v>
      </c>
      <c r="BC482">
        <v>1</v>
      </c>
      <c r="BD482" s="81" t="e">
        <f>REPLACE(INDEX(GroupVertices[Group], MATCH(Edges[[#This Row],[Vertex 1]],GroupVertices[Vertex],0)),1,1,"")</f>
        <v>#N/A</v>
      </c>
      <c r="BE482" s="81" t="e">
        <f>REPLACE(INDEX(GroupVertices[Group], MATCH(Edges[[#This Row],[Vertex 2]],GroupVertices[Vertex],0)),1,1,"")</f>
        <v>#N/A</v>
      </c>
    </row>
    <row r="483" spans="1:57" x14ac:dyDescent="0.25">
      <c r="A483" s="67" t="s">
        <v>2310</v>
      </c>
      <c r="B483" s="67" t="s">
        <v>387</v>
      </c>
      <c r="C483" s="68"/>
      <c r="D483" s="69"/>
      <c r="E483" s="70"/>
      <c r="F483" s="71"/>
      <c r="G483" s="68"/>
      <c r="H483" s="72"/>
      <c r="I483" s="73"/>
      <c r="J483" s="73"/>
      <c r="K483" s="35" t="s">
        <v>65</v>
      </c>
      <c r="L483" s="80">
        <v>483</v>
      </c>
      <c r="M483" s="80"/>
      <c r="N483" s="75"/>
      <c r="O483" s="82" t="s">
        <v>393</v>
      </c>
      <c r="P483" s="84">
        <v>42852.941099537034</v>
      </c>
      <c r="Q483" s="82" t="s">
        <v>2620</v>
      </c>
      <c r="R483" s="85" t="s">
        <v>2657</v>
      </c>
      <c r="S483" s="82" t="s">
        <v>2668</v>
      </c>
      <c r="T483" s="82"/>
      <c r="U483" s="82"/>
      <c r="V483" s="85" t="s">
        <v>2851</v>
      </c>
      <c r="W483" s="84">
        <v>42852.941099537034</v>
      </c>
      <c r="X483" s="85" t="s">
        <v>3267</v>
      </c>
      <c r="Y483" s="82"/>
      <c r="Z483" s="82"/>
      <c r="AA483" s="88" t="s">
        <v>3704</v>
      </c>
      <c r="AB483" s="82"/>
      <c r="AC483" s="82" t="b">
        <v>0</v>
      </c>
      <c r="AD483" s="82">
        <v>0</v>
      </c>
      <c r="AE483" s="88" t="s">
        <v>1016</v>
      </c>
      <c r="AF483" s="82" t="b">
        <v>0</v>
      </c>
      <c r="AG483" s="82" t="s">
        <v>1023</v>
      </c>
      <c r="AH483" s="82"/>
      <c r="AI483" s="88" t="s">
        <v>1016</v>
      </c>
      <c r="AJ483" s="82" t="b">
        <v>0</v>
      </c>
      <c r="AK483" s="82">
        <v>345</v>
      </c>
      <c r="AL483" s="88" t="s">
        <v>3964</v>
      </c>
      <c r="AM483" s="82" t="s">
        <v>1030</v>
      </c>
      <c r="AN483" s="82" t="b">
        <v>0</v>
      </c>
      <c r="AO483" s="88" t="s">
        <v>3964</v>
      </c>
      <c r="AP483" s="82" t="s">
        <v>179</v>
      </c>
      <c r="AQ483" s="82">
        <v>0</v>
      </c>
      <c r="AR483" s="82">
        <v>0</v>
      </c>
      <c r="AS483" s="82"/>
      <c r="AT483" s="82"/>
      <c r="AU483" s="82"/>
      <c r="AV483" s="82"/>
      <c r="AW483" s="82"/>
      <c r="AX483" s="82"/>
      <c r="AY483" s="82"/>
      <c r="AZ483" s="82"/>
      <c r="BA483" s="105" t="b">
        <f>IF(Edges[[#This Row],[Vertex 1]]=Edges[[#This Row],[Vertex 2]],TRUE,FALSE)</f>
        <v>0</v>
      </c>
      <c r="BB483">
        <v>1</v>
      </c>
      <c r="BC483">
        <v>1</v>
      </c>
      <c r="BD483" s="81" t="e">
        <f>REPLACE(INDEX(GroupVertices[Group], MATCH(Edges[[#This Row],[Vertex 1]],GroupVertices[Vertex],0)),1,1,"")</f>
        <v>#N/A</v>
      </c>
      <c r="BE483" s="81" t="e">
        <f>REPLACE(INDEX(GroupVertices[Group], MATCH(Edges[[#This Row],[Vertex 2]],GroupVertices[Vertex],0)),1,1,"")</f>
        <v>#N/A</v>
      </c>
    </row>
    <row r="484" spans="1:57" x14ac:dyDescent="0.25">
      <c r="A484" s="67" t="s">
        <v>2310</v>
      </c>
      <c r="B484" s="67" t="s">
        <v>381</v>
      </c>
      <c r="C484" s="68"/>
      <c r="D484" s="69"/>
      <c r="E484" s="70"/>
      <c r="F484" s="71"/>
      <c r="G484" s="68"/>
      <c r="H484" s="72"/>
      <c r="I484" s="73"/>
      <c r="J484" s="73"/>
      <c r="K484" s="35" t="s">
        <v>65</v>
      </c>
      <c r="L484" s="80">
        <v>484</v>
      </c>
      <c r="M484" s="80"/>
      <c r="N484" s="75"/>
      <c r="O484" s="82" t="s">
        <v>393</v>
      </c>
      <c r="P484" s="84">
        <v>42852.941099537034</v>
      </c>
      <c r="Q484" s="82" t="s">
        <v>2620</v>
      </c>
      <c r="R484" s="85" t="s">
        <v>2657</v>
      </c>
      <c r="S484" s="82" t="s">
        <v>2668</v>
      </c>
      <c r="T484" s="82"/>
      <c r="U484" s="82"/>
      <c r="V484" s="85" t="s">
        <v>2851</v>
      </c>
      <c r="W484" s="84">
        <v>42852.941099537034</v>
      </c>
      <c r="X484" s="85" t="s">
        <v>3267</v>
      </c>
      <c r="Y484" s="82"/>
      <c r="Z484" s="82"/>
      <c r="AA484" s="88" t="s">
        <v>3704</v>
      </c>
      <c r="AB484" s="82"/>
      <c r="AC484" s="82" t="b">
        <v>0</v>
      </c>
      <c r="AD484" s="82">
        <v>0</v>
      </c>
      <c r="AE484" s="88" t="s">
        <v>1016</v>
      </c>
      <c r="AF484" s="82" t="b">
        <v>0</v>
      </c>
      <c r="AG484" s="82" t="s">
        <v>1023</v>
      </c>
      <c r="AH484" s="82"/>
      <c r="AI484" s="88" t="s">
        <v>1016</v>
      </c>
      <c r="AJ484" s="82" t="b">
        <v>0</v>
      </c>
      <c r="AK484" s="82">
        <v>345</v>
      </c>
      <c r="AL484" s="88" t="s">
        <v>3964</v>
      </c>
      <c r="AM484" s="82" t="s">
        <v>1030</v>
      </c>
      <c r="AN484" s="82" t="b">
        <v>0</v>
      </c>
      <c r="AO484" s="88" t="s">
        <v>3964</v>
      </c>
      <c r="AP484" s="82" t="s">
        <v>179</v>
      </c>
      <c r="AQ484" s="82">
        <v>0</v>
      </c>
      <c r="AR484" s="82">
        <v>0</v>
      </c>
      <c r="AS484" s="82"/>
      <c r="AT484" s="82"/>
      <c r="AU484" s="82"/>
      <c r="AV484" s="82"/>
      <c r="AW484" s="82"/>
      <c r="AX484" s="82"/>
      <c r="AY484" s="82"/>
      <c r="AZ484" s="82"/>
      <c r="BA484" s="105" t="b">
        <f>IF(Edges[[#This Row],[Vertex 1]]=Edges[[#This Row],[Vertex 2]],TRUE,FALSE)</f>
        <v>0</v>
      </c>
      <c r="BB484">
        <v>1</v>
      </c>
      <c r="BC484">
        <v>1</v>
      </c>
      <c r="BD484" s="81" t="e">
        <f>REPLACE(INDEX(GroupVertices[Group], MATCH(Edges[[#This Row],[Vertex 1]],GroupVertices[Vertex],0)),1,1,"")</f>
        <v>#N/A</v>
      </c>
      <c r="BE484" s="81" t="e">
        <f>REPLACE(INDEX(GroupVertices[Group], MATCH(Edges[[#This Row],[Vertex 2]],GroupVertices[Vertex],0)),1,1,"")</f>
        <v>#N/A</v>
      </c>
    </row>
    <row r="485" spans="1:57" x14ac:dyDescent="0.25">
      <c r="A485" s="67" t="s">
        <v>2311</v>
      </c>
      <c r="B485" s="67" t="s">
        <v>387</v>
      </c>
      <c r="C485" s="68"/>
      <c r="D485" s="69"/>
      <c r="E485" s="70"/>
      <c r="F485" s="71"/>
      <c r="G485" s="68"/>
      <c r="H485" s="72"/>
      <c r="I485" s="73"/>
      <c r="J485" s="73"/>
      <c r="K485" s="35" t="s">
        <v>65</v>
      </c>
      <c r="L485" s="80">
        <v>485</v>
      </c>
      <c r="M485" s="80"/>
      <c r="N485" s="75"/>
      <c r="O485" s="82" t="s">
        <v>393</v>
      </c>
      <c r="P485" s="84">
        <v>42852.987326388888</v>
      </c>
      <c r="Q485" s="82" t="s">
        <v>2620</v>
      </c>
      <c r="R485" s="85" t="s">
        <v>2657</v>
      </c>
      <c r="S485" s="82" t="s">
        <v>2668</v>
      </c>
      <c r="T485" s="82"/>
      <c r="U485" s="82"/>
      <c r="V485" s="85" t="s">
        <v>2852</v>
      </c>
      <c r="W485" s="84">
        <v>42852.987326388888</v>
      </c>
      <c r="X485" s="85" t="s">
        <v>3268</v>
      </c>
      <c r="Y485" s="82"/>
      <c r="Z485" s="82"/>
      <c r="AA485" s="88" t="s">
        <v>3705</v>
      </c>
      <c r="AB485" s="82"/>
      <c r="AC485" s="82" t="b">
        <v>0</v>
      </c>
      <c r="AD485" s="82">
        <v>0</v>
      </c>
      <c r="AE485" s="88" t="s">
        <v>1016</v>
      </c>
      <c r="AF485" s="82" t="b">
        <v>0</v>
      </c>
      <c r="AG485" s="82" t="s">
        <v>1023</v>
      </c>
      <c r="AH485" s="82"/>
      <c r="AI485" s="88" t="s">
        <v>1016</v>
      </c>
      <c r="AJ485" s="82" t="b">
        <v>0</v>
      </c>
      <c r="AK485" s="82">
        <v>345</v>
      </c>
      <c r="AL485" s="88" t="s">
        <v>3964</v>
      </c>
      <c r="AM485" s="82" t="s">
        <v>1030</v>
      </c>
      <c r="AN485" s="82" t="b">
        <v>0</v>
      </c>
      <c r="AO485" s="88" t="s">
        <v>3964</v>
      </c>
      <c r="AP485" s="82" t="s">
        <v>179</v>
      </c>
      <c r="AQ485" s="82">
        <v>0</v>
      </c>
      <c r="AR485" s="82">
        <v>0</v>
      </c>
      <c r="AS485" s="82"/>
      <c r="AT485" s="82"/>
      <c r="AU485" s="82"/>
      <c r="AV485" s="82"/>
      <c r="AW485" s="82"/>
      <c r="AX485" s="82"/>
      <c r="AY485" s="82"/>
      <c r="AZ485" s="82"/>
      <c r="BA485" s="105" t="b">
        <f>IF(Edges[[#This Row],[Vertex 1]]=Edges[[#This Row],[Vertex 2]],TRUE,FALSE)</f>
        <v>0</v>
      </c>
      <c r="BB485">
        <v>2</v>
      </c>
      <c r="BC485">
        <v>1</v>
      </c>
      <c r="BD485" s="81" t="e">
        <f>REPLACE(INDEX(GroupVertices[Group], MATCH(Edges[[#This Row],[Vertex 1]],GroupVertices[Vertex],0)),1,1,"")</f>
        <v>#N/A</v>
      </c>
      <c r="BE485" s="81" t="e">
        <f>REPLACE(INDEX(GroupVertices[Group], MATCH(Edges[[#This Row],[Vertex 2]],GroupVertices[Vertex],0)),1,1,"")</f>
        <v>#N/A</v>
      </c>
    </row>
    <row r="486" spans="1:57" x14ac:dyDescent="0.25">
      <c r="A486" s="67" t="s">
        <v>2311</v>
      </c>
      <c r="B486" s="67" t="s">
        <v>381</v>
      </c>
      <c r="C486" s="68"/>
      <c r="D486" s="69"/>
      <c r="E486" s="70"/>
      <c r="F486" s="71"/>
      <c r="G486" s="68"/>
      <c r="H486" s="72"/>
      <c r="I486" s="73"/>
      <c r="J486" s="73"/>
      <c r="K486" s="35" t="s">
        <v>65</v>
      </c>
      <c r="L486" s="80">
        <v>486</v>
      </c>
      <c r="M486" s="80"/>
      <c r="N486" s="75"/>
      <c r="O486" s="82" t="s">
        <v>393</v>
      </c>
      <c r="P486" s="84">
        <v>42852.987326388888</v>
      </c>
      <c r="Q486" s="82" t="s">
        <v>2620</v>
      </c>
      <c r="R486" s="85" t="s">
        <v>2657</v>
      </c>
      <c r="S486" s="82" t="s">
        <v>2668</v>
      </c>
      <c r="T486" s="82"/>
      <c r="U486" s="82"/>
      <c r="V486" s="85" t="s">
        <v>2852</v>
      </c>
      <c r="W486" s="84">
        <v>42852.987326388888</v>
      </c>
      <c r="X486" s="85" t="s">
        <v>3268</v>
      </c>
      <c r="Y486" s="82"/>
      <c r="Z486" s="82"/>
      <c r="AA486" s="88" t="s">
        <v>3705</v>
      </c>
      <c r="AB486" s="82"/>
      <c r="AC486" s="82" t="b">
        <v>0</v>
      </c>
      <c r="AD486" s="82">
        <v>0</v>
      </c>
      <c r="AE486" s="88" t="s">
        <v>1016</v>
      </c>
      <c r="AF486" s="82" t="b">
        <v>0</v>
      </c>
      <c r="AG486" s="82" t="s">
        <v>1023</v>
      </c>
      <c r="AH486" s="82"/>
      <c r="AI486" s="88" t="s">
        <v>1016</v>
      </c>
      <c r="AJ486" s="82" t="b">
        <v>0</v>
      </c>
      <c r="AK486" s="82">
        <v>345</v>
      </c>
      <c r="AL486" s="88" t="s">
        <v>3964</v>
      </c>
      <c r="AM486" s="82" t="s">
        <v>1030</v>
      </c>
      <c r="AN486" s="82" t="b">
        <v>0</v>
      </c>
      <c r="AO486" s="88" t="s">
        <v>3964</v>
      </c>
      <c r="AP486" s="82" t="s">
        <v>179</v>
      </c>
      <c r="AQ486" s="82">
        <v>0</v>
      </c>
      <c r="AR486" s="82">
        <v>0</v>
      </c>
      <c r="AS486" s="82"/>
      <c r="AT486" s="82"/>
      <c r="AU486" s="82"/>
      <c r="AV486" s="82"/>
      <c r="AW486" s="82"/>
      <c r="AX486" s="82"/>
      <c r="AY486" s="82"/>
      <c r="AZ486" s="82"/>
      <c r="BA486" s="105" t="b">
        <f>IF(Edges[[#This Row],[Vertex 1]]=Edges[[#This Row],[Vertex 2]],TRUE,FALSE)</f>
        <v>0</v>
      </c>
      <c r="BB486">
        <v>2</v>
      </c>
      <c r="BC486">
        <v>1</v>
      </c>
      <c r="BD486" s="81" t="e">
        <f>REPLACE(INDEX(GroupVertices[Group], MATCH(Edges[[#This Row],[Vertex 1]],GroupVertices[Vertex],0)),1,1,"")</f>
        <v>#N/A</v>
      </c>
      <c r="BE486" s="81" t="e">
        <f>REPLACE(INDEX(GroupVertices[Group], MATCH(Edges[[#This Row],[Vertex 2]],GroupVertices[Vertex],0)),1,1,"")</f>
        <v>#N/A</v>
      </c>
    </row>
    <row r="487" spans="1:57" x14ac:dyDescent="0.25">
      <c r="A487" s="67" t="s">
        <v>2312</v>
      </c>
      <c r="B487" s="67" t="s">
        <v>387</v>
      </c>
      <c r="C487" s="68"/>
      <c r="D487" s="69"/>
      <c r="E487" s="70"/>
      <c r="F487" s="71"/>
      <c r="G487" s="68"/>
      <c r="H487" s="72"/>
      <c r="I487" s="73"/>
      <c r="J487" s="73"/>
      <c r="K487" s="35" t="s">
        <v>65</v>
      </c>
      <c r="L487" s="80">
        <v>487</v>
      </c>
      <c r="M487" s="80"/>
      <c r="N487" s="75"/>
      <c r="O487" s="82" t="s">
        <v>393</v>
      </c>
      <c r="P487" s="84">
        <v>42853.003252314818</v>
      </c>
      <c r="Q487" s="82" t="s">
        <v>2620</v>
      </c>
      <c r="R487" s="85" t="s">
        <v>2657</v>
      </c>
      <c r="S487" s="82" t="s">
        <v>2668</v>
      </c>
      <c r="T487" s="82"/>
      <c r="U487" s="82"/>
      <c r="V487" s="85" t="s">
        <v>2853</v>
      </c>
      <c r="W487" s="84">
        <v>42853.003252314818</v>
      </c>
      <c r="X487" s="85" t="s">
        <v>3269</v>
      </c>
      <c r="Y487" s="82"/>
      <c r="Z487" s="82"/>
      <c r="AA487" s="88" t="s">
        <v>3706</v>
      </c>
      <c r="AB487" s="82"/>
      <c r="AC487" s="82" t="b">
        <v>0</v>
      </c>
      <c r="AD487" s="82">
        <v>0</v>
      </c>
      <c r="AE487" s="88" t="s">
        <v>1016</v>
      </c>
      <c r="AF487" s="82" t="b">
        <v>0</v>
      </c>
      <c r="AG487" s="82" t="s">
        <v>1023</v>
      </c>
      <c r="AH487" s="82"/>
      <c r="AI487" s="88" t="s">
        <v>1016</v>
      </c>
      <c r="AJ487" s="82" t="b">
        <v>0</v>
      </c>
      <c r="AK487" s="82">
        <v>345</v>
      </c>
      <c r="AL487" s="88" t="s">
        <v>3964</v>
      </c>
      <c r="AM487" s="82" t="s">
        <v>1032</v>
      </c>
      <c r="AN487" s="82" t="b">
        <v>0</v>
      </c>
      <c r="AO487" s="88" t="s">
        <v>3964</v>
      </c>
      <c r="AP487" s="82" t="s">
        <v>179</v>
      </c>
      <c r="AQ487" s="82">
        <v>0</v>
      </c>
      <c r="AR487" s="82">
        <v>0</v>
      </c>
      <c r="AS487" s="82"/>
      <c r="AT487" s="82"/>
      <c r="AU487" s="82"/>
      <c r="AV487" s="82"/>
      <c r="AW487" s="82"/>
      <c r="AX487" s="82"/>
      <c r="AY487" s="82"/>
      <c r="AZ487" s="82"/>
      <c r="BA487" s="105" t="b">
        <f>IF(Edges[[#This Row],[Vertex 1]]=Edges[[#This Row],[Vertex 2]],TRUE,FALSE)</f>
        <v>0</v>
      </c>
      <c r="BB487">
        <v>1</v>
      </c>
      <c r="BC487">
        <v>1</v>
      </c>
      <c r="BD487" s="81" t="e">
        <f>REPLACE(INDEX(GroupVertices[Group], MATCH(Edges[[#This Row],[Vertex 1]],GroupVertices[Vertex],0)),1,1,"")</f>
        <v>#N/A</v>
      </c>
      <c r="BE487" s="81" t="e">
        <f>REPLACE(INDEX(GroupVertices[Group], MATCH(Edges[[#This Row],[Vertex 2]],GroupVertices[Vertex],0)),1,1,"")</f>
        <v>#N/A</v>
      </c>
    </row>
    <row r="488" spans="1:57" x14ac:dyDescent="0.25">
      <c r="A488" s="67" t="s">
        <v>2312</v>
      </c>
      <c r="B488" s="67" t="s">
        <v>381</v>
      </c>
      <c r="C488" s="68"/>
      <c r="D488" s="69"/>
      <c r="E488" s="70"/>
      <c r="F488" s="71"/>
      <c r="G488" s="68"/>
      <c r="H488" s="72"/>
      <c r="I488" s="73"/>
      <c r="J488" s="73"/>
      <c r="K488" s="35" t="s">
        <v>65</v>
      </c>
      <c r="L488" s="80">
        <v>488</v>
      </c>
      <c r="M488" s="80"/>
      <c r="N488" s="75"/>
      <c r="O488" s="82" t="s">
        <v>393</v>
      </c>
      <c r="P488" s="84">
        <v>42853.003252314818</v>
      </c>
      <c r="Q488" s="82" t="s">
        <v>2620</v>
      </c>
      <c r="R488" s="85" t="s">
        <v>2657</v>
      </c>
      <c r="S488" s="82" t="s">
        <v>2668</v>
      </c>
      <c r="T488" s="82"/>
      <c r="U488" s="82"/>
      <c r="V488" s="85" t="s">
        <v>2853</v>
      </c>
      <c r="W488" s="84">
        <v>42853.003252314818</v>
      </c>
      <c r="X488" s="85" t="s">
        <v>3269</v>
      </c>
      <c r="Y488" s="82"/>
      <c r="Z488" s="82"/>
      <c r="AA488" s="88" t="s">
        <v>3706</v>
      </c>
      <c r="AB488" s="82"/>
      <c r="AC488" s="82" t="b">
        <v>0</v>
      </c>
      <c r="AD488" s="82">
        <v>0</v>
      </c>
      <c r="AE488" s="88" t="s">
        <v>1016</v>
      </c>
      <c r="AF488" s="82" t="b">
        <v>0</v>
      </c>
      <c r="AG488" s="82" t="s">
        <v>1023</v>
      </c>
      <c r="AH488" s="82"/>
      <c r="AI488" s="88" t="s">
        <v>1016</v>
      </c>
      <c r="AJ488" s="82" t="b">
        <v>0</v>
      </c>
      <c r="AK488" s="82">
        <v>345</v>
      </c>
      <c r="AL488" s="88" t="s">
        <v>3964</v>
      </c>
      <c r="AM488" s="82" t="s">
        <v>1032</v>
      </c>
      <c r="AN488" s="82" t="b">
        <v>0</v>
      </c>
      <c r="AO488" s="88" t="s">
        <v>3964</v>
      </c>
      <c r="AP488" s="82" t="s">
        <v>179</v>
      </c>
      <c r="AQ488" s="82">
        <v>0</v>
      </c>
      <c r="AR488" s="82">
        <v>0</v>
      </c>
      <c r="AS488" s="82"/>
      <c r="AT488" s="82"/>
      <c r="AU488" s="82"/>
      <c r="AV488" s="82"/>
      <c r="AW488" s="82"/>
      <c r="AX488" s="82"/>
      <c r="AY488" s="82"/>
      <c r="AZ488" s="82"/>
      <c r="BA488" s="105" t="b">
        <f>IF(Edges[[#This Row],[Vertex 1]]=Edges[[#This Row],[Vertex 2]],TRUE,FALSE)</f>
        <v>0</v>
      </c>
      <c r="BB488">
        <v>1</v>
      </c>
      <c r="BC488">
        <v>1</v>
      </c>
      <c r="BD488" s="81" t="e">
        <f>REPLACE(INDEX(GroupVertices[Group], MATCH(Edges[[#This Row],[Vertex 1]],GroupVertices[Vertex],0)),1,1,"")</f>
        <v>#N/A</v>
      </c>
      <c r="BE488" s="81" t="e">
        <f>REPLACE(INDEX(GroupVertices[Group], MATCH(Edges[[#This Row],[Vertex 2]],GroupVertices[Vertex],0)),1,1,"")</f>
        <v>#N/A</v>
      </c>
    </row>
    <row r="489" spans="1:57" x14ac:dyDescent="0.25">
      <c r="A489" s="67" t="s">
        <v>2313</v>
      </c>
      <c r="B489" s="67" t="s">
        <v>387</v>
      </c>
      <c r="C489" s="68"/>
      <c r="D489" s="69"/>
      <c r="E489" s="70"/>
      <c r="F489" s="71"/>
      <c r="G489" s="68"/>
      <c r="H489" s="72"/>
      <c r="I489" s="73"/>
      <c r="J489" s="73"/>
      <c r="K489" s="35" t="s">
        <v>65</v>
      </c>
      <c r="L489" s="80">
        <v>489</v>
      </c>
      <c r="M489" s="80"/>
      <c r="N489" s="75"/>
      <c r="O489" s="82" t="s">
        <v>393</v>
      </c>
      <c r="P489" s="84">
        <v>42853.027268518519</v>
      </c>
      <c r="Q489" s="82" t="s">
        <v>2620</v>
      </c>
      <c r="R489" s="85" t="s">
        <v>2657</v>
      </c>
      <c r="S489" s="82" t="s">
        <v>2668</v>
      </c>
      <c r="T489" s="82"/>
      <c r="U489" s="82"/>
      <c r="V489" s="85" t="s">
        <v>2854</v>
      </c>
      <c r="W489" s="84">
        <v>42853.027268518519</v>
      </c>
      <c r="X489" s="85" t="s">
        <v>3270</v>
      </c>
      <c r="Y489" s="82"/>
      <c r="Z489" s="82"/>
      <c r="AA489" s="88" t="s">
        <v>3707</v>
      </c>
      <c r="AB489" s="82"/>
      <c r="AC489" s="82" t="b">
        <v>0</v>
      </c>
      <c r="AD489" s="82">
        <v>0</v>
      </c>
      <c r="AE489" s="88" t="s">
        <v>1016</v>
      </c>
      <c r="AF489" s="82" t="b">
        <v>0</v>
      </c>
      <c r="AG489" s="82" t="s">
        <v>1023</v>
      </c>
      <c r="AH489" s="82"/>
      <c r="AI489" s="88" t="s">
        <v>1016</v>
      </c>
      <c r="AJ489" s="82" t="b">
        <v>0</v>
      </c>
      <c r="AK489" s="82">
        <v>345</v>
      </c>
      <c r="AL489" s="88" t="s">
        <v>3964</v>
      </c>
      <c r="AM489" s="82" t="s">
        <v>1032</v>
      </c>
      <c r="AN489" s="82" t="b">
        <v>0</v>
      </c>
      <c r="AO489" s="88" t="s">
        <v>3964</v>
      </c>
      <c r="AP489" s="82" t="s">
        <v>179</v>
      </c>
      <c r="AQ489" s="82">
        <v>0</v>
      </c>
      <c r="AR489" s="82">
        <v>0</v>
      </c>
      <c r="AS489" s="82"/>
      <c r="AT489" s="82"/>
      <c r="AU489" s="82"/>
      <c r="AV489" s="82"/>
      <c r="AW489" s="82"/>
      <c r="AX489" s="82"/>
      <c r="AY489" s="82"/>
      <c r="AZ489" s="82"/>
      <c r="BA489" s="105" t="b">
        <f>IF(Edges[[#This Row],[Vertex 1]]=Edges[[#This Row],[Vertex 2]],TRUE,FALSE)</f>
        <v>0</v>
      </c>
      <c r="BB489">
        <v>1</v>
      </c>
      <c r="BC489">
        <v>1</v>
      </c>
      <c r="BD489" s="81" t="e">
        <f>REPLACE(INDEX(GroupVertices[Group], MATCH(Edges[[#This Row],[Vertex 1]],GroupVertices[Vertex],0)),1,1,"")</f>
        <v>#N/A</v>
      </c>
      <c r="BE489" s="81" t="e">
        <f>REPLACE(INDEX(GroupVertices[Group], MATCH(Edges[[#This Row],[Vertex 2]],GroupVertices[Vertex],0)),1,1,"")</f>
        <v>#N/A</v>
      </c>
    </row>
    <row r="490" spans="1:57" x14ac:dyDescent="0.25">
      <c r="A490" s="67" t="s">
        <v>2313</v>
      </c>
      <c r="B490" s="67" t="s">
        <v>381</v>
      </c>
      <c r="C490" s="68"/>
      <c r="D490" s="69"/>
      <c r="E490" s="70"/>
      <c r="F490" s="71"/>
      <c r="G490" s="68"/>
      <c r="H490" s="72"/>
      <c r="I490" s="73"/>
      <c r="J490" s="73"/>
      <c r="K490" s="35" t="s">
        <v>65</v>
      </c>
      <c r="L490" s="80">
        <v>490</v>
      </c>
      <c r="M490" s="80"/>
      <c r="N490" s="75"/>
      <c r="O490" s="82" t="s">
        <v>393</v>
      </c>
      <c r="P490" s="84">
        <v>42853.027268518519</v>
      </c>
      <c r="Q490" s="82" t="s">
        <v>2620</v>
      </c>
      <c r="R490" s="85" t="s">
        <v>2657</v>
      </c>
      <c r="S490" s="82" t="s">
        <v>2668</v>
      </c>
      <c r="T490" s="82"/>
      <c r="U490" s="82"/>
      <c r="V490" s="85" t="s">
        <v>2854</v>
      </c>
      <c r="W490" s="84">
        <v>42853.027268518519</v>
      </c>
      <c r="X490" s="85" t="s">
        <v>3270</v>
      </c>
      <c r="Y490" s="82"/>
      <c r="Z490" s="82"/>
      <c r="AA490" s="88" t="s">
        <v>3707</v>
      </c>
      <c r="AB490" s="82"/>
      <c r="AC490" s="82" t="b">
        <v>0</v>
      </c>
      <c r="AD490" s="82">
        <v>0</v>
      </c>
      <c r="AE490" s="88" t="s">
        <v>1016</v>
      </c>
      <c r="AF490" s="82" t="b">
        <v>0</v>
      </c>
      <c r="AG490" s="82" t="s">
        <v>1023</v>
      </c>
      <c r="AH490" s="82"/>
      <c r="AI490" s="88" t="s">
        <v>1016</v>
      </c>
      <c r="AJ490" s="82" t="b">
        <v>0</v>
      </c>
      <c r="AK490" s="82">
        <v>345</v>
      </c>
      <c r="AL490" s="88" t="s">
        <v>3964</v>
      </c>
      <c r="AM490" s="82" t="s">
        <v>1032</v>
      </c>
      <c r="AN490" s="82" t="b">
        <v>0</v>
      </c>
      <c r="AO490" s="88" t="s">
        <v>3964</v>
      </c>
      <c r="AP490" s="82" t="s">
        <v>179</v>
      </c>
      <c r="AQ490" s="82">
        <v>0</v>
      </c>
      <c r="AR490" s="82">
        <v>0</v>
      </c>
      <c r="AS490" s="82"/>
      <c r="AT490" s="82"/>
      <c r="AU490" s="82"/>
      <c r="AV490" s="82"/>
      <c r="AW490" s="82"/>
      <c r="AX490" s="82"/>
      <c r="AY490" s="82"/>
      <c r="AZ490" s="82"/>
      <c r="BA490" s="105" t="b">
        <f>IF(Edges[[#This Row],[Vertex 1]]=Edges[[#This Row],[Vertex 2]],TRUE,FALSE)</f>
        <v>0</v>
      </c>
      <c r="BB490">
        <v>1</v>
      </c>
      <c r="BC490">
        <v>1</v>
      </c>
      <c r="BD490" s="81" t="e">
        <f>REPLACE(INDEX(GroupVertices[Group], MATCH(Edges[[#This Row],[Vertex 1]],GroupVertices[Vertex],0)),1,1,"")</f>
        <v>#N/A</v>
      </c>
      <c r="BE490" s="81" t="e">
        <f>REPLACE(INDEX(GroupVertices[Group], MATCH(Edges[[#This Row],[Vertex 2]],GroupVertices[Vertex],0)),1,1,"")</f>
        <v>#N/A</v>
      </c>
    </row>
    <row r="491" spans="1:57" x14ac:dyDescent="0.25">
      <c r="A491" s="67" t="s">
        <v>2314</v>
      </c>
      <c r="B491" s="67" t="s">
        <v>387</v>
      </c>
      <c r="C491" s="68"/>
      <c r="D491" s="69"/>
      <c r="E491" s="70"/>
      <c r="F491" s="71"/>
      <c r="G491" s="68"/>
      <c r="H491" s="72"/>
      <c r="I491" s="73"/>
      <c r="J491" s="73"/>
      <c r="K491" s="35" t="s">
        <v>65</v>
      </c>
      <c r="L491" s="80">
        <v>491</v>
      </c>
      <c r="M491" s="80"/>
      <c r="N491" s="75"/>
      <c r="O491" s="82" t="s">
        <v>393</v>
      </c>
      <c r="P491" s="84">
        <v>42853.031539351854</v>
      </c>
      <c r="Q491" s="82" t="s">
        <v>2620</v>
      </c>
      <c r="R491" s="85" t="s">
        <v>2657</v>
      </c>
      <c r="S491" s="82" t="s">
        <v>2668</v>
      </c>
      <c r="T491" s="82"/>
      <c r="U491" s="82"/>
      <c r="V491" s="85" t="s">
        <v>2855</v>
      </c>
      <c r="W491" s="84">
        <v>42853.031539351854</v>
      </c>
      <c r="X491" s="85" t="s">
        <v>3271</v>
      </c>
      <c r="Y491" s="82"/>
      <c r="Z491" s="82"/>
      <c r="AA491" s="88" t="s">
        <v>3708</v>
      </c>
      <c r="AB491" s="82"/>
      <c r="AC491" s="82" t="b">
        <v>0</v>
      </c>
      <c r="AD491" s="82">
        <v>0</v>
      </c>
      <c r="AE491" s="88" t="s">
        <v>1016</v>
      </c>
      <c r="AF491" s="82" t="b">
        <v>0</v>
      </c>
      <c r="AG491" s="82" t="s">
        <v>1023</v>
      </c>
      <c r="AH491" s="82"/>
      <c r="AI491" s="88" t="s">
        <v>1016</v>
      </c>
      <c r="AJ491" s="82" t="b">
        <v>0</v>
      </c>
      <c r="AK491" s="82">
        <v>345</v>
      </c>
      <c r="AL491" s="88" t="s">
        <v>3964</v>
      </c>
      <c r="AM491" s="82" t="s">
        <v>1032</v>
      </c>
      <c r="AN491" s="82" t="b">
        <v>0</v>
      </c>
      <c r="AO491" s="88" t="s">
        <v>3964</v>
      </c>
      <c r="AP491" s="82" t="s">
        <v>179</v>
      </c>
      <c r="AQ491" s="82">
        <v>0</v>
      </c>
      <c r="AR491" s="82">
        <v>0</v>
      </c>
      <c r="AS491" s="82"/>
      <c r="AT491" s="82"/>
      <c r="AU491" s="82"/>
      <c r="AV491" s="82"/>
      <c r="AW491" s="82"/>
      <c r="AX491" s="82"/>
      <c r="AY491" s="82"/>
      <c r="AZ491" s="82"/>
      <c r="BA491" s="105" t="b">
        <f>IF(Edges[[#This Row],[Vertex 1]]=Edges[[#This Row],[Vertex 2]],TRUE,FALSE)</f>
        <v>0</v>
      </c>
      <c r="BB491">
        <v>1</v>
      </c>
      <c r="BC491">
        <v>1</v>
      </c>
      <c r="BD491" s="81" t="e">
        <f>REPLACE(INDEX(GroupVertices[Group], MATCH(Edges[[#This Row],[Vertex 1]],GroupVertices[Vertex],0)),1,1,"")</f>
        <v>#N/A</v>
      </c>
      <c r="BE491" s="81" t="e">
        <f>REPLACE(INDEX(GroupVertices[Group], MATCH(Edges[[#This Row],[Vertex 2]],GroupVertices[Vertex],0)),1,1,"")</f>
        <v>#N/A</v>
      </c>
    </row>
    <row r="492" spans="1:57" x14ac:dyDescent="0.25">
      <c r="A492" s="67" t="s">
        <v>2314</v>
      </c>
      <c r="B492" s="67" t="s">
        <v>381</v>
      </c>
      <c r="C492" s="68"/>
      <c r="D492" s="69"/>
      <c r="E492" s="70"/>
      <c r="F492" s="71"/>
      <c r="G492" s="68"/>
      <c r="H492" s="72"/>
      <c r="I492" s="73"/>
      <c r="J492" s="73"/>
      <c r="K492" s="35" t="s">
        <v>65</v>
      </c>
      <c r="L492" s="80">
        <v>492</v>
      </c>
      <c r="M492" s="80"/>
      <c r="N492" s="75"/>
      <c r="O492" s="82" t="s">
        <v>393</v>
      </c>
      <c r="P492" s="84">
        <v>42853.031539351854</v>
      </c>
      <c r="Q492" s="82" t="s">
        <v>2620</v>
      </c>
      <c r="R492" s="85" t="s">
        <v>2657</v>
      </c>
      <c r="S492" s="82" t="s">
        <v>2668</v>
      </c>
      <c r="T492" s="82"/>
      <c r="U492" s="82"/>
      <c r="V492" s="85" t="s">
        <v>2855</v>
      </c>
      <c r="W492" s="84">
        <v>42853.031539351854</v>
      </c>
      <c r="X492" s="85" t="s">
        <v>3271</v>
      </c>
      <c r="Y492" s="82"/>
      <c r="Z492" s="82"/>
      <c r="AA492" s="88" t="s">
        <v>3708</v>
      </c>
      <c r="AB492" s="82"/>
      <c r="AC492" s="82" t="b">
        <v>0</v>
      </c>
      <c r="AD492" s="82">
        <v>0</v>
      </c>
      <c r="AE492" s="88" t="s">
        <v>1016</v>
      </c>
      <c r="AF492" s="82" t="b">
        <v>0</v>
      </c>
      <c r="AG492" s="82" t="s">
        <v>1023</v>
      </c>
      <c r="AH492" s="82"/>
      <c r="AI492" s="88" t="s">
        <v>1016</v>
      </c>
      <c r="AJ492" s="82" t="b">
        <v>0</v>
      </c>
      <c r="AK492" s="82">
        <v>345</v>
      </c>
      <c r="AL492" s="88" t="s">
        <v>3964</v>
      </c>
      <c r="AM492" s="82" t="s">
        <v>1032</v>
      </c>
      <c r="AN492" s="82" t="b">
        <v>0</v>
      </c>
      <c r="AO492" s="88" t="s">
        <v>3964</v>
      </c>
      <c r="AP492" s="82" t="s">
        <v>179</v>
      </c>
      <c r="AQ492" s="82">
        <v>0</v>
      </c>
      <c r="AR492" s="82">
        <v>0</v>
      </c>
      <c r="AS492" s="82"/>
      <c r="AT492" s="82"/>
      <c r="AU492" s="82"/>
      <c r="AV492" s="82"/>
      <c r="AW492" s="82"/>
      <c r="AX492" s="82"/>
      <c r="AY492" s="82"/>
      <c r="AZ492" s="82"/>
      <c r="BA492" s="105" t="b">
        <f>IF(Edges[[#This Row],[Vertex 1]]=Edges[[#This Row],[Vertex 2]],TRUE,FALSE)</f>
        <v>0</v>
      </c>
      <c r="BB492">
        <v>1</v>
      </c>
      <c r="BC492">
        <v>1</v>
      </c>
      <c r="BD492" s="81" t="e">
        <f>REPLACE(INDEX(GroupVertices[Group], MATCH(Edges[[#This Row],[Vertex 1]],GroupVertices[Vertex],0)),1,1,"")</f>
        <v>#N/A</v>
      </c>
      <c r="BE492" s="81" t="e">
        <f>REPLACE(INDEX(GroupVertices[Group], MATCH(Edges[[#This Row],[Vertex 2]],GroupVertices[Vertex],0)),1,1,"")</f>
        <v>#N/A</v>
      </c>
    </row>
    <row r="493" spans="1:57" x14ac:dyDescent="0.25">
      <c r="A493" s="67" t="s">
        <v>2315</v>
      </c>
      <c r="B493" s="67" t="s">
        <v>387</v>
      </c>
      <c r="C493" s="68"/>
      <c r="D493" s="69"/>
      <c r="E493" s="70"/>
      <c r="F493" s="71"/>
      <c r="G493" s="68"/>
      <c r="H493" s="72"/>
      <c r="I493" s="73"/>
      <c r="J493" s="73"/>
      <c r="K493" s="35" t="s">
        <v>65</v>
      </c>
      <c r="L493" s="80">
        <v>493</v>
      </c>
      <c r="M493" s="80"/>
      <c r="N493" s="75"/>
      <c r="O493" s="82" t="s">
        <v>393</v>
      </c>
      <c r="P493" s="84">
        <v>42853.052858796298</v>
      </c>
      <c r="Q493" s="82" t="s">
        <v>2620</v>
      </c>
      <c r="R493" s="85" t="s">
        <v>2657</v>
      </c>
      <c r="S493" s="82" t="s">
        <v>2668</v>
      </c>
      <c r="T493" s="82"/>
      <c r="U493" s="82"/>
      <c r="V493" s="85" t="s">
        <v>2856</v>
      </c>
      <c r="W493" s="84">
        <v>42853.052858796298</v>
      </c>
      <c r="X493" s="85" t="s">
        <v>3272</v>
      </c>
      <c r="Y493" s="82"/>
      <c r="Z493" s="82"/>
      <c r="AA493" s="88" t="s">
        <v>3709</v>
      </c>
      <c r="AB493" s="82"/>
      <c r="AC493" s="82" t="b">
        <v>0</v>
      </c>
      <c r="AD493" s="82">
        <v>0</v>
      </c>
      <c r="AE493" s="88" t="s">
        <v>1016</v>
      </c>
      <c r="AF493" s="82" t="b">
        <v>0</v>
      </c>
      <c r="AG493" s="82" t="s">
        <v>1023</v>
      </c>
      <c r="AH493" s="82"/>
      <c r="AI493" s="88" t="s">
        <v>1016</v>
      </c>
      <c r="AJ493" s="82" t="b">
        <v>0</v>
      </c>
      <c r="AK493" s="82">
        <v>345</v>
      </c>
      <c r="AL493" s="88" t="s">
        <v>3964</v>
      </c>
      <c r="AM493" s="82" t="s">
        <v>1032</v>
      </c>
      <c r="AN493" s="82" t="b">
        <v>0</v>
      </c>
      <c r="AO493" s="88" t="s">
        <v>3964</v>
      </c>
      <c r="AP493" s="82" t="s">
        <v>179</v>
      </c>
      <c r="AQ493" s="82">
        <v>0</v>
      </c>
      <c r="AR493" s="82">
        <v>0</v>
      </c>
      <c r="AS493" s="82"/>
      <c r="AT493" s="82"/>
      <c r="AU493" s="82"/>
      <c r="AV493" s="82"/>
      <c r="AW493" s="82"/>
      <c r="AX493" s="82"/>
      <c r="AY493" s="82"/>
      <c r="AZ493" s="82"/>
      <c r="BA493" s="105" t="b">
        <f>IF(Edges[[#This Row],[Vertex 1]]=Edges[[#This Row],[Vertex 2]],TRUE,FALSE)</f>
        <v>0</v>
      </c>
      <c r="BB493">
        <v>1</v>
      </c>
      <c r="BC493">
        <v>1</v>
      </c>
      <c r="BD493" s="81" t="e">
        <f>REPLACE(INDEX(GroupVertices[Group], MATCH(Edges[[#This Row],[Vertex 1]],GroupVertices[Vertex],0)),1,1,"")</f>
        <v>#N/A</v>
      </c>
      <c r="BE493" s="81" t="e">
        <f>REPLACE(INDEX(GroupVertices[Group], MATCH(Edges[[#This Row],[Vertex 2]],GroupVertices[Vertex],0)),1,1,"")</f>
        <v>#N/A</v>
      </c>
    </row>
    <row r="494" spans="1:57" x14ac:dyDescent="0.25">
      <c r="A494" s="67" t="s">
        <v>2315</v>
      </c>
      <c r="B494" s="67" t="s">
        <v>381</v>
      </c>
      <c r="C494" s="68"/>
      <c r="D494" s="69"/>
      <c r="E494" s="70"/>
      <c r="F494" s="71"/>
      <c r="G494" s="68"/>
      <c r="H494" s="72"/>
      <c r="I494" s="73"/>
      <c r="J494" s="73"/>
      <c r="K494" s="35" t="s">
        <v>65</v>
      </c>
      <c r="L494" s="80">
        <v>494</v>
      </c>
      <c r="M494" s="80"/>
      <c r="N494" s="75"/>
      <c r="O494" s="82" t="s">
        <v>393</v>
      </c>
      <c r="P494" s="84">
        <v>42853.052858796298</v>
      </c>
      <c r="Q494" s="82" t="s">
        <v>2620</v>
      </c>
      <c r="R494" s="85" t="s">
        <v>2657</v>
      </c>
      <c r="S494" s="82" t="s">
        <v>2668</v>
      </c>
      <c r="T494" s="82"/>
      <c r="U494" s="82"/>
      <c r="V494" s="85" t="s">
        <v>2856</v>
      </c>
      <c r="W494" s="84">
        <v>42853.052858796298</v>
      </c>
      <c r="X494" s="85" t="s">
        <v>3272</v>
      </c>
      <c r="Y494" s="82"/>
      <c r="Z494" s="82"/>
      <c r="AA494" s="88" t="s">
        <v>3709</v>
      </c>
      <c r="AB494" s="82"/>
      <c r="AC494" s="82" t="b">
        <v>0</v>
      </c>
      <c r="AD494" s="82">
        <v>0</v>
      </c>
      <c r="AE494" s="88" t="s">
        <v>1016</v>
      </c>
      <c r="AF494" s="82" t="b">
        <v>0</v>
      </c>
      <c r="AG494" s="82" t="s">
        <v>1023</v>
      </c>
      <c r="AH494" s="82"/>
      <c r="AI494" s="88" t="s">
        <v>1016</v>
      </c>
      <c r="AJ494" s="82" t="b">
        <v>0</v>
      </c>
      <c r="AK494" s="82">
        <v>345</v>
      </c>
      <c r="AL494" s="88" t="s">
        <v>3964</v>
      </c>
      <c r="AM494" s="82" t="s">
        <v>1032</v>
      </c>
      <c r="AN494" s="82" t="b">
        <v>0</v>
      </c>
      <c r="AO494" s="88" t="s">
        <v>3964</v>
      </c>
      <c r="AP494" s="82" t="s">
        <v>179</v>
      </c>
      <c r="AQ494" s="82">
        <v>0</v>
      </c>
      <c r="AR494" s="82">
        <v>0</v>
      </c>
      <c r="AS494" s="82"/>
      <c r="AT494" s="82"/>
      <c r="AU494" s="82"/>
      <c r="AV494" s="82"/>
      <c r="AW494" s="82"/>
      <c r="AX494" s="82"/>
      <c r="AY494" s="82"/>
      <c r="AZ494" s="82"/>
      <c r="BA494" s="105" t="b">
        <f>IF(Edges[[#This Row],[Vertex 1]]=Edges[[#This Row],[Vertex 2]],TRUE,FALSE)</f>
        <v>0</v>
      </c>
      <c r="BB494">
        <v>1</v>
      </c>
      <c r="BC494">
        <v>1</v>
      </c>
      <c r="BD494" s="81" t="e">
        <f>REPLACE(INDEX(GroupVertices[Group], MATCH(Edges[[#This Row],[Vertex 1]],GroupVertices[Vertex],0)),1,1,"")</f>
        <v>#N/A</v>
      </c>
      <c r="BE494" s="81" t="e">
        <f>REPLACE(INDEX(GroupVertices[Group], MATCH(Edges[[#This Row],[Vertex 2]],GroupVertices[Vertex],0)),1,1,"")</f>
        <v>#N/A</v>
      </c>
    </row>
    <row r="495" spans="1:57" x14ac:dyDescent="0.25">
      <c r="A495" s="67" t="s">
        <v>2316</v>
      </c>
      <c r="B495" s="67" t="s">
        <v>387</v>
      </c>
      <c r="C495" s="68"/>
      <c r="D495" s="69"/>
      <c r="E495" s="70"/>
      <c r="F495" s="71"/>
      <c r="G495" s="68"/>
      <c r="H495" s="72"/>
      <c r="I495" s="73"/>
      <c r="J495" s="73"/>
      <c r="K495" s="35" t="s">
        <v>65</v>
      </c>
      <c r="L495" s="80">
        <v>495</v>
      </c>
      <c r="M495" s="80"/>
      <c r="N495" s="75"/>
      <c r="O495" s="82" t="s">
        <v>393</v>
      </c>
      <c r="P495" s="84">
        <v>42853.053379629629</v>
      </c>
      <c r="Q495" s="82" t="s">
        <v>2620</v>
      </c>
      <c r="R495" s="85" t="s">
        <v>2657</v>
      </c>
      <c r="S495" s="82" t="s">
        <v>2668</v>
      </c>
      <c r="T495" s="82"/>
      <c r="U495" s="82"/>
      <c r="V495" s="85" t="s">
        <v>2857</v>
      </c>
      <c r="W495" s="84">
        <v>42853.053379629629</v>
      </c>
      <c r="X495" s="85" t="s">
        <v>3273</v>
      </c>
      <c r="Y495" s="82"/>
      <c r="Z495" s="82"/>
      <c r="AA495" s="88" t="s">
        <v>3710</v>
      </c>
      <c r="AB495" s="82"/>
      <c r="AC495" s="82" t="b">
        <v>0</v>
      </c>
      <c r="AD495" s="82">
        <v>0</v>
      </c>
      <c r="AE495" s="88" t="s">
        <v>1016</v>
      </c>
      <c r="AF495" s="82" t="b">
        <v>0</v>
      </c>
      <c r="AG495" s="82" t="s">
        <v>1023</v>
      </c>
      <c r="AH495" s="82"/>
      <c r="AI495" s="88" t="s">
        <v>1016</v>
      </c>
      <c r="AJ495" s="82" t="b">
        <v>0</v>
      </c>
      <c r="AK495" s="82">
        <v>345</v>
      </c>
      <c r="AL495" s="88" t="s">
        <v>3964</v>
      </c>
      <c r="AM495" s="82" t="s">
        <v>1030</v>
      </c>
      <c r="AN495" s="82" t="b">
        <v>0</v>
      </c>
      <c r="AO495" s="88" t="s">
        <v>3964</v>
      </c>
      <c r="AP495" s="82" t="s">
        <v>179</v>
      </c>
      <c r="AQ495" s="82">
        <v>0</v>
      </c>
      <c r="AR495" s="82">
        <v>0</v>
      </c>
      <c r="AS495" s="82"/>
      <c r="AT495" s="82"/>
      <c r="AU495" s="82"/>
      <c r="AV495" s="82"/>
      <c r="AW495" s="82"/>
      <c r="AX495" s="82"/>
      <c r="AY495" s="82"/>
      <c r="AZ495" s="82"/>
      <c r="BA495" s="105" t="b">
        <f>IF(Edges[[#This Row],[Vertex 1]]=Edges[[#This Row],[Vertex 2]],TRUE,FALSE)</f>
        <v>0</v>
      </c>
      <c r="BB495">
        <v>1</v>
      </c>
      <c r="BC495">
        <v>1</v>
      </c>
      <c r="BD495" s="81" t="e">
        <f>REPLACE(INDEX(GroupVertices[Group], MATCH(Edges[[#This Row],[Vertex 1]],GroupVertices[Vertex],0)),1,1,"")</f>
        <v>#N/A</v>
      </c>
      <c r="BE495" s="81" t="e">
        <f>REPLACE(INDEX(GroupVertices[Group], MATCH(Edges[[#This Row],[Vertex 2]],GroupVertices[Vertex],0)),1,1,"")</f>
        <v>#N/A</v>
      </c>
    </row>
    <row r="496" spans="1:57" x14ac:dyDescent="0.25">
      <c r="A496" s="67" t="s">
        <v>2316</v>
      </c>
      <c r="B496" s="67" t="s">
        <v>381</v>
      </c>
      <c r="C496" s="68"/>
      <c r="D496" s="69"/>
      <c r="E496" s="70"/>
      <c r="F496" s="71"/>
      <c r="G496" s="68"/>
      <c r="H496" s="72"/>
      <c r="I496" s="73"/>
      <c r="J496" s="73"/>
      <c r="K496" s="35" t="s">
        <v>65</v>
      </c>
      <c r="L496" s="80">
        <v>496</v>
      </c>
      <c r="M496" s="80"/>
      <c r="N496" s="75"/>
      <c r="O496" s="82" t="s">
        <v>393</v>
      </c>
      <c r="P496" s="84">
        <v>42853.053379629629</v>
      </c>
      <c r="Q496" s="82" t="s">
        <v>2620</v>
      </c>
      <c r="R496" s="85" t="s">
        <v>2657</v>
      </c>
      <c r="S496" s="82" t="s">
        <v>2668</v>
      </c>
      <c r="T496" s="82"/>
      <c r="U496" s="82"/>
      <c r="V496" s="85" t="s">
        <v>2857</v>
      </c>
      <c r="W496" s="84">
        <v>42853.053379629629</v>
      </c>
      <c r="X496" s="85" t="s">
        <v>3273</v>
      </c>
      <c r="Y496" s="82"/>
      <c r="Z496" s="82"/>
      <c r="AA496" s="88" t="s">
        <v>3710</v>
      </c>
      <c r="AB496" s="82"/>
      <c r="AC496" s="82" t="b">
        <v>0</v>
      </c>
      <c r="AD496" s="82">
        <v>0</v>
      </c>
      <c r="AE496" s="88" t="s">
        <v>1016</v>
      </c>
      <c r="AF496" s="82" t="b">
        <v>0</v>
      </c>
      <c r="AG496" s="82" t="s">
        <v>1023</v>
      </c>
      <c r="AH496" s="82"/>
      <c r="AI496" s="88" t="s">
        <v>1016</v>
      </c>
      <c r="AJ496" s="82" t="b">
        <v>0</v>
      </c>
      <c r="AK496" s="82">
        <v>345</v>
      </c>
      <c r="AL496" s="88" t="s">
        <v>3964</v>
      </c>
      <c r="AM496" s="82" t="s">
        <v>1030</v>
      </c>
      <c r="AN496" s="82" t="b">
        <v>0</v>
      </c>
      <c r="AO496" s="88" t="s">
        <v>3964</v>
      </c>
      <c r="AP496" s="82" t="s">
        <v>179</v>
      </c>
      <c r="AQ496" s="82">
        <v>0</v>
      </c>
      <c r="AR496" s="82">
        <v>0</v>
      </c>
      <c r="AS496" s="82"/>
      <c r="AT496" s="82"/>
      <c r="AU496" s="82"/>
      <c r="AV496" s="82"/>
      <c r="AW496" s="82"/>
      <c r="AX496" s="82"/>
      <c r="AY496" s="82"/>
      <c r="AZ496" s="82"/>
      <c r="BA496" s="105" t="b">
        <f>IF(Edges[[#This Row],[Vertex 1]]=Edges[[#This Row],[Vertex 2]],TRUE,FALSE)</f>
        <v>0</v>
      </c>
      <c r="BB496">
        <v>1</v>
      </c>
      <c r="BC496">
        <v>1</v>
      </c>
      <c r="BD496" s="81" t="e">
        <f>REPLACE(INDEX(GroupVertices[Group], MATCH(Edges[[#This Row],[Vertex 1]],GroupVertices[Vertex],0)),1,1,"")</f>
        <v>#N/A</v>
      </c>
      <c r="BE496" s="81" t="e">
        <f>REPLACE(INDEX(GroupVertices[Group], MATCH(Edges[[#This Row],[Vertex 2]],GroupVertices[Vertex],0)),1,1,"")</f>
        <v>#N/A</v>
      </c>
    </row>
    <row r="497" spans="1:57" x14ac:dyDescent="0.25">
      <c r="A497" s="67" t="s">
        <v>2317</v>
      </c>
      <c r="B497" s="67" t="s">
        <v>387</v>
      </c>
      <c r="C497" s="68"/>
      <c r="D497" s="69"/>
      <c r="E497" s="70"/>
      <c r="F497" s="71"/>
      <c r="G497" s="68"/>
      <c r="H497" s="72"/>
      <c r="I497" s="73"/>
      <c r="J497" s="73"/>
      <c r="K497" s="35" t="s">
        <v>65</v>
      </c>
      <c r="L497" s="80">
        <v>497</v>
      </c>
      <c r="M497" s="80"/>
      <c r="N497" s="75"/>
      <c r="O497" s="82" t="s">
        <v>393</v>
      </c>
      <c r="P497" s="84">
        <v>42853.057152777779</v>
      </c>
      <c r="Q497" s="82" t="s">
        <v>2620</v>
      </c>
      <c r="R497" s="85" t="s">
        <v>2657</v>
      </c>
      <c r="S497" s="82" t="s">
        <v>2668</v>
      </c>
      <c r="T497" s="82"/>
      <c r="U497" s="82"/>
      <c r="V497" s="85" t="s">
        <v>2858</v>
      </c>
      <c r="W497" s="84">
        <v>42853.057152777779</v>
      </c>
      <c r="X497" s="85" t="s">
        <v>3274</v>
      </c>
      <c r="Y497" s="82"/>
      <c r="Z497" s="82"/>
      <c r="AA497" s="88" t="s">
        <v>3711</v>
      </c>
      <c r="AB497" s="82"/>
      <c r="AC497" s="82" t="b">
        <v>0</v>
      </c>
      <c r="AD497" s="82">
        <v>0</v>
      </c>
      <c r="AE497" s="88" t="s">
        <v>1016</v>
      </c>
      <c r="AF497" s="82" t="b">
        <v>0</v>
      </c>
      <c r="AG497" s="82" t="s">
        <v>1023</v>
      </c>
      <c r="AH497" s="82"/>
      <c r="AI497" s="88" t="s">
        <v>1016</v>
      </c>
      <c r="AJ497" s="82" t="b">
        <v>0</v>
      </c>
      <c r="AK497" s="82">
        <v>345</v>
      </c>
      <c r="AL497" s="88" t="s">
        <v>3964</v>
      </c>
      <c r="AM497" s="82" t="s">
        <v>1030</v>
      </c>
      <c r="AN497" s="82" t="b">
        <v>0</v>
      </c>
      <c r="AO497" s="88" t="s">
        <v>3964</v>
      </c>
      <c r="AP497" s="82" t="s">
        <v>179</v>
      </c>
      <c r="AQ497" s="82">
        <v>0</v>
      </c>
      <c r="AR497" s="82">
        <v>0</v>
      </c>
      <c r="AS497" s="82"/>
      <c r="AT497" s="82"/>
      <c r="AU497" s="82"/>
      <c r="AV497" s="82"/>
      <c r="AW497" s="82"/>
      <c r="AX497" s="82"/>
      <c r="AY497" s="82"/>
      <c r="AZ497" s="82"/>
      <c r="BA497" s="105" t="b">
        <f>IF(Edges[[#This Row],[Vertex 1]]=Edges[[#This Row],[Vertex 2]],TRUE,FALSE)</f>
        <v>0</v>
      </c>
      <c r="BB497">
        <v>1</v>
      </c>
      <c r="BC497">
        <v>1</v>
      </c>
      <c r="BD497" s="81" t="e">
        <f>REPLACE(INDEX(GroupVertices[Group], MATCH(Edges[[#This Row],[Vertex 1]],GroupVertices[Vertex],0)),1,1,"")</f>
        <v>#N/A</v>
      </c>
      <c r="BE497" s="81" t="e">
        <f>REPLACE(INDEX(GroupVertices[Group], MATCH(Edges[[#This Row],[Vertex 2]],GroupVertices[Vertex],0)),1,1,"")</f>
        <v>#N/A</v>
      </c>
    </row>
    <row r="498" spans="1:57" x14ac:dyDescent="0.25">
      <c r="A498" s="67" t="s">
        <v>2317</v>
      </c>
      <c r="B498" s="67" t="s">
        <v>381</v>
      </c>
      <c r="C498" s="68"/>
      <c r="D498" s="69"/>
      <c r="E498" s="70"/>
      <c r="F498" s="71"/>
      <c r="G498" s="68"/>
      <c r="H498" s="72"/>
      <c r="I498" s="73"/>
      <c r="J498" s="73"/>
      <c r="K498" s="35" t="s">
        <v>65</v>
      </c>
      <c r="L498" s="80">
        <v>498</v>
      </c>
      <c r="M498" s="80"/>
      <c r="N498" s="75"/>
      <c r="O498" s="82" t="s">
        <v>393</v>
      </c>
      <c r="P498" s="84">
        <v>42853.057152777779</v>
      </c>
      <c r="Q498" s="82" t="s">
        <v>2620</v>
      </c>
      <c r="R498" s="85" t="s">
        <v>2657</v>
      </c>
      <c r="S498" s="82" t="s">
        <v>2668</v>
      </c>
      <c r="T498" s="82"/>
      <c r="U498" s="82"/>
      <c r="V498" s="85" t="s">
        <v>2858</v>
      </c>
      <c r="W498" s="84">
        <v>42853.057152777779</v>
      </c>
      <c r="X498" s="85" t="s">
        <v>3274</v>
      </c>
      <c r="Y498" s="82"/>
      <c r="Z498" s="82"/>
      <c r="AA498" s="88" t="s">
        <v>3711</v>
      </c>
      <c r="AB498" s="82"/>
      <c r="AC498" s="82" t="b">
        <v>0</v>
      </c>
      <c r="AD498" s="82">
        <v>0</v>
      </c>
      <c r="AE498" s="88" t="s">
        <v>1016</v>
      </c>
      <c r="AF498" s="82" t="b">
        <v>0</v>
      </c>
      <c r="AG498" s="82" t="s">
        <v>1023</v>
      </c>
      <c r="AH498" s="82"/>
      <c r="AI498" s="88" t="s">
        <v>1016</v>
      </c>
      <c r="AJ498" s="82" t="b">
        <v>0</v>
      </c>
      <c r="AK498" s="82">
        <v>345</v>
      </c>
      <c r="AL498" s="88" t="s">
        <v>3964</v>
      </c>
      <c r="AM498" s="82" t="s">
        <v>1030</v>
      </c>
      <c r="AN498" s="82" t="b">
        <v>0</v>
      </c>
      <c r="AO498" s="88" t="s">
        <v>3964</v>
      </c>
      <c r="AP498" s="82" t="s">
        <v>179</v>
      </c>
      <c r="AQ498" s="82">
        <v>0</v>
      </c>
      <c r="AR498" s="82">
        <v>0</v>
      </c>
      <c r="AS498" s="82"/>
      <c r="AT498" s="82"/>
      <c r="AU498" s="82"/>
      <c r="AV498" s="82"/>
      <c r="AW498" s="82"/>
      <c r="AX498" s="82"/>
      <c r="AY498" s="82"/>
      <c r="AZ498" s="82"/>
      <c r="BA498" s="105" t="b">
        <f>IF(Edges[[#This Row],[Vertex 1]]=Edges[[#This Row],[Vertex 2]],TRUE,FALSE)</f>
        <v>0</v>
      </c>
      <c r="BB498">
        <v>1</v>
      </c>
      <c r="BC498">
        <v>1</v>
      </c>
      <c r="BD498" s="81" t="e">
        <f>REPLACE(INDEX(GroupVertices[Group], MATCH(Edges[[#This Row],[Vertex 1]],GroupVertices[Vertex],0)),1,1,"")</f>
        <v>#N/A</v>
      </c>
      <c r="BE498" s="81" t="e">
        <f>REPLACE(INDEX(GroupVertices[Group], MATCH(Edges[[#This Row],[Vertex 2]],GroupVertices[Vertex],0)),1,1,"")</f>
        <v>#N/A</v>
      </c>
    </row>
    <row r="499" spans="1:57" x14ac:dyDescent="0.25">
      <c r="A499" s="67" t="s">
        <v>2318</v>
      </c>
      <c r="B499" s="67" t="s">
        <v>387</v>
      </c>
      <c r="C499" s="68"/>
      <c r="D499" s="69"/>
      <c r="E499" s="70"/>
      <c r="F499" s="71"/>
      <c r="G499" s="68"/>
      <c r="H499" s="72"/>
      <c r="I499" s="73"/>
      <c r="J499" s="73"/>
      <c r="K499" s="35" t="s">
        <v>65</v>
      </c>
      <c r="L499" s="80">
        <v>499</v>
      </c>
      <c r="M499" s="80"/>
      <c r="N499" s="75"/>
      <c r="O499" s="82" t="s">
        <v>393</v>
      </c>
      <c r="P499" s="84">
        <v>42853.057222222225</v>
      </c>
      <c r="Q499" s="82" t="s">
        <v>2620</v>
      </c>
      <c r="R499" s="85" t="s">
        <v>2657</v>
      </c>
      <c r="S499" s="82" t="s">
        <v>2668</v>
      </c>
      <c r="T499" s="82"/>
      <c r="U499" s="82"/>
      <c r="V499" s="85" t="s">
        <v>2859</v>
      </c>
      <c r="W499" s="84">
        <v>42853.057222222225</v>
      </c>
      <c r="X499" s="85" t="s">
        <v>3275</v>
      </c>
      <c r="Y499" s="82"/>
      <c r="Z499" s="82"/>
      <c r="AA499" s="88" t="s">
        <v>3712</v>
      </c>
      <c r="AB499" s="82"/>
      <c r="AC499" s="82" t="b">
        <v>0</v>
      </c>
      <c r="AD499" s="82">
        <v>0</v>
      </c>
      <c r="AE499" s="88" t="s">
        <v>1016</v>
      </c>
      <c r="AF499" s="82" t="b">
        <v>0</v>
      </c>
      <c r="AG499" s="82" t="s">
        <v>1023</v>
      </c>
      <c r="AH499" s="82"/>
      <c r="AI499" s="88" t="s">
        <v>1016</v>
      </c>
      <c r="AJ499" s="82" t="b">
        <v>0</v>
      </c>
      <c r="AK499" s="82">
        <v>345</v>
      </c>
      <c r="AL499" s="88" t="s">
        <v>3964</v>
      </c>
      <c r="AM499" s="82" t="s">
        <v>1030</v>
      </c>
      <c r="AN499" s="82" t="b">
        <v>0</v>
      </c>
      <c r="AO499" s="88" t="s">
        <v>3964</v>
      </c>
      <c r="AP499" s="82" t="s">
        <v>179</v>
      </c>
      <c r="AQ499" s="82">
        <v>0</v>
      </c>
      <c r="AR499" s="82">
        <v>0</v>
      </c>
      <c r="AS499" s="82"/>
      <c r="AT499" s="82"/>
      <c r="AU499" s="82"/>
      <c r="AV499" s="82"/>
      <c r="AW499" s="82"/>
      <c r="AX499" s="82"/>
      <c r="AY499" s="82"/>
      <c r="AZ499" s="82"/>
      <c r="BA499" s="105" t="b">
        <f>IF(Edges[[#This Row],[Vertex 1]]=Edges[[#This Row],[Vertex 2]],TRUE,FALSE)</f>
        <v>0</v>
      </c>
      <c r="BB499">
        <v>1</v>
      </c>
      <c r="BC499">
        <v>1</v>
      </c>
      <c r="BD499" s="81" t="e">
        <f>REPLACE(INDEX(GroupVertices[Group], MATCH(Edges[[#This Row],[Vertex 1]],GroupVertices[Vertex],0)),1,1,"")</f>
        <v>#N/A</v>
      </c>
      <c r="BE499" s="81" t="e">
        <f>REPLACE(INDEX(GroupVertices[Group], MATCH(Edges[[#This Row],[Vertex 2]],GroupVertices[Vertex],0)),1,1,"")</f>
        <v>#N/A</v>
      </c>
    </row>
    <row r="500" spans="1:57" x14ac:dyDescent="0.25">
      <c r="A500" s="67" t="s">
        <v>2318</v>
      </c>
      <c r="B500" s="67" t="s">
        <v>381</v>
      </c>
      <c r="C500" s="68"/>
      <c r="D500" s="69"/>
      <c r="E500" s="70"/>
      <c r="F500" s="71"/>
      <c r="G500" s="68"/>
      <c r="H500" s="72"/>
      <c r="I500" s="73"/>
      <c r="J500" s="73"/>
      <c r="K500" s="35" t="s">
        <v>65</v>
      </c>
      <c r="L500" s="80">
        <v>500</v>
      </c>
      <c r="M500" s="80"/>
      <c r="N500" s="75"/>
      <c r="O500" s="82" t="s">
        <v>393</v>
      </c>
      <c r="P500" s="84">
        <v>42853.057222222225</v>
      </c>
      <c r="Q500" s="82" t="s">
        <v>2620</v>
      </c>
      <c r="R500" s="85" t="s">
        <v>2657</v>
      </c>
      <c r="S500" s="82" t="s">
        <v>2668</v>
      </c>
      <c r="T500" s="82"/>
      <c r="U500" s="82"/>
      <c r="V500" s="85" t="s">
        <v>2859</v>
      </c>
      <c r="W500" s="84">
        <v>42853.057222222225</v>
      </c>
      <c r="X500" s="85" t="s">
        <v>3275</v>
      </c>
      <c r="Y500" s="82"/>
      <c r="Z500" s="82"/>
      <c r="AA500" s="88" t="s">
        <v>3712</v>
      </c>
      <c r="AB500" s="82"/>
      <c r="AC500" s="82" t="b">
        <v>0</v>
      </c>
      <c r="AD500" s="82">
        <v>0</v>
      </c>
      <c r="AE500" s="88" t="s">
        <v>1016</v>
      </c>
      <c r="AF500" s="82" t="b">
        <v>0</v>
      </c>
      <c r="AG500" s="82" t="s">
        <v>1023</v>
      </c>
      <c r="AH500" s="82"/>
      <c r="AI500" s="88" t="s">
        <v>1016</v>
      </c>
      <c r="AJ500" s="82" t="b">
        <v>0</v>
      </c>
      <c r="AK500" s="82">
        <v>345</v>
      </c>
      <c r="AL500" s="88" t="s">
        <v>3964</v>
      </c>
      <c r="AM500" s="82" t="s">
        <v>1030</v>
      </c>
      <c r="AN500" s="82" t="b">
        <v>0</v>
      </c>
      <c r="AO500" s="88" t="s">
        <v>3964</v>
      </c>
      <c r="AP500" s="82" t="s">
        <v>179</v>
      </c>
      <c r="AQ500" s="82">
        <v>0</v>
      </c>
      <c r="AR500" s="82">
        <v>0</v>
      </c>
      <c r="AS500" s="82"/>
      <c r="AT500" s="82"/>
      <c r="AU500" s="82"/>
      <c r="AV500" s="82"/>
      <c r="AW500" s="82"/>
      <c r="AX500" s="82"/>
      <c r="AY500" s="82"/>
      <c r="AZ500" s="82"/>
      <c r="BA500" s="105" t="b">
        <f>IF(Edges[[#This Row],[Vertex 1]]=Edges[[#This Row],[Vertex 2]],TRUE,FALSE)</f>
        <v>0</v>
      </c>
      <c r="BB500">
        <v>1</v>
      </c>
      <c r="BC500">
        <v>1</v>
      </c>
      <c r="BD500" s="81" t="e">
        <f>REPLACE(INDEX(GroupVertices[Group], MATCH(Edges[[#This Row],[Vertex 1]],GroupVertices[Vertex],0)),1,1,"")</f>
        <v>#N/A</v>
      </c>
      <c r="BE500" s="81" t="e">
        <f>REPLACE(INDEX(GroupVertices[Group], MATCH(Edges[[#This Row],[Vertex 2]],GroupVertices[Vertex],0)),1,1,"")</f>
        <v>#N/A</v>
      </c>
    </row>
    <row r="501" spans="1:57" x14ac:dyDescent="0.25">
      <c r="A501" s="67" t="s">
        <v>2319</v>
      </c>
      <c r="B501" s="67" t="s">
        <v>387</v>
      </c>
      <c r="C501" s="68"/>
      <c r="D501" s="69"/>
      <c r="E501" s="70"/>
      <c r="F501" s="71"/>
      <c r="G501" s="68"/>
      <c r="H501" s="72"/>
      <c r="I501" s="73"/>
      <c r="J501" s="73"/>
      <c r="K501" s="35" t="s">
        <v>65</v>
      </c>
      <c r="L501" s="80">
        <v>501</v>
      </c>
      <c r="M501" s="80"/>
      <c r="N501" s="75"/>
      <c r="O501" s="82" t="s">
        <v>393</v>
      </c>
      <c r="P501" s="84">
        <v>42853.059016203704</v>
      </c>
      <c r="Q501" s="82" t="s">
        <v>2620</v>
      </c>
      <c r="R501" s="85" t="s">
        <v>2657</v>
      </c>
      <c r="S501" s="82" t="s">
        <v>2668</v>
      </c>
      <c r="T501" s="82"/>
      <c r="U501" s="82"/>
      <c r="V501" s="85" t="s">
        <v>2860</v>
      </c>
      <c r="W501" s="84">
        <v>42853.059016203704</v>
      </c>
      <c r="X501" s="85" t="s">
        <v>3276</v>
      </c>
      <c r="Y501" s="82"/>
      <c r="Z501" s="82"/>
      <c r="AA501" s="88" t="s">
        <v>3713</v>
      </c>
      <c r="AB501" s="82"/>
      <c r="AC501" s="82" t="b">
        <v>0</v>
      </c>
      <c r="AD501" s="82">
        <v>0</v>
      </c>
      <c r="AE501" s="88" t="s">
        <v>1016</v>
      </c>
      <c r="AF501" s="82" t="b">
        <v>0</v>
      </c>
      <c r="AG501" s="82" t="s">
        <v>1023</v>
      </c>
      <c r="AH501" s="82"/>
      <c r="AI501" s="88" t="s">
        <v>1016</v>
      </c>
      <c r="AJ501" s="82" t="b">
        <v>0</v>
      </c>
      <c r="AK501" s="82">
        <v>345</v>
      </c>
      <c r="AL501" s="88" t="s">
        <v>3964</v>
      </c>
      <c r="AM501" s="82" t="s">
        <v>1030</v>
      </c>
      <c r="AN501" s="82" t="b">
        <v>0</v>
      </c>
      <c r="AO501" s="88" t="s">
        <v>3964</v>
      </c>
      <c r="AP501" s="82" t="s">
        <v>179</v>
      </c>
      <c r="AQ501" s="82">
        <v>0</v>
      </c>
      <c r="AR501" s="82">
        <v>0</v>
      </c>
      <c r="AS501" s="82"/>
      <c r="AT501" s="82"/>
      <c r="AU501" s="82"/>
      <c r="AV501" s="82"/>
      <c r="AW501" s="82"/>
      <c r="AX501" s="82"/>
      <c r="AY501" s="82"/>
      <c r="AZ501" s="82"/>
      <c r="BA501" s="105" t="b">
        <f>IF(Edges[[#This Row],[Vertex 1]]=Edges[[#This Row],[Vertex 2]],TRUE,FALSE)</f>
        <v>0</v>
      </c>
      <c r="BB501">
        <v>1</v>
      </c>
      <c r="BC501">
        <v>1</v>
      </c>
      <c r="BD501" s="81" t="e">
        <f>REPLACE(INDEX(GroupVertices[Group], MATCH(Edges[[#This Row],[Vertex 1]],GroupVertices[Vertex],0)),1,1,"")</f>
        <v>#N/A</v>
      </c>
      <c r="BE501" s="81" t="e">
        <f>REPLACE(INDEX(GroupVertices[Group], MATCH(Edges[[#This Row],[Vertex 2]],GroupVertices[Vertex],0)),1,1,"")</f>
        <v>#N/A</v>
      </c>
    </row>
    <row r="502" spans="1:57" x14ac:dyDescent="0.25">
      <c r="A502" s="67" t="s">
        <v>2319</v>
      </c>
      <c r="B502" s="67" t="s">
        <v>381</v>
      </c>
      <c r="C502" s="68"/>
      <c r="D502" s="69"/>
      <c r="E502" s="70"/>
      <c r="F502" s="71"/>
      <c r="G502" s="68"/>
      <c r="H502" s="72"/>
      <c r="I502" s="73"/>
      <c r="J502" s="73"/>
      <c r="K502" s="35" t="s">
        <v>65</v>
      </c>
      <c r="L502" s="80">
        <v>502</v>
      </c>
      <c r="M502" s="80"/>
      <c r="N502" s="75"/>
      <c r="O502" s="82" t="s">
        <v>393</v>
      </c>
      <c r="P502" s="84">
        <v>42853.059016203704</v>
      </c>
      <c r="Q502" s="82" t="s">
        <v>2620</v>
      </c>
      <c r="R502" s="85" t="s">
        <v>2657</v>
      </c>
      <c r="S502" s="82" t="s">
        <v>2668</v>
      </c>
      <c r="T502" s="82"/>
      <c r="U502" s="82"/>
      <c r="V502" s="85" t="s">
        <v>2860</v>
      </c>
      <c r="W502" s="84">
        <v>42853.059016203704</v>
      </c>
      <c r="X502" s="85" t="s">
        <v>3276</v>
      </c>
      <c r="Y502" s="82"/>
      <c r="Z502" s="82"/>
      <c r="AA502" s="88" t="s">
        <v>3713</v>
      </c>
      <c r="AB502" s="82"/>
      <c r="AC502" s="82" t="b">
        <v>0</v>
      </c>
      <c r="AD502" s="82">
        <v>0</v>
      </c>
      <c r="AE502" s="88" t="s">
        <v>1016</v>
      </c>
      <c r="AF502" s="82" t="b">
        <v>0</v>
      </c>
      <c r="AG502" s="82" t="s">
        <v>1023</v>
      </c>
      <c r="AH502" s="82"/>
      <c r="AI502" s="88" t="s">
        <v>1016</v>
      </c>
      <c r="AJ502" s="82" t="b">
        <v>0</v>
      </c>
      <c r="AK502" s="82">
        <v>345</v>
      </c>
      <c r="AL502" s="88" t="s">
        <v>3964</v>
      </c>
      <c r="AM502" s="82" t="s">
        <v>1030</v>
      </c>
      <c r="AN502" s="82" t="b">
        <v>0</v>
      </c>
      <c r="AO502" s="88" t="s">
        <v>3964</v>
      </c>
      <c r="AP502" s="82" t="s">
        <v>179</v>
      </c>
      <c r="AQ502" s="82">
        <v>0</v>
      </c>
      <c r="AR502" s="82">
        <v>0</v>
      </c>
      <c r="AS502" s="82"/>
      <c r="AT502" s="82"/>
      <c r="AU502" s="82"/>
      <c r="AV502" s="82"/>
      <c r="AW502" s="82"/>
      <c r="AX502" s="82"/>
      <c r="AY502" s="82"/>
      <c r="AZ502" s="82"/>
      <c r="BA502" s="105" t="b">
        <f>IF(Edges[[#This Row],[Vertex 1]]=Edges[[#This Row],[Vertex 2]],TRUE,FALSE)</f>
        <v>0</v>
      </c>
      <c r="BB502">
        <v>1</v>
      </c>
      <c r="BC502">
        <v>1</v>
      </c>
      <c r="BD502" s="81" t="e">
        <f>REPLACE(INDEX(GroupVertices[Group], MATCH(Edges[[#This Row],[Vertex 1]],GroupVertices[Vertex],0)),1,1,"")</f>
        <v>#N/A</v>
      </c>
      <c r="BE502" s="81" t="e">
        <f>REPLACE(INDEX(GroupVertices[Group], MATCH(Edges[[#This Row],[Vertex 2]],GroupVertices[Vertex],0)),1,1,"")</f>
        <v>#N/A</v>
      </c>
    </row>
    <row r="503" spans="1:57" x14ac:dyDescent="0.25">
      <c r="A503" s="67" t="s">
        <v>2320</v>
      </c>
      <c r="B503" s="67" t="s">
        <v>387</v>
      </c>
      <c r="C503" s="68"/>
      <c r="D503" s="69"/>
      <c r="E503" s="70"/>
      <c r="F503" s="71"/>
      <c r="G503" s="68"/>
      <c r="H503" s="72"/>
      <c r="I503" s="73"/>
      <c r="J503" s="73"/>
      <c r="K503" s="35" t="s">
        <v>65</v>
      </c>
      <c r="L503" s="80">
        <v>503</v>
      </c>
      <c r="M503" s="80"/>
      <c r="N503" s="75"/>
      <c r="O503" s="82" t="s">
        <v>393</v>
      </c>
      <c r="P503" s="84">
        <v>42853.059606481482</v>
      </c>
      <c r="Q503" s="82" t="s">
        <v>2620</v>
      </c>
      <c r="R503" s="85" t="s">
        <v>2657</v>
      </c>
      <c r="S503" s="82" t="s">
        <v>2668</v>
      </c>
      <c r="T503" s="82"/>
      <c r="U503" s="82"/>
      <c r="V503" s="85" t="s">
        <v>2861</v>
      </c>
      <c r="W503" s="84">
        <v>42853.059606481482</v>
      </c>
      <c r="X503" s="85" t="s">
        <v>3277</v>
      </c>
      <c r="Y503" s="82"/>
      <c r="Z503" s="82"/>
      <c r="AA503" s="88" t="s">
        <v>3714</v>
      </c>
      <c r="AB503" s="82"/>
      <c r="AC503" s="82" t="b">
        <v>0</v>
      </c>
      <c r="AD503" s="82">
        <v>0</v>
      </c>
      <c r="AE503" s="88" t="s">
        <v>1016</v>
      </c>
      <c r="AF503" s="82" t="b">
        <v>0</v>
      </c>
      <c r="AG503" s="82" t="s">
        <v>1023</v>
      </c>
      <c r="AH503" s="82"/>
      <c r="AI503" s="88" t="s">
        <v>1016</v>
      </c>
      <c r="AJ503" s="82" t="b">
        <v>0</v>
      </c>
      <c r="AK503" s="82">
        <v>345</v>
      </c>
      <c r="AL503" s="88" t="s">
        <v>3964</v>
      </c>
      <c r="AM503" s="82" t="s">
        <v>1032</v>
      </c>
      <c r="AN503" s="82" t="b">
        <v>0</v>
      </c>
      <c r="AO503" s="88" t="s">
        <v>3964</v>
      </c>
      <c r="AP503" s="82" t="s">
        <v>179</v>
      </c>
      <c r="AQ503" s="82">
        <v>0</v>
      </c>
      <c r="AR503" s="82">
        <v>0</v>
      </c>
      <c r="AS503" s="82"/>
      <c r="AT503" s="82"/>
      <c r="AU503" s="82"/>
      <c r="AV503" s="82"/>
      <c r="AW503" s="82"/>
      <c r="AX503" s="82"/>
      <c r="AY503" s="82"/>
      <c r="AZ503" s="82"/>
      <c r="BA503" s="105" t="b">
        <f>IF(Edges[[#This Row],[Vertex 1]]=Edges[[#This Row],[Vertex 2]],TRUE,FALSE)</f>
        <v>0</v>
      </c>
      <c r="BB503">
        <v>1</v>
      </c>
      <c r="BC503">
        <v>1</v>
      </c>
      <c r="BD503" s="81" t="e">
        <f>REPLACE(INDEX(GroupVertices[Group], MATCH(Edges[[#This Row],[Vertex 1]],GroupVertices[Vertex],0)),1,1,"")</f>
        <v>#N/A</v>
      </c>
      <c r="BE503" s="81" t="e">
        <f>REPLACE(INDEX(GroupVertices[Group], MATCH(Edges[[#This Row],[Vertex 2]],GroupVertices[Vertex],0)),1,1,"")</f>
        <v>#N/A</v>
      </c>
    </row>
    <row r="504" spans="1:57" x14ac:dyDescent="0.25">
      <c r="A504" s="67" t="s">
        <v>2320</v>
      </c>
      <c r="B504" s="67" t="s">
        <v>381</v>
      </c>
      <c r="C504" s="68"/>
      <c r="D504" s="69"/>
      <c r="E504" s="70"/>
      <c r="F504" s="71"/>
      <c r="G504" s="68"/>
      <c r="H504" s="72"/>
      <c r="I504" s="73"/>
      <c r="J504" s="73"/>
      <c r="K504" s="35" t="s">
        <v>65</v>
      </c>
      <c r="L504" s="80">
        <v>504</v>
      </c>
      <c r="M504" s="80"/>
      <c r="N504" s="75"/>
      <c r="O504" s="82" t="s">
        <v>393</v>
      </c>
      <c r="P504" s="84">
        <v>42853.059606481482</v>
      </c>
      <c r="Q504" s="82" t="s">
        <v>2620</v>
      </c>
      <c r="R504" s="85" t="s">
        <v>2657</v>
      </c>
      <c r="S504" s="82" t="s">
        <v>2668</v>
      </c>
      <c r="T504" s="82"/>
      <c r="U504" s="82"/>
      <c r="V504" s="85" t="s">
        <v>2861</v>
      </c>
      <c r="W504" s="84">
        <v>42853.059606481482</v>
      </c>
      <c r="X504" s="85" t="s">
        <v>3277</v>
      </c>
      <c r="Y504" s="82"/>
      <c r="Z504" s="82"/>
      <c r="AA504" s="88" t="s">
        <v>3714</v>
      </c>
      <c r="AB504" s="82"/>
      <c r="AC504" s="82" t="b">
        <v>0</v>
      </c>
      <c r="AD504" s="82">
        <v>0</v>
      </c>
      <c r="AE504" s="88" t="s">
        <v>1016</v>
      </c>
      <c r="AF504" s="82" t="b">
        <v>0</v>
      </c>
      <c r="AG504" s="82" t="s">
        <v>1023</v>
      </c>
      <c r="AH504" s="82"/>
      <c r="AI504" s="88" t="s">
        <v>1016</v>
      </c>
      <c r="AJ504" s="82" t="b">
        <v>0</v>
      </c>
      <c r="AK504" s="82">
        <v>345</v>
      </c>
      <c r="AL504" s="88" t="s">
        <v>3964</v>
      </c>
      <c r="AM504" s="82" t="s">
        <v>1032</v>
      </c>
      <c r="AN504" s="82" t="b">
        <v>0</v>
      </c>
      <c r="AO504" s="88" t="s">
        <v>3964</v>
      </c>
      <c r="AP504" s="82" t="s">
        <v>179</v>
      </c>
      <c r="AQ504" s="82">
        <v>0</v>
      </c>
      <c r="AR504" s="82">
        <v>0</v>
      </c>
      <c r="AS504" s="82"/>
      <c r="AT504" s="82"/>
      <c r="AU504" s="82"/>
      <c r="AV504" s="82"/>
      <c r="AW504" s="82"/>
      <c r="AX504" s="82"/>
      <c r="AY504" s="82"/>
      <c r="AZ504" s="82"/>
      <c r="BA504" s="105" t="b">
        <f>IF(Edges[[#This Row],[Vertex 1]]=Edges[[#This Row],[Vertex 2]],TRUE,FALSE)</f>
        <v>0</v>
      </c>
      <c r="BB504">
        <v>1</v>
      </c>
      <c r="BC504">
        <v>1</v>
      </c>
      <c r="BD504" s="81" t="e">
        <f>REPLACE(INDEX(GroupVertices[Group], MATCH(Edges[[#This Row],[Vertex 1]],GroupVertices[Vertex],0)),1,1,"")</f>
        <v>#N/A</v>
      </c>
      <c r="BE504" s="81" t="e">
        <f>REPLACE(INDEX(GroupVertices[Group], MATCH(Edges[[#This Row],[Vertex 2]],GroupVertices[Vertex],0)),1,1,"")</f>
        <v>#N/A</v>
      </c>
    </row>
    <row r="505" spans="1:57" x14ac:dyDescent="0.25">
      <c r="A505" s="67" t="s">
        <v>2321</v>
      </c>
      <c r="B505" s="67" t="s">
        <v>387</v>
      </c>
      <c r="C505" s="68"/>
      <c r="D505" s="69"/>
      <c r="E505" s="70"/>
      <c r="F505" s="71"/>
      <c r="G505" s="68"/>
      <c r="H505" s="72"/>
      <c r="I505" s="73"/>
      <c r="J505" s="73"/>
      <c r="K505" s="35" t="s">
        <v>65</v>
      </c>
      <c r="L505" s="80">
        <v>505</v>
      </c>
      <c r="M505" s="80"/>
      <c r="N505" s="75"/>
      <c r="O505" s="82" t="s">
        <v>393</v>
      </c>
      <c r="P505" s="84">
        <v>42853.067847222221</v>
      </c>
      <c r="Q505" s="82" t="s">
        <v>2620</v>
      </c>
      <c r="R505" s="85" t="s">
        <v>2657</v>
      </c>
      <c r="S505" s="82" t="s">
        <v>2668</v>
      </c>
      <c r="T505" s="82"/>
      <c r="U505" s="82"/>
      <c r="V505" s="85" t="s">
        <v>502</v>
      </c>
      <c r="W505" s="84">
        <v>42853.067847222221</v>
      </c>
      <c r="X505" s="85" t="s">
        <v>3278</v>
      </c>
      <c r="Y505" s="82"/>
      <c r="Z505" s="82"/>
      <c r="AA505" s="88" t="s">
        <v>3715</v>
      </c>
      <c r="AB505" s="82"/>
      <c r="AC505" s="82" t="b">
        <v>0</v>
      </c>
      <c r="AD505" s="82">
        <v>0</v>
      </c>
      <c r="AE505" s="88" t="s">
        <v>1016</v>
      </c>
      <c r="AF505" s="82" t="b">
        <v>0</v>
      </c>
      <c r="AG505" s="82" t="s">
        <v>1023</v>
      </c>
      <c r="AH505" s="82"/>
      <c r="AI505" s="88" t="s">
        <v>1016</v>
      </c>
      <c r="AJ505" s="82" t="b">
        <v>0</v>
      </c>
      <c r="AK505" s="82">
        <v>345</v>
      </c>
      <c r="AL505" s="88" t="s">
        <v>3964</v>
      </c>
      <c r="AM505" s="82" t="s">
        <v>1030</v>
      </c>
      <c r="AN505" s="82" t="b">
        <v>0</v>
      </c>
      <c r="AO505" s="88" t="s">
        <v>3964</v>
      </c>
      <c r="AP505" s="82" t="s">
        <v>179</v>
      </c>
      <c r="AQ505" s="82">
        <v>0</v>
      </c>
      <c r="AR505" s="82">
        <v>0</v>
      </c>
      <c r="AS505" s="82"/>
      <c r="AT505" s="82"/>
      <c r="AU505" s="82"/>
      <c r="AV505" s="82"/>
      <c r="AW505" s="82"/>
      <c r="AX505" s="82"/>
      <c r="AY505" s="82"/>
      <c r="AZ505" s="82"/>
      <c r="BA505" s="105" t="b">
        <f>IF(Edges[[#This Row],[Vertex 1]]=Edges[[#This Row],[Vertex 2]],TRUE,FALSE)</f>
        <v>0</v>
      </c>
      <c r="BB505">
        <v>1</v>
      </c>
      <c r="BC505">
        <v>1</v>
      </c>
      <c r="BD505" s="81" t="e">
        <f>REPLACE(INDEX(GroupVertices[Group], MATCH(Edges[[#This Row],[Vertex 1]],GroupVertices[Vertex],0)),1,1,"")</f>
        <v>#N/A</v>
      </c>
      <c r="BE505" s="81" t="e">
        <f>REPLACE(INDEX(GroupVertices[Group], MATCH(Edges[[#This Row],[Vertex 2]],GroupVertices[Vertex],0)),1,1,"")</f>
        <v>#N/A</v>
      </c>
    </row>
    <row r="506" spans="1:57" x14ac:dyDescent="0.25">
      <c r="A506" s="67" t="s">
        <v>2321</v>
      </c>
      <c r="B506" s="67" t="s">
        <v>381</v>
      </c>
      <c r="C506" s="68"/>
      <c r="D506" s="69"/>
      <c r="E506" s="70"/>
      <c r="F506" s="71"/>
      <c r="G506" s="68"/>
      <c r="H506" s="72"/>
      <c r="I506" s="73"/>
      <c r="J506" s="73"/>
      <c r="K506" s="35" t="s">
        <v>65</v>
      </c>
      <c r="L506" s="80">
        <v>506</v>
      </c>
      <c r="M506" s="80"/>
      <c r="N506" s="75"/>
      <c r="O506" s="82" t="s">
        <v>393</v>
      </c>
      <c r="P506" s="84">
        <v>42853.067847222221</v>
      </c>
      <c r="Q506" s="82" t="s">
        <v>2620</v>
      </c>
      <c r="R506" s="85" t="s">
        <v>2657</v>
      </c>
      <c r="S506" s="82" t="s">
        <v>2668</v>
      </c>
      <c r="T506" s="82"/>
      <c r="U506" s="82"/>
      <c r="V506" s="85" t="s">
        <v>502</v>
      </c>
      <c r="W506" s="84">
        <v>42853.067847222221</v>
      </c>
      <c r="X506" s="85" t="s">
        <v>3278</v>
      </c>
      <c r="Y506" s="82"/>
      <c r="Z506" s="82"/>
      <c r="AA506" s="88" t="s">
        <v>3715</v>
      </c>
      <c r="AB506" s="82"/>
      <c r="AC506" s="82" t="b">
        <v>0</v>
      </c>
      <c r="AD506" s="82">
        <v>0</v>
      </c>
      <c r="AE506" s="88" t="s">
        <v>1016</v>
      </c>
      <c r="AF506" s="82" t="b">
        <v>0</v>
      </c>
      <c r="AG506" s="82" t="s">
        <v>1023</v>
      </c>
      <c r="AH506" s="82"/>
      <c r="AI506" s="88" t="s">
        <v>1016</v>
      </c>
      <c r="AJ506" s="82" t="b">
        <v>0</v>
      </c>
      <c r="AK506" s="82">
        <v>345</v>
      </c>
      <c r="AL506" s="88" t="s">
        <v>3964</v>
      </c>
      <c r="AM506" s="82" t="s">
        <v>1030</v>
      </c>
      <c r="AN506" s="82" t="b">
        <v>0</v>
      </c>
      <c r="AO506" s="88" t="s">
        <v>3964</v>
      </c>
      <c r="AP506" s="82" t="s">
        <v>179</v>
      </c>
      <c r="AQ506" s="82">
        <v>0</v>
      </c>
      <c r="AR506" s="82">
        <v>0</v>
      </c>
      <c r="AS506" s="82"/>
      <c r="AT506" s="82"/>
      <c r="AU506" s="82"/>
      <c r="AV506" s="82"/>
      <c r="AW506" s="82"/>
      <c r="AX506" s="82"/>
      <c r="AY506" s="82"/>
      <c r="AZ506" s="82"/>
      <c r="BA506" s="105" t="b">
        <f>IF(Edges[[#This Row],[Vertex 1]]=Edges[[#This Row],[Vertex 2]],TRUE,FALSE)</f>
        <v>0</v>
      </c>
      <c r="BB506">
        <v>1</v>
      </c>
      <c r="BC506">
        <v>1</v>
      </c>
      <c r="BD506" s="81" t="e">
        <f>REPLACE(INDEX(GroupVertices[Group], MATCH(Edges[[#This Row],[Vertex 1]],GroupVertices[Vertex],0)),1,1,"")</f>
        <v>#N/A</v>
      </c>
      <c r="BE506" s="81" t="e">
        <f>REPLACE(INDEX(GroupVertices[Group], MATCH(Edges[[#This Row],[Vertex 2]],GroupVertices[Vertex],0)),1,1,"")</f>
        <v>#N/A</v>
      </c>
    </row>
    <row r="507" spans="1:57" x14ac:dyDescent="0.25">
      <c r="A507" s="67" t="s">
        <v>2322</v>
      </c>
      <c r="B507" s="67" t="s">
        <v>387</v>
      </c>
      <c r="C507" s="68"/>
      <c r="D507" s="69"/>
      <c r="E507" s="70"/>
      <c r="F507" s="71"/>
      <c r="G507" s="68"/>
      <c r="H507" s="72"/>
      <c r="I507" s="73"/>
      <c r="J507" s="73"/>
      <c r="K507" s="35" t="s">
        <v>65</v>
      </c>
      <c r="L507" s="80">
        <v>507</v>
      </c>
      <c r="M507" s="80"/>
      <c r="N507" s="75"/>
      <c r="O507" s="82" t="s">
        <v>393</v>
      </c>
      <c r="P507" s="84">
        <v>42853.089525462965</v>
      </c>
      <c r="Q507" s="82" t="s">
        <v>2620</v>
      </c>
      <c r="R507" s="85" t="s">
        <v>2657</v>
      </c>
      <c r="S507" s="82" t="s">
        <v>2668</v>
      </c>
      <c r="T507" s="82"/>
      <c r="U507" s="82"/>
      <c r="V507" s="85" t="s">
        <v>2862</v>
      </c>
      <c r="W507" s="84">
        <v>42853.089525462965</v>
      </c>
      <c r="X507" s="85" t="s">
        <v>3279</v>
      </c>
      <c r="Y507" s="82"/>
      <c r="Z507" s="82"/>
      <c r="AA507" s="88" t="s">
        <v>3716</v>
      </c>
      <c r="AB507" s="82"/>
      <c r="AC507" s="82" t="b">
        <v>0</v>
      </c>
      <c r="AD507" s="82">
        <v>0</v>
      </c>
      <c r="AE507" s="88" t="s">
        <v>1016</v>
      </c>
      <c r="AF507" s="82" t="b">
        <v>0</v>
      </c>
      <c r="AG507" s="82" t="s">
        <v>1023</v>
      </c>
      <c r="AH507" s="82"/>
      <c r="AI507" s="88" t="s">
        <v>1016</v>
      </c>
      <c r="AJ507" s="82" t="b">
        <v>0</v>
      </c>
      <c r="AK507" s="82">
        <v>345</v>
      </c>
      <c r="AL507" s="88" t="s">
        <v>3964</v>
      </c>
      <c r="AM507" s="82" t="s">
        <v>1030</v>
      </c>
      <c r="AN507" s="82" t="b">
        <v>0</v>
      </c>
      <c r="AO507" s="88" t="s">
        <v>3964</v>
      </c>
      <c r="AP507" s="82" t="s">
        <v>179</v>
      </c>
      <c r="AQ507" s="82">
        <v>0</v>
      </c>
      <c r="AR507" s="82">
        <v>0</v>
      </c>
      <c r="AS507" s="82"/>
      <c r="AT507" s="82"/>
      <c r="AU507" s="82"/>
      <c r="AV507" s="82"/>
      <c r="AW507" s="82"/>
      <c r="AX507" s="82"/>
      <c r="AY507" s="82"/>
      <c r="AZ507" s="82"/>
      <c r="BA507" s="105" t="b">
        <f>IF(Edges[[#This Row],[Vertex 1]]=Edges[[#This Row],[Vertex 2]],TRUE,FALSE)</f>
        <v>0</v>
      </c>
      <c r="BB507">
        <v>1</v>
      </c>
      <c r="BC507">
        <v>1</v>
      </c>
      <c r="BD507" s="81" t="e">
        <f>REPLACE(INDEX(GroupVertices[Group], MATCH(Edges[[#This Row],[Vertex 1]],GroupVertices[Vertex],0)),1,1,"")</f>
        <v>#N/A</v>
      </c>
      <c r="BE507" s="81" t="e">
        <f>REPLACE(INDEX(GroupVertices[Group], MATCH(Edges[[#This Row],[Vertex 2]],GroupVertices[Vertex],0)),1,1,"")</f>
        <v>#N/A</v>
      </c>
    </row>
    <row r="508" spans="1:57" x14ac:dyDescent="0.25">
      <c r="A508" s="67" t="s">
        <v>2322</v>
      </c>
      <c r="B508" s="67" t="s">
        <v>381</v>
      </c>
      <c r="C508" s="68"/>
      <c r="D508" s="69"/>
      <c r="E508" s="70"/>
      <c r="F508" s="71"/>
      <c r="G508" s="68"/>
      <c r="H508" s="72"/>
      <c r="I508" s="73"/>
      <c r="J508" s="73"/>
      <c r="K508" s="35" t="s">
        <v>65</v>
      </c>
      <c r="L508" s="80">
        <v>508</v>
      </c>
      <c r="M508" s="80"/>
      <c r="N508" s="75"/>
      <c r="O508" s="82" t="s">
        <v>393</v>
      </c>
      <c r="P508" s="84">
        <v>42853.089525462965</v>
      </c>
      <c r="Q508" s="82" t="s">
        <v>2620</v>
      </c>
      <c r="R508" s="85" t="s">
        <v>2657</v>
      </c>
      <c r="S508" s="82" t="s">
        <v>2668</v>
      </c>
      <c r="T508" s="82"/>
      <c r="U508" s="82"/>
      <c r="V508" s="85" t="s">
        <v>2862</v>
      </c>
      <c r="W508" s="84">
        <v>42853.089525462965</v>
      </c>
      <c r="X508" s="85" t="s">
        <v>3279</v>
      </c>
      <c r="Y508" s="82"/>
      <c r="Z508" s="82"/>
      <c r="AA508" s="88" t="s">
        <v>3716</v>
      </c>
      <c r="AB508" s="82"/>
      <c r="AC508" s="82" t="b">
        <v>0</v>
      </c>
      <c r="AD508" s="82">
        <v>0</v>
      </c>
      <c r="AE508" s="88" t="s">
        <v>1016</v>
      </c>
      <c r="AF508" s="82" t="b">
        <v>0</v>
      </c>
      <c r="AG508" s="82" t="s">
        <v>1023</v>
      </c>
      <c r="AH508" s="82"/>
      <c r="AI508" s="88" t="s">
        <v>1016</v>
      </c>
      <c r="AJ508" s="82" t="b">
        <v>0</v>
      </c>
      <c r="AK508" s="82">
        <v>345</v>
      </c>
      <c r="AL508" s="88" t="s">
        <v>3964</v>
      </c>
      <c r="AM508" s="82" t="s">
        <v>1030</v>
      </c>
      <c r="AN508" s="82" t="b">
        <v>0</v>
      </c>
      <c r="AO508" s="88" t="s">
        <v>3964</v>
      </c>
      <c r="AP508" s="82" t="s">
        <v>179</v>
      </c>
      <c r="AQ508" s="82">
        <v>0</v>
      </c>
      <c r="AR508" s="82">
        <v>0</v>
      </c>
      <c r="AS508" s="82"/>
      <c r="AT508" s="82"/>
      <c r="AU508" s="82"/>
      <c r="AV508" s="82"/>
      <c r="AW508" s="82"/>
      <c r="AX508" s="82"/>
      <c r="AY508" s="82"/>
      <c r="AZ508" s="82"/>
      <c r="BA508" s="105" t="b">
        <f>IF(Edges[[#This Row],[Vertex 1]]=Edges[[#This Row],[Vertex 2]],TRUE,FALSE)</f>
        <v>0</v>
      </c>
      <c r="BB508">
        <v>1</v>
      </c>
      <c r="BC508">
        <v>1</v>
      </c>
      <c r="BD508" s="81" t="e">
        <f>REPLACE(INDEX(GroupVertices[Group], MATCH(Edges[[#This Row],[Vertex 1]],GroupVertices[Vertex],0)),1,1,"")</f>
        <v>#N/A</v>
      </c>
      <c r="BE508" s="81" t="e">
        <f>REPLACE(INDEX(GroupVertices[Group], MATCH(Edges[[#This Row],[Vertex 2]],GroupVertices[Vertex],0)),1,1,"")</f>
        <v>#N/A</v>
      </c>
    </row>
    <row r="509" spans="1:57" x14ac:dyDescent="0.25">
      <c r="A509" s="67" t="s">
        <v>2323</v>
      </c>
      <c r="B509" s="67" t="s">
        <v>387</v>
      </c>
      <c r="C509" s="68"/>
      <c r="D509" s="69"/>
      <c r="E509" s="70"/>
      <c r="F509" s="71"/>
      <c r="G509" s="68"/>
      <c r="H509" s="72"/>
      <c r="I509" s="73"/>
      <c r="J509" s="73"/>
      <c r="K509" s="35" t="s">
        <v>65</v>
      </c>
      <c r="L509" s="80">
        <v>509</v>
      </c>
      <c r="M509" s="80"/>
      <c r="N509" s="75"/>
      <c r="O509" s="82" t="s">
        <v>393</v>
      </c>
      <c r="P509" s="84">
        <v>42853.096898148149</v>
      </c>
      <c r="Q509" s="82" t="s">
        <v>2620</v>
      </c>
      <c r="R509" s="85" t="s">
        <v>2657</v>
      </c>
      <c r="S509" s="82" t="s">
        <v>2668</v>
      </c>
      <c r="T509" s="82"/>
      <c r="U509" s="82"/>
      <c r="V509" s="85" t="s">
        <v>2863</v>
      </c>
      <c r="W509" s="84">
        <v>42853.096898148149</v>
      </c>
      <c r="X509" s="85" t="s">
        <v>3280</v>
      </c>
      <c r="Y509" s="82"/>
      <c r="Z509" s="82"/>
      <c r="AA509" s="88" t="s">
        <v>3717</v>
      </c>
      <c r="AB509" s="82"/>
      <c r="AC509" s="82" t="b">
        <v>0</v>
      </c>
      <c r="AD509" s="82">
        <v>0</v>
      </c>
      <c r="AE509" s="88" t="s">
        <v>1016</v>
      </c>
      <c r="AF509" s="82" t="b">
        <v>0</v>
      </c>
      <c r="AG509" s="82" t="s">
        <v>1023</v>
      </c>
      <c r="AH509" s="82"/>
      <c r="AI509" s="88" t="s">
        <v>1016</v>
      </c>
      <c r="AJ509" s="82" t="b">
        <v>0</v>
      </c>
      <c r="AK509" s="82">
        <v>345</v>
      </c>
      <c r="AL509" s="88" t="s">
        <v>3964</v>
      </c>
      <c r="AM509" s="82" t="s">
        <v>1030</v>
      </c>
      <c r="AN509" s="82" t="b">
        <v>0</v>
      </c>
      <c r="AO509" s="88" t="s">
        <v>3964</v>
      </c>
      <c r="AP509" s="82" t="s">
        <v>179</v>
      </c>
      <c r="AQ509" s="82">
        <v>0</v>
      </c>
      <c r="AR509" s="82">
        <v>0</v>
      </c>
      <c r="AS509" s="82"/>
      <c r="AT509" s="82"/>
      <c r="AU509" s="82"/>
      <c r="AV509" s="82"/>
      <c r="AW509" s="82"/>
      <c r="AX509" s="82"/>
      <c r="AY509" s="82"/>
      <c r="AZ509" s="82"/>
      <c r="BA509" s="105" t="b">
        <f>IF(Edges[[#This Row],[Vertex 1]]=Edges[[#This Row],[Vertex 2]],TRUE,FALSE)</f>
        <v>0</v>
      </c>
      <c r="BB509">
        <v>1</v>
      </c>
      <c r="BC509">
        <v>1</v>
      </c>
      <c r="BD509" s="81" t="e">
        <f>REPLACE(INDEX(GroupVertices[Group], MATCH(Edges[[#This Row],[Vertex 1]],GroupVertices[Vertex],0)),1,1,"")</f>
        <v>#N/A</v>
      </c>
      <c r="BE509" s="81" t="e">
        <f>REPLACE(INDEX(GroupVertices[Group], MATCH(Edges[[#This Row],[Vertex 2]],GroupVertices[Vertex],0)),1,1,"")</f>
        <v>#N/A</v>
      </c>
    </row>
    <row r="510" spans="1:57" x14ac:dyDescent="0.25">
      <c r="A510" s="67" t="s">
        <v>2323</v>
      </c>
      <c r="B510" s="67" t="s">
        <v>381</v>
      </c>
      <c r="C510" s="68"/>
      <c r="D510" s="69"/>
      <c r="E510" s="70"/>
      <c r="F510" s="71"/>
      <c r="G510" s="68"/>
      <c r="H510" s="72"/>
      <c r="I510" s="73"/>
      <c r="J510" s="73"/>
      <c r="K510" s="35" t="s">
        <v>65</v>
      </c>
      <c r="L510" s="80">
        <v>510</v>
      </c>
      <c r="M510" s="80"/>
      <c r="N510" s="75"/>
      <c r="O510" s="82" t="s">
        <v>393</v>
      </c>
      <c r="P510" s="84">
        <v>42853.096898148149</v>
      </c>
      <c r="Q510" s="82" t="s">
        <v>2620</v>
      </c>
      <c r="R510" s="85" t="s">
        <v>2657</v>
      </c>
      <c r="S510" s="82" t="s">
        <v>2668</v>
      </c>
      <c r="T510" s="82"/>
      <c r="U510" s="82"/>
      <c r="V510" s="85" t="s">
        <v>2863</v>
      </c>
      <c r="W510" s="84">
        <v>42853.096898148149</v>
      </c>
      <c r="X510" s="85" t="s">
        <v>3280</v>
      </c>
      <c r="Y510" s="82"/>
      <c r="Z510" s="82"/>
      <c r="AA510" s="88" t="s">
        <v>3717</v>
      </c>
      <c r="AB510" s="82"/>
      <c r="AC510" s="82" t="b">
        <v>0</v>
      </c>
      <c r="AD510" s="82">
        <v>0</v>
      </c>
      <c r="AE510" s="88" t="s">
        <v>1016</v>
      </c>
      <c r="AF510" s="82" t="b">
        <v>0</v>
      </c>
      <c r="AG510" s="82" t="s">
        <v>1023</v>
      </c>
      <c r="AH510" s="82"/>
      <c r="AI510" s="88" t="s">
        <v>1016</v>
      </c>
      <c r="AJ510" s="82" t="b">
        <v>0</v>
      </c>
      <c r="AK510" s="82">
        <v>345</v>
      </c>
      <c r="AL510" s="88" t="s">
        <v>3964</v>
      </c>
      <c r="AM510" s="82" t="s">
        <v>1030</v>
      </c>
      <c r="AN510" s="82" t="b">
        <v>0</v>
      </c>
      <c r="AO510" s="88" t="s">
        <v>3964</v>
      </c>
      <c r="AP510" s="82" t="s">
        <v>179</v>
      </c>
      <c r="AQ510" s="82">
        <v>0</v>
      </c>
      <c r="AR510" s="82">
        <v>0</v>
      </c>
      <c r="AS510" s="82"/>
      <c r="AT510" s="82"/>
      <c r="AU510" s="82"/>
      <c r="AV510" s="82"/>
      <c r="AW510" s="82"/>
      <c r="AX510" s="82"/>
      <c r="AY510" s="82"/>
      <c r="AZ510" s="82"/>
      <c r="BA510" s="105" t="b">
        <f>IF(Edges[[#This Row],[Vertex 1]]=Edges[[#This Row],[Vertex 2]],TRUE,FALSE)</f>
        <v>0</v>
      </c>
      <c r="BB510">
        <v>1</v>
      </c>
      <c r="BC510">
        <v>1</v>
      </c>
      <c r="BD510" s="81" t="e">
        <f>REPLACE(INDEX(GroupVertices[Group], MATCH(Edges[[#This Row],[Vertex 1]],GroupVertices[Vertex],0)),1,1,"")</f>
        <v>#N/A</v>
      </c>
      <c r="BE510" s="81" t="e">
        <f>REPLACE(INDEX(GroupVertices[Group], MATCH(Edges[[#This Row],[Vertex 2]],GroupVertices[Vertex],0)),1,1,"")</f>
        <v>#N/A</v>
      </c>
    </row>
    <row r="511" spans="1:57" x14ac:dyDescent="0.25">
      <c r="A511" s="67" t="s">
        <v>2324</v>
      </c>
      <c r="B511" s="67" t="s">
        <v>387</v>
      </c>
      <c r="C511" s="68"/>
      <c r="D511" s="69"/>
      <c r="E511" s="70"/>
      <c r="F511" s="71"/>
      <c r="G511" s="68"/>
      <c r="H511" s="72"/>
      <c r="I511" s="73"/>
      <c r="J511" s="73"/>
      <c r="K511" s="35" t="s">
        <v>65</v>
      </c>
      <c r="L511" s="80">
        <v>511</v>
      </c>
      <c r="M511" s="80"/>
      <c r="N511" s="75"/>
      <c r="O511" s="82" t="s">
        <v>393</v>
      </c>
      <c r="P511" s="84">
        <v>42853.102013888885</v>
      </c>
      <c r="Q511" s="82" t="s">
        <v>2620</v>
      </c>
      <c r="R511" s="85" t="s">
        <v>2657</v>
      </c>
      <c r="S511" s="82" t="s">
        <v>2668</v>
      </c>
      <c r="T511" s="82"/>
      <c r="U511" s="82"/>
      <c r="V511" s="85" t="s">
        <v>2864</v>
      </c>
      <c r="W511" s="84">
        <v>42853.102013888885</v>
      </c>
      <c r="X511" s="85" t="s">
        <v>3281</v>
      </c>
      <c r="Y511" s="82"/>
      <c r="Z511" s="82"/>
      <c r="AA511" s="88" t="s">
        <v>3718</v>
      </c>
      <c r="AB511" s="82"/>
      <c r="AC511" s="82" t="b">
        <v>0</v>
      </c>
      <c r="AD511" s="82">
        <v>0</v>
      </c>
      <c r="AE511" s="88" t="s">
        <v>1016</v>
      </c>
      <c r="AF511" s="82" t="b">
        <v>0</v>
      </c>
      <c r="AG511" s="82" t="s">
        <v>1023</v>
      </c>
      <c r="AH511" s="82"/>
      <c r="AI511" s="88" t="s">
        <v>1016</v>
      </c>
      <c r="AJ511" s="82" t="b">
        <v>0</v>
      </c>
      <c r="AK511" s="82">
        <v>345</v>
      </c>
      <c r="AL511" s="88" t="s">
        <v>3964</v>
      </c>
      <c r="AM511" s="82" t="s">
        <v>1030</v>
      </c>
      <c r="AN511" s="82" t="b">
        <v>0</v>
      </c>
      <c r="AO511" s="88" t="s">
        <v>3964</v>
      </c>
      <c r="AP511" s="82" t="s">
        <v>179</v>
      </c>
      <c r="AQ511" s="82">
        <v>0</v>
      </c>
      <c r="AR511" s="82">
        <v>0</v>
      </c>
      <c r="AS511" s="82"/>
      <c r="AT511" s="82"/>
      <c r="AU511" s="82"/>
      <c r="AV511" s="82"/>
      <c r="AW511" s="82"/>
      <c r="AX511" s="82"/>
      <c r="AY511" s="82"/>
      <c r="AZ511" s="82"/>
      <c r="BA511" s="105" t="b">
        <f>IF(Edges[[#This Row],[Vertex 1]]=Edges[[#This Row],[Vertex 2]],TRUE,FALSE)</f>
        <v>0</v>
      </c>
      <c r="BB511">
        <v>1</v>
      </c>
      <c r="BC511">
        <v>1</v>
      </c>
      <c r="BD511" s="81" t="e">
        <f>REPLACE(INDEX(GroupVertices[Group], MATCH(Edges[[#This Row],[Vertex 1]],GroupVertices[Vertex],0)),1,1,"")</f>
        <v>#N/A</v>
      </c>
      <c r="BE511" s="81" t="e">
        <f>REPLACE(INDEX(GroupVertices[Group], MATCH(Edges[[#This Row],[Vertex 2]],GroupVertices[Vertex],0)),1,1,"")</f>
        <v>#N/A</v>
      </c>
    </row>
    <row r="512" spans="1:57" x14ac:dyDescent="0.25">
      <c r="A512" s="67" t="s">
        <v>2324</v>
      </c>
      <c r="B512" s="67" t="s">
        <v>381</v>
      </c>
      <c r="C512" s="68"/>
      <c r="D512" s="69"/>
      <c r="E512" s="70"/>
      <c r="F512" s="71"/>
      <c r="G512" s="68"/>
      <c r="H512" s="72"/>
      <c r="I512" s="73"/>
      <c r="J512" s="73"/>
      <c r="K512" s="35" t="s">
        <v>65</v>
      </c>
      <c r="L512" s="80">
        <v>512</v>
      </c>
      <c r="M512" s="80"/>
      <c r="N512" s="75"/>
      <c r="O512" s="82" t="s">
        <v>393</v>
      </c>
      <c r="P512" s="84">
        <v>42853.102013888885</v>
      </c>
      <c r="Q512" s="82" t="s">
        <v>2620</v>
      </c>
      <c r="R512" s="85" t="s">
        <v>2657</v>
      </c>
      <c r="S512" s="82" t="s">
        <v>2668</v>
      </c>
      <c r="T512" s="82"/>
      <c r="U512" s="82"/>
      <c r="V512" s="85" t="s">
        <v>2864</v>
      </c>
      <c r="W512" s="84">
        <v>42853.102013888885</v>
      </c>
      <c r="X512" s="85" t="s">
        <v>3281</v>
      </c>
      <c r="Y512" s="82"/>
      <c r="Z512" s="82"/>
      <c r="AA512" s="88" t="s">
        <v>3718</v>
      </c>
      <c r="AB512" s="82"/>
      <c r="AC512" s="82" t="b">
        <v>0</v>
      </c>
      <c r="AD512" s="82">
        <v>0</v>
      </c>
      <c r="AE512" s="88" t="s">
        <v>1016</v>
      </c>
      <c r="AF512" s="82" t="b">
        <v>0</v>
      </c>
      <c r="AG512" s="82" t="s">
        <v>1023</v>
      </c>
      <c r="AH512" s="82"/>
      <c r="AI512" s="88" t="s">
        <v>1016</v>
      </c>
      <c r="AJ512" s="82" t="b">
        <v>0</v>
      </c>
      <c r="AK512" s="82">
        <v>345</v>
      </c>
      <c r="AL512" s="88" t="s">
        <v>3964</v>
      </c>
      <c r="AM512" s="82" t="s">
        <v>1030</v>
      </c>
      <c r="AN512" s="82" t="b">
        <v>0</v>
      </c>
      <c r="AO512" s="88" t="s">
        <v>3964</v>
      </c>
      <c r="AP512" s="82" t="s">
        <v>179</v>
      </c>
      <c r="AQ512" s="82">
        <v>0</v>
      </c>
      <c r="AR512" s="82">
        <v>0</v>
      </c>
      <c r="AS512" s="82"/>
      <c r="AT512" s="82"/>
      <c r="AU512" s="82"/>
      <c r="AV512" s="82"/>
      <c r="AW512" s="82"/>
      <c r="AX512" s="82"/>
      <c r="AY512" s="82"/>
      <c r="AZ512" s="82"/>
      <c r="BA512" s="105" t="b">
        <f>IF(Edges[[#This Row],[Vertex 1]]=Edges[[#This Row],[Vertex 2]],TRUE,FALSE)</f>
        <v>0</v>
      </c>
      <c r="BB512">
        <v>1</v>
      </c>
      <c r="BC512">
        <v>1</v>
      </c>
      <c r="BD512" s="81" t="e">
        <f>REPLACE(INDEX(GroupVertices[Group], MATCH(Edges[[#This Row],[Vertex 1]],GroupVertices[Vertex],0)),1,1,"")</f>
        <v>#N/A</v>
      </c>
      <c r="BE512" s="81" t="e">
        <f>REPLACE(INDEX(GroupVertices[Group], MATCH(Edges[[#This Row],[Vertex 2]],GroupVertices[Vertex],0)),1,1,"")</f>
        <v>#N/A</v>
      </c>
    </row>
    <row r="513" spans="1:57" x14ac:dyDescent="0.25">
      <c r="A513" s="67" t="s">
        <v>2325</v>
      </c>
      <c r="B513" s="67" t="s">
        <v>387</v>
      </c>
      <c r="C513" s="68"/>
      <c r="D513" s="69"/>
      <c r="E513" s="70"/>
      <c r="F513" s="71"/>
      <c r="G513" s="68"/>
      <c r="H513" s="72"/>
      <c r="I513" s="73"/>
      <c r="J513" s="73"/>
      <c r="K513" s="35" t="s">
        <v>65</v>
      </c>
      <c r="L513" s="80">
        <v>513</v>
      </c>
      <c r="M513" s="80"/>
      <c r="N513" s="75"/>
      <c r="O513" s="82" t="s">
        <v>393</v>
      </c>
      <c r="P513" s="84">
        <v>42853.106064814812</v>
      </c>
      <c r="Q513" s="82" t="s">
        <v>2620</v>
      </c>
      <c r="R513" s="85" t="s">
        <v>2657</v>
      </c>
      <c r="S513" s="82" t="s">
        <v>2668</v>
      </c>
      <c r="T513" s="82"/>
      <c r="U513" s="82"/>
      <c r="V513" s="85" t="s">
        <v>2865</v>
      </c>
      <c r="W513" s="84">
        <v>42853.106064814812</v>
      </c>
      <c r="X513" s="85" t="s">
        <v>3282</v>
      </c>
      <c r="Y513" s="82"/>
      <c r="Z513" s="82"/>
      <c r="AA513" s="88" t="s">
        <v>3719</v>
      </c>
      <c r="AB513" s="82"/>
      <c r="AC513" s="82" t="b">
        <v>0</v>
      </c>
      <c r="AD513" s="82">
        <v>0</v>
      </c>
      <c r="AE513" s="88" t="s">
        <v>1016</v>
      </c>
      <c r="AF513" s="82" t="b">
        <v>0</v>
      </c>
      <c r="AG513" s="82" t="s">
        <v>1023</v>
      </c>
      <c r="AH513" s="82"/>
      <c r="AI513" s="88" t="s">
        <v>1016</v>
      </c>
      <c r="AJ513" s="82" t="b">
        <v>0</v>
      </c>
      <c r="AK513" s="82">
        <v>345</v>
      </c>
      <c r="AL513" s="88" t="s">
        <v>3964</v>
      </c>
      <c r="AM513" s="82" t="s">
        <v>1032</v>
      </c>
      <c r="AN513" s="82" t="b">
        <v>0</v>
      </c>
      <c r="AO513" s="88" t="s">
        <v>3964</v>
      </c>
      <c r="AP513" s="82" t="s">
        <v>179</v>
      </c>
      <c r="AQ513" s="82">
        <v>0</v>
      </c>
      <c r="AR513" s="82">
        <v>0</v>
      </c>
      <c r="AS513" s="82"/>
      <c r="AT513" s="82"/>
      <c r="AU513" s="82"/>
      <c r="AV513" s="82"/>
      <c r="AW513" s="82"/>
      <c r="AX513" s="82"/>
      <c r="AY513" s="82"/>
      <c r="AZ513" s="82"/>
      <c r="BA513" s="105" t="b">
        <f>IF(Edges[[#This Row],[Vertex 1]]=Edges[[#This Row],[Vertex 2]],TRUE,FALSE)</f>
        <v>0</v>
      </c>
      <c r="BB513">
        <v>1</v>
      </c>
      <c r="BC513">
        <v>1</v>
      </c>
      <c r="BD513" s="81" t="e">
        <f>REPLACE(INDEX(GroupVertices[Group], MATCH(Edges[[#This Row],[Vertex 1]],GroupVertices[Vertex],0)),1,1,"")</f>
        <v>#N/A</v>
      </c>
      <c r="BE513" s="81" t="e">
        <f>REPLACE(INDEX(GroupVertices[Group], MATCH(Edges[[#This Row],[Vertex 2]],GroupVertices[Vertex],0)),1,1,"")</f>
        <v>#N/A</v>
      </c>
    </row>
    <row r="514" spans="1:57" x14ac:dyDescent="0.25">
      <c r="A514" s="67" t="s">
        <v>2325</v>
      </c>
      <c r="B514" s="67" t="s">
        <v>381</v>
      </c>
      <c r="C514" s="68"/>
      <c r="D514" s="69"/>
      <c r="E514" s="70"/>
      <c r="F514" s="71"/>
      <c r="G514" s="68"/>
      <c r="H514" s="72"/>
      <c r="I514" s="73"/>
      <c r="J514" s="73"/>
      <c r="K514" s="35" t="s">
        <v>65</v>
      </c>
      <c r="L514" s="80">
        <v>514</v>
      </c>
      <c r="M514" s="80"/>
      <c r="N514" s="75"/>
      <c r="O514" s="82" t="s">
        <v>393</v>
      </c>
      <c r="P514" s="84">
        <v>42853.106064814812</v>
      </c>
      <c r="Q514" s="82" t="s">
        <v>2620</v>
      </c>
      <c r="R514" s="85" t="s">
        <v>2657</v>
      </c>
      <c r="S514" s="82" t="s">
        <v>2668</v>
      </c>
      <c r="T514" s="82"/>
      <c r="U514" s="82"/>
      <c r="V514" s="85" t="s">
        <v>2865</v>
      </c>
      <c r="W514" s="84">
        <v>42853.106064814812</v>
      </c>
      <c r="X514" s="85" t="s">
        <v>3282</v>
      </c>
      <c r="Y514" s="82"/>
      <c r="Z514" s="82"/>
      <c r="AA514" s="88" t="s">
        <v>3719</v>
      </c>
      <c r="AB514" s="82"/>
      <c r="AC514" s="82" t="b">
        <v>0</v>
      </c>
      <c r="AD514" s="82">
        <v>0</v>
      </c>
      <c r="AE514" s="88" t="s">
        <v>1016</v>
      </c>
      <c r="AF514" s="82" t="b">
        <v>0</v>
      </c>
      <c r="AG514" s="82" t="s">
        <v>1023</v>
      </c>
      <c r="AH514" s="82"/>
      <c r="AI514" s="88" t="s">
        <v>1016</v>
      </c>
      <c r="AJ514" s="82" t="b">
        <v>0</v>
      </c>
      <c r="AK514" s="82">
        <v>345</v>
      </c>
      <c r="AL514" s="88" t="s">
        <v>3964</v>
      </c>
      <c r="AM514" s="82" t="s">
        <v>1032</v>
      </c>
      <c r="AN514" s="82" t="b">
        <v>0</v>
      </c>
      <c r="AO514" s="88" t="s">
        <v>3964</v>
      </c>
      <c r="AP514" s="82" t="s">
        <v>179</v>
      </c>
      <c r="AQ514" s="82">
        <v>0</v>
      </c>
      <c r="AR514" s="82">
        <v>0</v>
      </c>
      <c r="AS514" s="82"/>
      <c r="AT514" s="82"/>
      <c r="AU514" s="82"/>
      <c r="AV514" s="82"/>
      <c r="AW514" s="82"/>
      <c r="AX514" s="82"/>
      <c r="AY514" s="82"/>
      <c r="AZ514" s="82"/>
      <c r="BA514" s="105" t="b">
        <f>IF(Edges[[#This Row],[Vertex 1]]=Edges[[#This Row],[Vertex 2]],TRUE,FALSE)</f>
        <v>0</v>
      </c>
      <c r="BB514">
        <v>1</v>
      </c>
      <c r="BC514">
        <v>1</v>
      </c>
      <c r="BD514" s="81" t="e">
        <f>REPLACE(INDEX(GroupVertices[Group], MATCH(Edges[[#This Row],[Vertex 1]],GroupVertices[Vertex],0)),1,1,"")</f>
        <v>#N/A</v>
      </c>
      <c r="BE514" s="81" t="e">
        <f>REPLACE(INDEX(GroupVertices[Group], MATCH(Edges[[#This Row],[Vertex 2]],GroupVertices[Vertex],0)),1,1,"")</f>
        <v>#N/A</v>
      </c>
    </row>
    <row r="515" spans="1:57" x14ac:dyDescent="0.25">
      <c r="A515" s="67" t="s">
        <v>2326</v>
      </c>
      <c r="B515" s="67" t="s">
        <v>387</v>
      </c>
      <c r="C515" s="68"/>
      <c r="D515" s="69"/>
      <c r="E515" s="70"/>
      <c r="F515" s="71"/>
      <c r="G515" s="68"/>
      <c r="H515" s="72"/>
      <c r="I515" s="73"/>
      <c r="J515" s="73"/>
      <c r="K515" s="35" t="s">
        <v>65</v>
      </c>
      <c r="L515" s="80">
        <v>515</v>
      </c>
      <c r="M515" s="80"/>
      <c r="N515" s="75"/>
      <c r="O515" s="82" t="s">
        <v>393</v>
      </c>
      <c r="P515" s="84">
        <v>42853.109293981484</v>
      </c>
      <c r="Q515" s="82" t="s">
        <v>2620</v>
      </c>
      <c r="R515" s="85" t="s">
        <v>2657</v>
      </c>
      <c r="S515" s="82" t="s">
        <v>2668</v>
      </c>
      <c r="T515" s="82"/>
      <c r="U515" s="82"/>
      <c r="V515" s="85" t="s">
        <v>2866</v>
      </c>
      <c r="W515" s="84">
        <v>42853.109293981484</v>
      </c>
      <c r="X515" s="85" t="s">
        <v>3283</v>
      </c>
      <c r="Y515" s="82"/>
      <c r="Z515" s="82"/>
      <c r="AA515" s="88" t="s">
        <v>3720</v>
      </c>
      <c r="AB515" s="82"/>
      <c r="AC515" s="82" t="b">
        <v>0</v>
      </c>
      <c r="AD515" s="82">
        <v>0</v>
      </c>
      <c r="AE515" s="88" t="s">
        <v>1016</v>
      </c>
      <c r="AF515" s="82" t="b">
        <v>0</v>
      </c>
      <c r="AG515" s="82" t="s">
        <v>1023</v>
      </c>
      <c r="AH515" s="82"/>
      <c r="AI515" s="88" t="s">
        <v>1016</v>
      </c>
      <c r="AJ515" s="82" t="b">
        <v>0</v>
      </c>
      <c r="AK515" s="82">
        <v>345</v>
      </c>
      <c r="AL515" s="88" t="s">
        <v>3964</v>
      </c>
      <c r="AM515" s="82" t="s">
        <v>1030</v>
      </c>
      <c r="AN515" s="82" t="b">
        <v>0</v>
      </c>
      <c r="AO515" s="88" t="s">
        <v>3964</v>
      </c>
      <c r="AP515" s="82" t="s">
        <v>179</v>
      </c>
      <c r="AQ515" s="82">
        <v>0</v>
      </c>
      <c r="AR515" s="82">
        <v>0</v>
      </c>
      <c r="AS515" s="82"/>
      <c r="AT515" s="82"/>
      <c r="AU515" s="82"/>
      <c r="AV515" s="82"/>
      <c r="AW515" s="82"/>
      <c r="AX515" s="82"/>
      <c r="AY515" s="82"/>
      <c r="AZ515" s="82"/>
      <c r="BA515" s="105" t="b">
        <f>IF(Edges[[#This Row],[Vertex 1]]=Edges[[#This Row],[Vertex 2]],TRUE,FALSE)</f>
        <v>0</v>
      </c>
      <c r="BB515">
        <v>1</v>
      </c>
      <c r="BC515">
        <v>1</v>
      </c>
      <c r="BD515" s="81" t="e">
        <f>REPLACE(INDEX(GroupVertices[Group], MATCH(Edges[[#This Row],[Vertex 1]],GroupVertices[Vertex],0)),1,1,"")</f>
        <v>#N/A</v>
      </c>
      <c r="BE515" s="81" t="e">
        <f>REPLACE(INDEX(GroupVertices[Group], MATCH(Edges[[#This Row],[Vertex 2]],GroupVertices[Vertex],0)),1,1,"")</f>
        <v>#N/A</v>
      </c>
    </row>
    <row r="516" spans="1:57" x14ac:dyDescent="0.25">
      <c r="A516" s="67" t="s">
        <v>2326</v>
      </c>
      <c r="B516" s="67" t="s">
        <v>381</v>
      </c>
      <c r="C516" s="68"/>
      <c r="D516" s="69"/>
      <c r="E516" s="70"/>
      <c r="F516" s="71"/>
      <c r="G516" s="68"/>
      <c r="H516" s="72"/>
      <c r="I516" s="73"/>
      <c r="J516" s="73"/>
      <c r="K516" s="35" t="s">
        <v>65</v>
      </c>
      <c r="L516" s="80">
        <v>516</v>
      </c>
      <c r="M516" s="80"/>
      <c r="N516" s="75"/>
      <c r="O516" s="82" t="s">
        <v>393</v>
      </c>
      <c r="P516" s="84">
        <v>42853.109293981484</v>
      </c>
      <c r="Q516" s="82" t="s">
        <v>2620</v>
      </c>
      <c r="R516" s="85" t="s">
        <v>2657</v>
      </c>
      <c r="S516" s="82" t="s">
        <v>2668</v>
      </c>
      <c r="T516" s="82"/>
      <c r="U516" s="82"/>
      <c r="V516" s="85" t="s">
        <v>2866</v>
      </c>
      <c r="W516" s="84">
        <v>42853.109293981484</v>
      </c>
      <c r="X516" s="85" t="s">
        <v>3283</v>
      </c>
      <c r="Y516" s="82"/>
      <c r="Z516" s="82"/>
      <c r="AA516" s="88" t="s">
        <v>3720</v>
      </c>
      <c r="AB516" s="82"/>
      <c r="AC516" s="82" t="b">
        <v>0</v>
      </c>
      <c r="AD516" s="82">
        <v>0</v>
      </c>
      <c r="AE516" s="88" t="s">
        <v>1016</v>
      </c>
      <c r="AF516" s="82" t="b">
        <v>0</v>
      </c>
      <c r="AG516" s="82" t="s">
        <v>1023</v>
      </c>
      <c r="AH516" s="82"/>
      <c r="AI516" s="88" t="s">
        <v>1016</v>
      </c>
      <c r="AJ516" s="82" t="b">
        <v>0</v>
      </c>
      <c r="AK516" s="82">
        <v>345</v>
      </c>
      <c r="AL516" s="88" t="s">
        <v>3964</v>
      </c>
      <c r="AM516" s="82" t="s">
        <v>1030</v>
      </c>
      <c r="AN516" s="82" t="b">
        <v>0</v>
      </c>
      <c r="AO516" s="88" t="s">
        <v>3964</v>
      </c>
      <c r="AP516" s="82" t="s">
        <v>179</v>
      </c>
      <c r="AQ516" s="82">
        <v>0</v>
      </c>
      <c r="AR516" s="82">
        <v>0</v>
      </c>
      <c r="AS516" s="82"/>
      <c r="AT516" s="82"/>
      <c r="AU516" s="82"/>
      <c r="AV516" s="82"/>
      <c r="AW516" s="82"/>
      <c r="AX516" s="82"/>
      <c r="AY516" s="82"/>
      <c r="AZ516" s="82"/>
      <c r="BA516" s="105" t="b">
        <f>IF(Edges[[#This Row],[Vertex 1]]=Edges[[#This Row],[Vertex 2]],TRUE,FALSE)</f>
        <v>0</v>
      </c>
      <c r="BB516">
        <v>1</v>
      </c>
      <c r="BC516">
        <v>1</v>
      </c>
      <c r="BD516" s="81" t="e">
        <f>REPLACE(INDEX(GroupVertices[Group], MATCH(Edges[[#This Row],[Vertex 1]],GroupVertices[Vertex],0)),1,1,"")</f>
        <v>#N/A</v>
      </c>
      <c r="BE516" s="81" t="e">
        <f>REPLACE(INDEX(GroupVertices[Group], MATCH(Edges[[#This Row],[Vertex 2]],GroupVertices[Vertex],0)),1,1,"")</f>
        <v>#N/A</v>
      </c>
    </row>
    <row r="517" spans="1:57" x14ac:dyDescent="0.25">
      <c r="A517" s="67" t="s">
        <v>2327</v>
      </c>
      <c r="B517" s="67" t="s">
        <v>387</v>
      </c>
      <c r="C517" s="68"/>
      <c r="D517" s="69"/>
      <c r="E517" s="70"/>
      <c r="F517" s="71"/>
      <c r="G517" s="68"/>
      <c r="H517" s="72"/>
      <c r="I517" s="73"/>
      <c r="J517" s="73"/>
      <c r="K517" s="35" t="s">
        <v>65</v>
      </c>
      <c r="L517" s="80">
        <v>517</v>
      </c>
      <c r="M517" s="80"/>
      <c r="N517" s="75"/>
      <c r="O517" s="82" t="s">
        <v>393</v>
      </c>
      <c r="P517" s="84">
        <v>42853.113564814812</v>
      </c>
      <c r="Q517" s="82" t="s">
        <v>2620</v>
      </c>
      <c r="R517" s="85" t="s">
        <v>2657</v>
      </c>
      <c r="S517" s="82" t="s">
        <v>2668</v>
      </c>
      <c r="T517" s="82"/>
      <c r="U517" s="82"/>
      <c r="V517" s="85" t="s">
        <v>2867</v>
      </c>
      <c r="W517" s="84">
        <v>42853.113564814812</v>
      </c>
      <c r="X517" s="85" t="s">
        <v>3284</v>
      </c>
      <c r="Y517" s="82"/>
      <c r="Z517" s="82"/>
      <c r="AA517" s="88" t="s">
        <v>3721</v>
      </c>
      <c r="AB517" s="82"/>
      <c r="AC517" s="82" t="b">
        <v>0</v>
      </c>
      <c r="AD517" s="82">
        <v>0</v>
      </c>
      <c r="AE517" s="88" t="s">
        <v>1016</v>
      </c>
      <c r="AF517" s="82" t="b">
        <v>0</v>
      </c>
      <c r="AG517" s="82" t="s">
        <v>1023</v>
      </c>
      <c r="AH517" s="82"/>
      <c r="AI517" s="88" t="s">
        <v>1016</v>
      </c>
      <c r="AJ517" s="82" t="b">
        <v>0</v>
      </c>
      <c r="AK517" s="82">
        <v>345</v>
      </c>
      <c r="AL517" s="88" t="s">
        <v>3964</v>
      </c>
      <c r="AM517" s="82" t="s">
        <v>1030</v>
      </c>
      <c r="AN517" s="82" t="b">
        <v>0</v>
      </c>
      <c r="AO517" s="88" t="s">
        <v>3964</v>
      </c>
      <c r="AP517" s="82" t="s">
        <v>179</v>
      </c>
      <c r="AQ517" s="82">
        <v>0</v>
      </c>
      <c r="AR517" s="82">
        <v>0</v>
      </c>
      <c r="AS517" s="82"/>
      <c r="AT517" s="82"/>
      <c r="AU517" s="82"/>
      <c r="AV517" s="82"/>
      <c r="AW517" s="82"/>
      <c r="AX517" s="82"/>
      <c r="AY517" s="82"/>
      <c r="AZ517" s="82"/>
      <c r="BA517" s="105" t="b">
        <f>IF(Edges[[#This Row],[Vertex 1]]=Edges[[#This Row],[Vertex 2]],TRUE,FALSE)</f>
        <v>0</v>
      </c>
      <c r="BB517">
        <v>1</v>
      </c>
      <c r="BC517">
        <v>1</v>
      </c>
      <c r="BD517" s="81" t="e">
        <f>REPLACE(INDEX(GroupVertices[Group], MATCH(Edges[[#This Row],[Vertex 1]],GroupVertices[Vertex],0)),1,1,"")</f>
        <v>#N/A</v>
      </c>
      <c r="BE517" s="81" t="e">
        <f>REPLACE(INDEX(GroupVertices[Group], MATCH(Edges[[#This Row],[Vertex 2]],GroupVertices[Vertex],0)),1,1,"")</f>
        <v>#N/A</v>
      </c>
    </row>
    <row r="518" spans="1:57" x14ac:dyDescent="0.25">
      <c r="A518" s="67" t="s">
        <v>2327</v>
      </c>
      <c r="B518" s="67" t="s">
        <v>381</v>
      </c>
      <c r="C518" s="68"/>
      <c r="D518" s="69"/>
      <c r="E518" s="70"/>
      <c r="F518" s="71"/>
      <c r="G518" s="68"/>
      <c r="H518" s="72"/>
      <c r="I518" s="73"/>
      <c r="J518" s="73"/>
      <c r="K518" s="35" t="s">
        <v>65</v>
      </c>
      <c r="L518" s="80">
        <v>518</v>
      </c>
      <c r="M518" s="80"/>
      <c r="N518" s="75"/>
      <c r="O518" s="82" t="s">
        <v>393</v>
      </c>
      <c r="P518" s="84">
        <v>42853.113564814812</v>
      </c>
      <c r="Q518" s="82" t="s">
        <v>2620</v>
      </c>
      <c r="R518" s="85" t="s">
        <v>2657</v>
      </c>
      <c r="S518" s="82" t="s">
        <v>2668</v>
      </c>
      <c r="T518" s="82"/>
      <c r="U518" s="82"/>
      <c r="V518" s="85" t="s">
        <v>2867</v>
      </c>
      <c r="W518" s="84">
        <v>42853.113564814812</v>
      </c>
      <c r="X518" s="85" t="s">
        <v>3284</v>
      </c>
      <c r="Y518" s="82"/>
      <c r="Z518" s="82"/>
      <c r="AA518" s="88" t="s">
        <v>3721</v>
      </c>
      <c r="AB518" s="82"/>
      <c r="AC518" s="82" t="b">
        <v>0</v>
      </c>
      <c r="AD518" s="82">
        <v>0</v>
      </c>
      <c r="AE518" s="88" t="s">
        <v>1016</v>
      </c>
      <c r="AF518" s="82" t="b">
        <v>0</v>
      </c>
      <c r="AG518" s="82" t="s">
        <v>1023</v>
      </c>
      <c r="AH518" s="82"/>
      <c r="AI518" s="88" t="s">
        <v>1016</v>
      </c>
      <c r="AJ518" s="82" t="b">
        <v>0</v>
      </c>
      <c r="AK518" s="82">
        <v>345</v>
      </c>
      <c r="AL518" s="88" t="s">
        <v>3964</v>
      </c>
      <c r="AM518" s="82" t="s">
        <v>1030</v>
      </c>
      <c r="AN518" s="82" t="b">
        <v>0</v>
      </c>
      <c r="AO518" s="88" t="s">
        <v>3964</v>
      </c>
      <c r="AP518" s="82" t="s">
        <v>179</v>
      </c>
      <c r="AQ518" s="82">
        <v>0</v>
      </c>
      <c r="AR518" s="82">
        <v>0</v>
      </c>
      <c r="AS518" s="82"/>
      <c r="AT518" s="82"/>
      <c r="AU518" s="82"/>
      <c r="AV518" s="82"/>
      <c r="AW518" s="82"/>
      <c r="AX518" s="82"/>
      <c r="AY518" s="82"/>
      <c r="AZ518" s="82"/>
      <c r="BA518" s="105" t="b">
        <f>IF(Edges[[#This Row],[Vertex 1]]=Edges[[#This Row],[Vertex 2]],TRUE,FALSE)</f>
        <v>0</v>
      </c>
      <c r="BB518">
        <v>1</v>
      </c>
      <c r="BC518">
        <v>1</v>
      </c>
      <c r="BD518" s="81" t="e">
        <f>REPLACE(INDEX(GroupVertices[Group], MATCH(Edges[[#This Row],[Vertex 1]],GroupVertices[Vertex],0)),1,1,"")</f>
        <v>#N/A</v>
      </c>
      <c r="BE518" s="81" t="e">
        <f>REPLACE(INDEX(GroupVertices[Group], MATCH(Edges[[#This Row],[Vertex 2]],GroupVertices[Vertex],0)),1,1,"")</f>
        <v>#N/A</v>
      </c>
    </row>
    <row r="519" spans="1:57" x14ac:dyDescent="0.25">
      <c r="A519" s="67" t="s">
        <v>2328</v>
      </c>
      <c r="B519" s="67" t="s">
        <v>387</v>
      </c>
      <c r="C519" s="68"/>
      <c r="D519" s="69"/>
      <c r="E519" s="70"/>
      <c r="F519" s="71"/>
      <c r="G519" s="68"/>
      <c r="H519" s="72"/>
      <c r="I519" s="73"/>
      <c r="J519" s="73"/>
      <c r="K519" s="35" t="s">
        <v>65</v>
      </c>
      <c r="L519" s="80">
        <v>519</v>
      </c>
      <c r="M519" s="80"/>
      <c r="N519" s="75"/>
      <c r="O519" s="82" t="s">
        <v>393</v>
      </c>
      <c r="P519" s="84">
        <v>42853.118981481479</v>
      </c>
      <c r="Q519" s="82" t="s">
        <v>2620</v>
      </c>
      <c r="R519" s="85" t="s">
        <v>2657</v>
      </c>
      <c r="S519" s="82" t="s">
        <v>2668</v>
      </c>
      <c r="T519" s="82"/>
      <c r="U519" s="82"/>
      <c r="V519" s="85" t="s">
        <v>2868</v>
      </c>
      <c r="W519" s="84">
        <v>42853.118981481479</v>
      </c>
      <c r="X519" s="85" t="s">
        <v>3285</v>
      </c>
      <c r="Y519" s="82"/>
      <c r="Z519" s="82"/>
      <c r="AA519" s="88" t="s">
        <v>3722</v>
      </c>
      <c r="AB519" s="82"/>
      <c r="AC519" s="82" t="b">
        <v>0</v>
      </c>
      <c r="AD519" s="82">
        <v>0</v>
      </c>
      <c r="AE519" s="88" t="s">
        <v>1016</v>
      </c>
      <c r="AF519" s="82" t="b">
        <v>0</v>
      </c>
      <c r="AG519" s="82" t="s">
        <v>1023</v>
      </c>
      <c r="AH519" s="82"/>
      <c r="AI519" s="88" t="s">
        <v>1016</v>
      </c>
      <c r="AJ519" s="82" t="b">
        <v>0</v>
      </c>
      <c r="AK519" s="82">
        <v>345</v>
      </c>
      <c r="AL519" s="88" t="s">
        <v>3964</v>
      </c>
      <c r="AM519" s="82" t="s">
        <v>1030</v>
      </c>
      <c r="AN519" s="82" t="b">
        <v>0</v>
      </c>
      <c r="AO519" s="88" t="s">
        <v>3964</v>
      </c>
      <c r="AP519" s="82" t="s">
        <v>179</v>
      </c>
      <c r="AQ519" s="82">
        <v>0</v>
      </c>
      <c r="AR519" s="82">
        <v>0</v>
      </c>
      <c r="AS519" s="82"/>
      <c r="AT519" s="82"/>
      <c r="AU519" s="82"/>
      <c r="AV519" s="82"/>
      <c r="AW519" s="82"/>
      <c r="AX519" s="82"/>
      <c r="AY519" s="82"/>
      <c r="AZ519" s="82"/>
      <c r="BA519" s="105" t="b">
        <f>IF(Edges[[#This Row],[Vertex 1]]=Edges[[#This Row],[Vertex 2]],TRUE,FALSE)</f>
        <v>0</v>
      </c>
      <c r="BB519">
        <v>1</v>
      </c>
      <c r="BC519">
        <v>1</v>
      </c>
      <c r="BD519" s="81" t="e">
        <f>REPLACE(INDEX(GroupVertices[Group], MATCH(Edges[[#This Row],[Vertex 1]],GroupVertices[Vertex],0)),1,1,"")</f>
        <v>#N/A</v>
      </c>
      <c r="BE519" s="81" t="e">
        <f>REPLACE(INDEX(GroupVertices[Group], MATCH(Edges[[#This Row],[Vertex 2]],GroupVertices[Vertex],0)),1,1,"")</f>
        <v>#N/A</v>
      </c>
    </row>
    <row r="520" spans="1:57" x14ac:dyDescent="0.25">
      <c r="A520" s="67" t="s">
        <v>2328</v>
      </c>
      <c r="B520" s="67" t="s">
        <v>381</v>
      </c>
      <c r="C520" s="68"/>
      <c r="D520" s="69"/>
      <c r="E520" s="70"/>
      <c r="F520" s="71"/>
      <c r="G520" s="68"/>
      <c r="H520" s="72"/>
      <c r="I520" s="73"/>
      <c r="J520" s="73"/>
      <c r="K520" s="35" t="s">
        <v>65</v>
      </c>
      <c r="L520" s="80">
        <v>520</v>
      </c>
      <c r="M520" s="80"/>
      <c r="N520" s="75"/>
      <c r="O520" s="82" t="s">
        <v>393</v>
      </c>
      <c r="P520" s="84">
        <v>42853.118981481479</v>
      </c>
      <c r="Q520" s="82" t="s">
        <v>2620</v>
      </c>
      <c r="R520" s="85" t="s">
        <v>2657</v>
      </c>
      <c r="S520" s="82" t="s">
        <v>2668</v>
      </c>
      <c r="T520" s="82"/>
      <c r="U520" s="82"/>
      <c r="V520" s="85" t="s">
        <v>2868</v>
      </c>
      <c r="W520" s="84">
        <v>42853.118981481479</v>
      </c>
      <c r="X520" s="85" t="s">
        <v>3285</v>
      </c>
      <c r="Y520" s="82"/>
      <c r="Z520" s="82"/>
      <c r="AA520" s="88" t="s">
        <v>3722</v>
      </c>
      <c r="AB520" s="82"/>
      <c r="AC520" s="82" t="b">
        <v>0</v>
      </c>
      <c r="AD520" s="82">
        <v>0</v>
      </c>
      <c r="AE520" s="88" t="s">
        <v>1016</v>
      </c>
      <c r="AF520" s="82" t="b">
        <v>0</v>
      </c>
      <c r="AG520" s="82" t="s">
        <v>1023</v>
      </c>
      <c r="AH520" s="82"/>
      <c r="AI520" s="88" t="s">
        <v>1016</v>
      </c>
      <c r="AJ520" s="82" t="b">
        <v>0</v>
      </c>
      <c r="AK520" s="82">
        <v>345</v>
      </c>
      <c r="AL520" s="88" t="s">
        <v>3964</v>
      </c>
      <c r="AM520" s="82" t="s">
        <v>1030</v>
      </c>
      <c r="AN520" s="82" t="b">
        <v>0</v>
      </c>
      <c r="AO520" s="88" t="s">
        <v>3964</v>
      </c>
      <c r="AP520" s="82" t="s">
        <v>179</v>
      </c>
      <c r="AQ520" s="82">
        <v>0</v>
      </c>
      <c r="AR520" s="82">
        <v>0</v>
      </c>
      <c r="AS520" s="82"/>
      <c r="AT520" s="82"/>
      <c r="AU520" s="82"/>
      <c r="AV520" s="82"/>
      <c r="AW520" s="82"/>
      <c r="AX520" s="82"/>
      <c r="AY520" s="82"/>
      <c r="AZ520" s="82"/>
      <c r="BA520" s="105" t="b">
        <f>IF(Edges[[#This Row],[Vertex 1]]=Edges[[#This Row],[Vertex 2]],TRUE,FALSE)</f>
        <v>0</v>
      </c>
      <c r="BB520">
        <v>1</v>
      </c>
      <c r="BC520">
        <v>1</v>
      </c>
      <c r="BD520" s="81" t="e">
        <f>REPLACE(INDEX(GroupVertices[Group], MATCH(Edges[[#This Row],[Vertex 1]],GroupVertices[Vertex],0)),1,1,"")</f>
        <v>#N/A</v>
      </c>
      <c r="BE520" s="81" t="e">
        <f>REPLACE(INDEX(GroupVertices[Group], MATCH(Edges[[#This Row],[Vertex 2]],GroupVertices[Vertex],0)),1,1,"")</f>
        <v>#N/A</v>
      </c>
    </row>
    <row r="521" spans="1:57" x14ac:dyDescent="0.25">
      <c r="A521" s="67" t="s">
        <v>2329</v>
      </c>
      <c r="B521" s="67" t="s">
        <v>387</v>
      </c>
      <c r="C521" s="68"/>
      <c r="D521" s="69"/>
      <c r="E521" s="70"/>
      <c r="F521" s="71"/>
      <c r="G521" s="68"/>
      <c r="H521" s="72"/>
      <c r="I521" s="73"/>
      <c r="J521" s="73"/>
      <c r="K521" s="35" t="s">
        <v>65</v>
      </c>
      <c r="L521" s="80">
        <v>521</v>
      </c>
      <c r="M521" s="80"/>
      <c r="N521" s="75"/>
      <c r="O521" s="82" t="s">
        <v>393</v>
      </c>
      <c r="P521" s="84">
        <v>42853.130601851852</v>
      </c>
      <c r="Q521" s="82" t="s">
        <v>2620</v>
      </c>
      <c r="R521" s="85" t="s">
        <v>2657</v>
      </c>
      <c r="S521" s="82" t="s">
        <v>2668</v>
      </c>
      <c r="T521" s="82"/>
      <c r="U521" s="82"/>
      <c r="V521" s="85" t="s">
        <v>2869</v>
      </c>
      <c r="W521" s="84">
        <v>42853.130601851852</v>
      </c>
      <c r="X521" s="85" t="s">
        <v>3286</v>
      </c>
      <c r="Y521" s="82"/>
      <c r="Z521" s="82"/>
      <c r="AA521" s="88" t="s">
        <v>3723</v>
      </c>
      <c r="AB521" s="82"/>
      <c r="AC521" s="82" t="b">
        <v>0</v>
      </c>
      <c r="AD521" s="82">
        <v>0</v>
      </c>
      <c r="AE521" s="88" t="s">
        <v>1016</v>
      </c>
      <c r="AF521" s="82" t="b">
        <v>0</v>
      </c>
      <c r="AG521" s="82" t="s">
        <v>1023</v>
      </c>
      <c r="AH521" s="82"/>
      <c r="AI521" s="88" t="s">
        <v>1016</v>
      </c>
      <c r="AJ521" s="82" t="b">
        <v>0</v>
      </c>
      <c r="AK521" s="82">
        <v>345</v>
      </c>
      <c r="AL521" s="88" t="s">
        <v>3964</v>
      </c>
      <c r="AM521" s="82" t="s">
        <v>1030</v>
      </c>
      <c r="AN521" s="82" t="b">
        <v>0</v>
      </c>
      <c r="AO521" s="88" t="s">
        <v>3964</v>
      </c>
      <c r="AP521" s="82" t="s">
        <v>179</v>
      </c>
      <c r="AQ521" s="82">
        <v>0</v>
      </c>
      <c r="AR521" s="82">
        <v>0</v>
      </c>
      <c r="AS521" s="82"/>
      <c r="AT521" s="82"/>
      <c r="AU521" s="82"/>
      <c r="AV521" s="82"/>
      <c r="AW521" s="82"/>
      <c r="AX521" s="82"/>
      <c r="AY521" s="82"/>
      <c r="AZ521" s="82"/>
      <c r="BA521" s="105" t="b">
        <f>IF(Edges[[#This Row],[Vertex 1]]=Edges[[#This Row],[Vertex 2]],TRUE,FALSE)</f>
        <v>0</v>
      </c>
      <c r="BB521">
        <v>1</v>
      </c>
      <c r="BC521">
        <v>1</v>
      </c>
      <c r="BD521" s="81" t="e">
        <f>REPLACE(INDEX(GroupVertices[Group], MATCH(Edges[[#This Row],[Vertex 1]],GroupVertices[Vertex],0)),1,1,"")</f>
        <v>#N/A</v>
      </c>
      <c r="BE521" s="81" t="e">
        <f>REPLACE(INDEX(GroupVertices[Group], MATCH(Edges[[#This Row],[Vertex 2]],GroupVertices[Vertex],0)),1,1,"")</f>
        <v>#N/A</v>
      </c>
    </row>
    <row r="522" spans="1:57" x14ac:dyDescent="0.25">
      <c r="A522" s="67" t="s">
        <v>2329</v>
      </c>
      <c r="B522" s="67" t="s">
        <v>381</v>
      </c>
      <c r="C522" s="68"/>
      <c r="D522" s="69"/>
      <c r="E522" s="70"/>
      <c r="F522" s="71"/>
      <c r="G522" s="68"/>
      <c r="H522" s="72"/>
      <c r="I522" s="73"/>
      <c r="J522" s="73"/>
      <c r="K522" s="35" t="s">
        <v>65</v>
      </c>
      <c r="L522" s="80">
        <v>522</v>
      </c>
      <c r="M522" s="80"/>
      <c r="N522" s="75"/>
      <c r="O522" s="82" t="s">
        <v>393</v>
      </c>
      <c r="P522" s="84">
        <v>42853.130601851852</v>
      </c>
      <c r="Q522" s="82" t="s">
        <v>2620</v>
      </c>
      <c r="R522" s="85" t="s">
        <v>2657</v>
      </c>
      <c r="S522" s="82" t="s">
        <v>2668</v>
      </c>
      <c r="T522" s="82"/>
      <c r="U522" s="82"/>
      <c r="V522" s="85" t="s">
        <v>2869</v>
      </c>
      <c r="W522" s="84">
        <v>42853.130601851852</v>
      </c>
      <c r="X522" s="85" t="s">
        <v>3286</v>
      </c>
      <c r="Y522" s="82"/>
      <c r="Z522" s="82"/>
      <c r="AA522" s="88" t="s">
        <v>3723</v>
      </c>
      <c r="AB522" s="82"/>
      <c r="AC522" s="82" t="b">
        <v>0</v>
      </c>
      <c r="AD522" s="82">
        <v>0</v>
      </c>
      <c r="AE522" s="88" t="s">
        <v>1016</v>
      </c>
      <c r="AF522" s="82" t="b">
        <v>0</v>
      </c>
      <c r="AG522" s="82" t="s">
        <v>1023</v>
      </c>
      <c r="AH522" s="82"/>
      <c r="AI522" s="88" t="s">
        <v>1016</v>
      </c>
      <c r="AJ522" s="82" t="b">
        <v>0</v>
      </c>
      <c r="AK522" s="82">
        <v>345</v>
      </c>
      <c r="AL522" s="88" t="s">
        <v>3964</v>
      </c>
      <c r="AM522" s="82" t="s">
        <v>1030</v>
      </c>
      <c r="AN522" s="82" t="b">
        <v>0</v>
      </c>
      <c r="AO522" s="88" t="s">
        <v>3964</v>
      </c>
      <c r="AP522" s="82" t="s">
        <v>179</v>
      </c>
      <c r="AQ522" s="82">
        <v>0</v>
      </c>
      <c r="AR522" s="82">
        <v>0</v>
      </c>
      <c r="AS522" s="82"/>
      <c r="AT522" s="82"/>
      <c r="AU522" s="82"/>
      <c r="AV522" s="82"/>
      <c r="AW522" s="82"/>
      <c r="AX522" s="82"/>
      <c r="AY522" s="82"/>
      <c r="AZ522" s="82"/>
      <c r="BA522" s="105" t="b">
        <f>IF(Edges[[#This Row],[Vertex 1]]=Edges[[#This Row],[Vertex 2]],TRUE,FALSE)</f>
        <v>0</v>
      </c>
      <c r="BB522">
        <v>1</v>
      </c>
      <c r="BC522">
        <v>1</v>
      </c>
      <c r="BD522" s="81" t="e">
        <f>REPLACE(INDEX(GroupVertices[Group], MATCH(Edges[[#This Row],[Vertex 1]],GroupVertices[Vertex],0)),1,1,"")</f>
        <v>#N/A</v>
      </c>
      <c r="BE522" s="81" t="e">
        <f>REPLACE(INDEX(GroupVertices[Group], MATCH(Edges[[#This Row],[Vertex 2]],GroupVertices[Vertex],0)),1,1,"")</f>
        <v>#N/A</v>
      </c>
    </row>
    <row r="523" spans="1:57" x14ac:dyDescent="0.25">
      <c r="A523" s="67" t="s">
        <v>2330</v>
      </c>
      <c r="B523" s="67" t="s">
        <v>387</v>
      </c>
      <c r="C523" s="68"/>
      <c r="D523" s="69"/>
      <c r="E523" s="70"/>
      <c r="F523" s="71"/>
      <c r="G523" s="68"/>
      <c r="H523" s="72"/>
      <c r="I523" s="73"/>
      <c r="J523" s="73"/>
      <c r="K523" s="35" t="s">
        <v>65</v>
      </c>
      <c r="L523" s="80">
        <v>523</v>
      </c>
      <c r="M523" s="80"/>
      <c r="N523" s="75"/>
      <c r="O523" s="82" t="s">
        <v>393</v>
      </c>
      <c r="P523" s="84">
        <v>42853.142847222225</v>
      </c>
      <c r="Q523" s="82" t="s">
        <v>2625</v>
      </c>
      <c r="R523" s="82"/>
      <c r="S523" s="82"/>
      <c r="T523" s="82"/>
      <c r="U523" s="82"/>
      <c r="V523" s="85" t="s">
        <v>2870</v>
      </c>
      <c r="W523" s="84">
        <v>42853.142847222225</v>
      </c>
      <c r="X523" s="85" t="s">
        <v>3287</v>
      </c>
      <c r="Y523" s="82"/>
      <c r="Z523" s="82"/>
      <c r="AA523" s="88" t="s">
        <v>3724</v>
      </c>
      <c r="AB523" s="88" t="s">
        <v>3964</v>
      </c>
      <c r="AC523" s="82" t="b">
        <v>0</v>
      </c>
      <c r="AD523" s="82">
        <v>0</v>
      </c>
      <c r="AE523" s="88" t="s">
        <v>1017</v>
      </c>
      <c r="AF523" s="82" t="b">
        <v>0</v>
      </c>
      <c r="AG523" s="82" t="s">
        <v>1023</v>
      </c>
      <c r="AH523" s="82"/>
      <c r="AI523" s="88" t="s">
        <v>1016</v>
      </c>
      <c r="AJ523" s="82" t="b">
        <v>0</v>
      </c>
      <c r="AK523" s="82">
        <v>0</v>
      </c>
      <c r="AL523" s="88" t="s">
        <v>1016</v>
      </c>
      <c r="AM523" s="82" t="s">
        <v>1030</v>
      </c>
      <c r="AN523" s="82" t="b">
        <v>0</v>
      </c>
      <c r="AO523" s="88" t="s">
        <v>3964</v>
      </c>
      <c r="AP523" s="82" t="s">
        <v>179</v>
      </c>
      <c r="AQ523" s="82">
        <v>0</v>
      </c>
      <c r="AR523" s="82">
        <v>0</v>
      </c>
      <c r="AS523" s="82"/>
      <c r="AT523" s="82"/>
      <c r="AU523" s="82"/>
      <c r="AV523" s="82"/>
      <c r="AW523" s="82"/>
      <c r="AX523" s="82"/>
      <c r="AY523" s="82"/>
      <c r="AZ523" s="82"/>
      <c r="BA523" s="105" t="b">
        <f>IF(Edges[[#This Row],[Vertex 1]]=Edges[[#This Row],[Vertex 2]],TRUE,FALSE)</f>
        <v>0</v>
      </c>
      <c r="BB523">
        <v>1</v>
      </c>
      <c r="BC523">
        <v>1</v>
      </c>
      <c r="BD523" s="81" t="e">
        <f>REPLACE(INDEX(GroupVertices[Group], MATCH(Edges[[#This Row],[Vertex 1]],GroupVertices[Vertex],0)),1,1,"")</f>
        <v>#N/A</v>
      </c>
      <c r="BE523" s="81" t="e">
        <f>REPLACE(INDEX(GroupVertices[Group], MATCH(Edges[[#This Row],[Vertex 2]],GroupVertices[Vertex],0)),1,1,"")</f>
        <v>#N/A</v>
      </c>
    </row>
    <row r="524" spans="1:57" x14ac:dyDescent="0.25">
      <c r="A524" s="67" t="s">
        <v>2330</v>
      </c>
      <c r="B524" s="67" t="s">
        <v>381</v>
      </c>
      <c r="C524" s="68"/>
      <c r="D524" s="69"/>
      <c r="E524" s="70"/>
      <c r="F524" s="71"/>
      <c r="G524" s="68"/>
      <c r="H524" s="72"/>
      <c r="I524" s="73"/>
      <c r="J524" s="73"/>
      <c r="K524" s="35" t="s">
        <v>65</v>
      </c>
      <c r="L524" s="80">
        <v>524</v>
      </c>
      <c r="M524" s="80"/>
      <c r="N524" s="75"/>
      <c r="O524" s="82" t="s">
        <v>394</v>
      </c>
      <c r="P524" s="84">
        <v>42853.142847222225</v>
      </c>
      <c r="Q524" s="82" t="s">
        <v>2625</v>
      </c>
      <c r="R524" s="82"/>
      <c r="S524" s="82"/>
      <c r="T524" s="82"/>
      <c r="U524" s="82"/>
      <c r="V524" s="85" t="s">
        <v>2870</v>
      </c>
      <c r="W524" s="84">
        <v>42853.142847222225</v>
      </c>
      <c r="X524" s="85" t="s">
        <v>3287</v>
      </c>
      <c r="Y524" s="82"/>
      <c r="Z524" s="82"/>
      <c r="AA524" s="88" t="s">
        <v>3724</v>
      </c>
      <c r="AB524" s="88" t="s">
        <v>3964</v>
      </c>
      <c r="AC524" s="82" t="b">
        <v>0</v>
      </c>
      <c r="AD524" s="82">
        <v>0</v>
      </c>
      <c r="AE524" s="88" t="s">
        <v>1017</v>
      </c>
      <c r="AF524" s="82" t="b">
        <v>0</v>
      </c>
      <c r="AG524" s="82" t="s">
        <v>1023</v>
      </c>
      <c r="AH524" s="82"/>
      <c r="AI524" s="88" t="s">
        <v>1016</v>
      </c>
      <c r="AJ524" s="82" t="b">
        <v>0</v>
      </c>
      <c r="AK524" s="82">
        <v>0</v>
      </c>
      <c r="AL524" s="88" t="s">
        <v>1016</v>
      </c>
      <c r="AM524" s="82" t="s">
        <v>1030</v>
      </c>
      <c r="AN524" s="82" t="b">
        <v>0</v>
      </c>
      <c r="AO524" s="88" t="s">
        <v>3964</v>
      </c>
      <c r="AP524" s="82" t="s">
        <v>179</v>
      </c>
      <c r="AQ524" s="82">
        <v>0</v>
      </c>
      <c r="AR524" s="82">
        <v>0</v>
      </c>
      <c r="AS524" s="82"/>
      <c r="AT524" s="82"/>
      <c r="AU524" s="82"/>
      <c r="AV524" s="82"/>
      <c r="AW524" s="82"/>
      <c r="AX524" s="82"/>
      <c r="AY524" s="82"/>
      <c r="AZ524" s="82"/>
      <c r="BA524" s="105" t="b">
        <f>IF(Edges[[#This Row],[Vertex 1]]=Edges[[#This Row],[Vertex 2]],TRUE,FALSE)</f>
        <v>0</v>
      </c>
      <c r="BB524">
        <v>1</v>
      </c>
      <c r="BC524">
        <v>1</v>
      </c>
      <c r="BD524" s="81" t="e">
        <f>REPLACE(INDEX(GroupVertices[Group], MATCH(Edges[[#This Row],[Vertex 1]],GroupVertices[Vertex],0)),1,1,"")</f>
        <v>#N/A</v>
      </c>
      <c r="BE524" s="81" t="e">
        <f>REPLACE(INDEX(GroupVertices[Group], MATCH(Edges[[#This Row],[Vertex 2]],GroupVertices[Vertex],0)),1,1,"")</f>
        <v>#N/A</v>
      </c>
    </row>
    <row r="525" spans="1:57" x14ac:dyDescent="0.25">
      <c r="A525" s="67" t="s">
        <v>2331</v>
      </c>
      <c r="B525" s="67" t="s">
        <v>387</v>
      </c>
      <c r="C525" s="68"/>
      <c r="D525" s="69"/>
      <c r="E525" s="70"/>
      <c r="F525" s="71"/>
      <c r="G525" s="68"/>
      <c r="H525" s="72"/>
      <c r="I525" s="73"/>
      <c r="J525" s="73"/>
      <c r="K525" s="35" t="s">
        <v>65</v>
      </c>
      <c r="L525" s="80">
        <v>525</v>
      </c>
      <c r="M525" s="80"/>
      <c r="N525" s="75"/>
      <c r="O525" s="82" t="s">
        <v>393</v>
      </c>
      <c r="P525" s="84">
        <v>42853.146840277775</v>
      </c>
      <c r="Q525" s="82" t="s">
        <v>2620</v>
      </c>
      <c r="R525" s="85" t="s">
        <v>2657</v>
      </c>
      <c r="S525" s="82" t="s">
        <v>2668</v>
      </c>
      <c r="T525" s="82"/>
      <c r="U525" s="82"/>
      <c r="V525" s="85" t="s">
        <v>2871</v>
      </c>
      <c r="W525" s="84">
        <v>42853.146840277775</v>
      </c>
      <c r="X525" s="85" t="s">
        <v>3288</v>
      </c>
      <c r="Y525" s="82"/>
      <c r="Z525" s="82"/>
      <c r="AA525" s="88" t="s">
        <v>3725</v>
      </c>
      <c r="AB525" s="82"/>
      <c r="AC525" s="82" t="b">
        <v>0</v>
      </c>
      <c r="AD525" s="82">
        <v>0</v>
      </c>
      <c r="AE525" s="88" t="s">
        <v>1016</v>
      </c>
      <c r="AF525" s="82" t="b">
        <v>0</v>
      </c>
      <c r="AG525" s="82" t="s">
        <v>1023</v>
      </c>
      <c r="AH525" s="82"/>
      <c r="AI525" s="88" t="s">
        <v>1016</v>
      </c>
      <c r="AJ525" s="82" t="b">
        <v>0</v>
      </c>
      <c r="AK525" s="82">
        <v>345</v>
      </c>
      <c r="AL525" s="88" t="s">
        <v>3964</v>
      </c>
      <c r="AM525" s="82" t="s">
        <v>1030</v>
      </c>
      <c r="AN525" s="82" t="b">
        <v>0</v>
      </c>
      <c r="AO525" s="88" t="s">
        <v>3964</v>
      </c>
      <c r="AP525" s="82" t="s">
        <v>179</v>
      </c>
      <c r="AQ525" s="82">
        <v>0</v>
      </c>
      <c r="AR525" s="82">
        <v>0</v>
      </c>
      <c r="AS525" s="82"/>
      <c r="AT525" s="82"/>
      <c r="AU525" s="82"/>
      <c r="AV525" s="82"/>
      <c r="AW525" s="82"/>
      <c r="AX525" s="82"/>
      <c r="AY525" s="82"/>
      <c r="AZ525" s="82"/>
      <c r="BA525" s="105" t="b">
        <f>IF(Edges[[#This Row],[Vertex 1]]=Edges[[#This Row],[Vertex 2]],TRUE,FALSE)</f>
        <v>0</v>
      </c>
      <c r="BB525">
        <v>1</v>
      </c>
      <c r="BC525">
        <v>1</v>
      </c>
      <c r="BD525" s="81" t="e">
        <f>REPLACE(INDEX(GroupVertices[Group], MATCH(Edges[[#This Row],[Vertex 1]],GroupVertices[Vertex],0)),1,1,"")</f>
        <v>#N/A</v>
      </c>
      <c r="BE525" s="81" t="e">
        <f>REPLACE(INDEX(GroupVertices[Group], MATCH(Edges[[#This Row],[Vertex 2]],GroupVertices[Vertex],0)),1,1,"")</f>
        <v>#N/A</v>
      </c>
    </row>
    <row r="526" spans="1:57" x14ac:dyDescent="0.25">
      <c r="A526" s="67" t="s">
        <v>2331</v>
      </c>
      <c r="B526" s="67" t="s">
        <v>381</v>
      </c>
      <c r="C526" s="68"/>
      <c r="D526" s="69"/>
      <c r="E526" s="70"/>
      <c r="F526" s="71"/>
      <c r="G526" s="68"/>
      <c r="H526" s="72"/>
      <c r="I526" s="73"/>
      <c r="J526" s="73"/>
      <c r="K526" s="35" t="s">
        <v>65</v>
      </c>
      <c r="L526" s="80">
        <v>526</v>
      </c>
      <c r="M526" s="80"/>
      <c r="N526" s="75"/>
      <c r="O526" s="82" t="s">
        <v>393</v>
      </c>
      <c r="P526" s="84">
        <v>42853.146840277775</v>
      </c>
      <c r="Q526" s="82" t="s">
        <v>2620</v>
      </c>
      <c r="R526" s="85" t="s">
        <v>2657</v>
      </c>
      <c r="S526" s="82" t="s">
        <v>2668</v>
      </c>
      <c r="T526" s="82"/>
      <c r="U526" s="82"/>
      <c r="V526" s="85" t="s">
        <v>2871</v>
      </c>
      <c r="W526" s="84">
        <v>42853.146840277775</v>
      </c>
      <c r="X526" s="85" t="s">
        <v>3288</v>
      </c>
      <c r="Y526" s="82"/>
      <c r="Z526" s="82"/>
      <c r="AA526" s="88" t="s">
        <v>3725</v>
      </c>
      <c r="AB526" s="82"/>
      <c r="AC526" s="82" t="b">
        <v>0</v>
      </c>
      <c r="AD526" s="82">
        <v>0</v>
      </c>
      <c r="AE526" s="88" t="s">
        <v>1016</v>
      </c>
      <c r="AF526" s="82" t="b">
        <v>0</v>
      </c>
      <c r="AG526" s="82" t="s">
        <v>1023</v>
      </c>
      <c r="AH526" s="82"/>
      <c r="AI526" s="88" t="s">
        <v>1016</v>
      </c>
      <c r="AJ526" s="82" t="b">
        <v>0</v>
      </c>
      <c r="AK526" s="82">
        <v>345</v>
      </c>
      <c r="AL526" s="88" t="s">
        <v>3964</v>
      </c>
      <c r="AM526" s="82" t="s">
        <v>1030</v>
      </c>
      <c r="AN526" s="82" t="b">
        <v>0</v>
      </c>
      <c r="AO526" s="88" t="s">
        <v>3964</v>
      </c>
      <c r="AP526" s="82" t="s">
        <v>179</v>
      </c>
      <c r="AQ526" s="82">
        <v>0</v>
      </c>
      <c r="AR526" s="82">
        <v>0</v>
      </c>
      <c r="AS526" s="82"/>
      <c r="AT526" s="82"/>
      <c r="AU526" s="82"/>
      <c r="AV526" s="82"/>
      <c r="AW526" s="82"/>
      <c r="AX526" s="82"/>
      <c r="AY526" s="82"/>
      <c r="AZ526" s="82"/>
      <c r="BA526" s="105" t="b">
        <f>IF(Edges[[#This Row],[Vertex 1]]=Edges[[#This Row],[Vertex 2]],TRUE,FALSE)</f>
        <v>0</v>
      </c>
      <c r="BB526">
        <v>1</v>
      </c>
      <c r="BC526">
        <v>1</v>
      </c>
      <c r="BD526" s="81" t="e">
        <f>REPLACE(INDEX(GroupVertices[Group], MATCH(Edges[[#This Row],[Vertex 1]],GroupVertices[Vertex],0)),1,1,"")</f>
        <v>#N/A</v>
      </c>
      <c r="BE526" s="81" t="e">
        <f>REPLACE(INDEX(GroupVertices[Group], MATCH(Edges[[#This Row],[Vertex 2]],GroupVertices[Vertex],0)),1,1,"")</f>
        <v>#N/A</v>
      </c>
    </row>
    <row r="527" spans="1:57" x14ac:dyDescent="0.25">
      <c r="A527" s="67" t="s">
        <v>2332</v>
      </c>
      <c r="B527" s="67" t="s">
        <v>387</v>
      </c>
      <c r="C527" s="68"/>
      <c r="D527" s="69"/>
      <c r="E527" s="70"/>
      <c r="F527" s="71"/>
      <c r="G527" s="68"/>
      <c r="H527" s="72"/>
      <c r="I527" s="73"/>
      <c r="J527" s="73"/>
      <c r="K527" s="35" t="s">
        <v>65</v>
      </c>
      <c r="L527" s="80">
        <v>527</v>
      </c>
      <c r="M527" s="80"/>
      <c r="N527" s="75"/>
      <c r="O527" s="82" t="s">
        <v>393</v>
      </c>
      <c r="P527" s="84">
        <v>42853.149571759262</v>
      </c>
      <c r="Q527" s="82" t="s">
        <v>2620</v>
      </c>
      <c r="R527" s="85" t="s">
        <v>2657</v>
      </c>
      <c r="S527" s="82" t="s">
        <v>2668</v>
      </c>
      <c r="T527" s="82"/>
      <c r="U527" s="82"/>
      <c r="V527" s="85" t="s">
        <v>2872</v>
      </c>
      <c r="W527" s="84">
        <v>42853.149571759262</v>
      </c>
      <c r="X527" s="85" t="s">
        <v>3289</v>
      </c>
      <c r="Y527" s="82"/>
      <c r="Z527" s="82"/>
      <c r="AA527" s="88" t="s">
        <v>3726</v>
      </c>
      <c r="AB527" s="82"/>
      <c r="AC527" s="82" t="b">
        <v>0</v>
      </c>
      <c r="AD527" s="82">
        <v>0</v>
      </c>
      <c r="AE527" s="88" t="s">
        <v>1016</v>
      </c>
      <c r="AF527" s="82" t="b">
        <v>0</v>
      </c>
      <c r="AG527" s="82" t="s">
        <v>1023</v>
      </c>
      <c r="AH527" s="82"/>
      <c r="AI527" s="88" t="s">
        <v>1016</v>
      </c>
      <c r="AJ527" s="82" t="b">
        <v>0</v>
      </c>
      <c r="AK527" s="82">
        <v>345</v>
      </c>
      <c r="AL527" s="88" t="s">
        <v>3964</v>
      </c>
      <c r="AM527" s="82" t="s">
        <v>1032</v>
      </c>
      <c r="AN527" s="82" t="b">
        <v>0</v>
      </c>
      <c r="AO527" s="88" t="s">
        <v>3964</v>
      </c>
      <c r="AP527" s="82" t="s">
        <v>179</v>
      </c>
      <c r="AQ527" s="82">
        <v>0</v>
      </c>
      <c r="AR527" s="82">
        <v>0</v>
      </c>
      <c r="AS527" s="82"/>
      <c r="AT527" s="82"/>
      <c r="AU527" s="82"/>
      <c r="AV527" s="82"/>
      <c r="AW527" s="82"/>
      <c r="AX527" s="82"/>
      <c r="AY527" s="82"/>
      <c r="AZ527" s="82"/>
      <c r="BA527" s="105" t="b">
        <f>IF(Edges[[#This Row],[Vertex 1]]=Edges[[#This Row],[Vertex 2]],TRUE,FALSE)</f>
        <v>0</v>
      </c>
      <c r="BB527">
        <v>1</v>
      </c>
      <c r="BC527">
        <v>1</v>
      </c>
      <c r="BD527" s="81" t="e">
        <f>REPLACE(INDEX(GroupVertices[Group], MATCH(Edges[[#This Row],[Vertex 1]],GroupVertices[Vertex],0)),1,1,"")</f>
        <v>#N/A</v>
      </c>
      <c r="BE527" s="81" t="e">
        <f>REPLACE(INDEX(GroupVertices[Group], MATCH(Edges[[#This Row],[Vertex 2]],GroupVertices[Vertex],0)),1,1,"")</f>
        <v>#N/A</v>
      </c>
    </row>
    <row r="528" spans="1:57" x14ac:dyDescent="0.25">
      <c r="A528" s="67" t="s">
        <v>2332</v>
      </c>
      <c r="B528" s="67" t="s">
        <v>381</v>
      </c>
      <c r="C528" s="68"/>
      <c r="D528" s="69"/>
      <c r="E528" s="70"/>
      <c r="F528" s="71"/>
      <c r="G528" s="68"/>
      <c r="H528" s="72"/>
      <c r="I528" s="73"/>
      <c r="J528" s="73"/>
      <c r="K528" s="35" t="s">
        <v>65</v>
      </c>
      <c r="L528" s="80">
        <v>528</v>
      </c>
      <c r="M528" s="80"/>
      <c r="N528" s="75"/>
      <c r="O528" s="82" t="s">
        <v>393</v>
      </c>
      <c r="P528" s="84">
        <v>42853.149571759262</v>
      </c>
      <c r="Q528" s="82" t="s">
        <v>2620</v>
      </c>
      <c r="R528" s="85" t="s">
        <v>2657</v>
      </c>
      <c r="S528" s="82" t="s">
        <v>2668</v>
      </c>
      <c r="T528" s="82"/>
      <c r="U528" s="82"/>
      <c r="V528" s="85" t="s">
        <v>2872</v>
      </c>
      <c r="W528" s="84">
        <v>42853.149571759262</v>
      </c>
      <c r="X528" s="85" t="s">
        <v>3289</v>
      </c>
      <c r="Y528" s="82"/>
      <c r="Z528" s="82"/>
      <c r="AA528" s="88" t="s">
        <v>3726</v>
      </c>
      <c r="AB528" s="82"/>
      <c r="AC528" s="82" t="b">
        <v>0</v>
      </c>
      <c r="AD528" s="82">
        <v>0</v>
      </c>
      <c r="AE528" s="88" t="s">
        <v>1016</v>
      </c>
      <c r="AF528" s="82" t="b">
        <v>0</v>
      </c>
      <c r="AG528" s="82" t="s">
        <v>1023</v>
      </c>
      <c r="AH528" s="82"/>
      <c r="AI528" s="88" t="s">
        <v>1016</v>
      </c>
      <c r="AJ528" s="82" t="b">
        <v>0</v>
      </c>
      <c r="AK528" s="82">
        <v>345</v>
      </c>
      <c r="AL528" s="88" t="s">
        <v>3964</v>
      </c>
      <c r="AM528" s="82" t="s">
        <v>1032</v>
      </c>
      <c r="AN528" s="82" t="b">
        <v>0</v>
      </c>
      <c r="AO528" s="88" t="s">
        <v>3964</v>
      </c>
      <c r="AP528" s="82" t="s">
        <v>179</v>
      </c>
      <c r="AQ528" s="82">
        <v>0</v>
      </c>
      <c r="AR528" s="82">
        <v>0</v>
      </c>
      <c r="AS528" s="82"/>
      <c r="AT528" s="82"/>
      <c r="AU528" s="82"/>
      <c r="AV528" s="82"/>
      <c r="AW528" s="82"/>
      <c r="AX528" s="82"/>
      <c r="AY528" s="82"/>
      <c r="AZ528" s="82"/>
      <c r="BA528" s="105" t="b">
        <f>IF(Edges[[#This Row],[Vertex 1]]=Edges[[#This Row],[Vertex 2]],TRUE,FALSE)</f>
        <v>0</v>
      </c>
      <c r="BB528">
        <v>1</v>
      </c>
      <c r="BC528">
        <v>1</v>
      </c>
      <c r="BD528" s="81" t="e">
        <f>REPLACE(INDEX(GroupVertices[Group], MATCH(Edges[[#This Row],[Vertex 1]],GroupVertices[Vertex],0)),1,1,"")</f>
        <v>#N/A</v>
      </c>
      <c r="BE528" s="81" t="e">
        <f>REPLACE(INDEX(GroupVertices[Group], MATCH(Edges[[#This Row],[Vertex 2]],GroupVertices[Vertex],0)),1,1,"")</f>
        <v>#N/A</v>
      </c>
    </row>
    <row r="529" spans="1:57" x14ac:dyDescent="0.25">
      <c r="A529" s="67" t="s">
        <v>2333</v>
      </c>
      <c r="B529" s="67" t="s">
        <v>387</v>
      </c>
      <c r="C529" s="68"/>
      <c r="D529" s="69"/>
      <c r="E529" s="70"/>
      <c r="F529" s="71"/>
      <c r="G529" s="68"/>
      <c r="H529" s="72"/>
      <c r="I529" s="73"/>
      <c r="J529" s="73"/>
      <c r="K529" s="35" t="s">
        <v>65</v>
      </c>
      <c r="L529" s="80">
        <v>529</v>
      </c>
      <c r="M529" s="80"/>
      <c r="N529" s="75"/>
      <c r="O529" s="82" t="s">
        <v>393</v>
      </c>
      <c r="P529" s="84">
        <v>42853.155358796299</v>
      </c>
      <c r="Q529" s="82" t="s">
        <v>2620</v>
      </c>
      <c r="R529" s="85" t="s">
        <v>2657</v>
      </c>
      <c r="S529" s="82" t="s">
        <v>2668</v>
      </c>
      <c r="T529" s="82"/>
      <c r="U529" s="82"/>
      <c r="V529" s="85" t="s">
        <v>2873</v>
      </c>
      <c r="W529" s="84">
        <v>42853.155358796299</v>
      </c>
      <c r="X529" s="85" t="s">
        <v>3290</v>
      </c>
      <c r="Y529" s="82"/>
      <c r="Z529" s="82"/>
      <c r="AA529" s="88" t="s">
        <v>3727</v>
      </c>
      <c r="AB529" s="82"/>
      <c r="AC529" s="82" t="b">
        <v>0</v>
      </c>
      <c r="AD529" s="82">
        <v>0</v>
      </c>
      <c r="AE529" s="88" t="s">
        <v>1016</v>
      </c>
      <c r="AF529" s="82" t="b">
        <v>0</v>
      </c>
      <c r="AG529" s="82" t="s">
        <v>1023</v>
      </c>
      <c r="AH529" s="82"/>
      <c r="AI529" s="88" t="s">
        <v>1016</v>
      </c>
      <c r="AJ529" s="82" t="b">
        <v>0</v>
      </c>
      <c r="AK529" s="82">
        <v>345</v>
      </c>
      <c r="AL529" s="88" t="s">
        <v>3964</v>
      </c>
      <c r="AM529" s="82" t="s">
        <v>1030</v>
      </c>
      <c r="AN529" s="82" t="b">
        <v>0</v>
      </c>
      <c r="AO529" s="88" t="s">
        <v>3964</v>
      </c>
      <c r="AP529" s="82" t="s">
        <v>179</v>
      </c>
      <c r="AQ529" s="82">
        <v>0</v>
      </c>
      <c r="AR529" s="82">
        <v>0</v>
      </c>
      <c r="AS529" s="82"/>
      <c r="AT529" s="82"/>
      <c r="AU529" s="82"/>
      <c r="AV529" s="82"/>
      <c r="AW529" s="82"/>
      <c r="AX529" s="82"/>
      <c r="AY529" s="82"/>
      <c r="AZ529" s="82"/>
      <c r="BA529" s="105" t="b">
        <f>IF(Edges[[#This Row],[Vertex 1]]=Edges[[#This Row],[Vertex 2]],TRUE,FALSE)</f>
        <v>0</v>
      </c>
      <c r="BB529">
        <v>1</v>
      </c>
      <c r="BC529">
        <v>1</v>
      </c>
      <c r="BD529" s="81" t="e">
        <f>REPLACE(INDEX(GroupVertices[Group], MATCH(Edges[[#This Row],[Vertex 1]],GroupVertices[Vertex],0)),1,1,"")</f>
        <v>#N/A</v>
      </c>
      <c r="BE529" s="81" t="e">
        <f>REPLACE(INDEX(GroupVertices[Group], MATCH(Edges[[#This Row],[Vertex 2]],GroupVertices[Vertex],0)),1,1,"")</f>
        <v>#N/A</v>
      </c>
    </row>
    <row r="530" spans="1:57" x14ac:dyDescent="0.25">
      <c r="A530" s="67" t="s">
        <v>2333</v>
      </c>
      <c r="B530" s="67" t="s">
        <v>381</v>
      </c>
      <c r="C530" s="68"/>
      <c r="D530" s="69"/>
      <c r="E530" s="70"/>
      <c r="F530" s="71"/>
      <c r="G530" s="68"/>
      <c r="H530" s="72"/>
      <c r="I530" s="73"/>
      <c r="J530" s="73"/>
      <c r="K530" s="35" t="s">
        <v>65</v>
      </c>
      <c r="L530" s="80">
        <v>530</v>
      </c>
      <c r="M530" s="80"/>
      <c r="N530" s="75"/>
      <c r="O530" s="82" t="s">
        <v>393</v>
      </c>
      <c r="P530" s="84">
        <v>42853.155358796299</v>
      </c>
      <c r="Q530" s="82" t="s">
        <v>2620</v>
      </c>
      <c r="R530" s="85" t="s">
        <v>2657</v>
      </c>
      <c r="S530" s="82" t="s">
        <v>2668</v>
      </c>
      <c r="T530" s="82"/>
      <c r="U530" s="82"/>
      <c r="V530" s="85" t="s">
        <v>2873</v>
      </c>
      <c r="W530" s="84">
        <v>42853.155358796299</v>
      </c>
      <c r="X530" s="85" t="s">
        <v>3290</v>
      </c>
      <c r="Y530" s="82"/>
      <c r="Z530" s="82"/>
      <c r="AA530" s="88" t="s">
        <v>3727</v>
      </c>
      <c r="AB530" s="82"/>
      <c r="AC530" s="82" t="b">
        <v>0</v>
      </c>
      <c r="AD530" s="82">
        <v>0</v>
      </c>
      <c r="AE530" s="88" t="s">
        <v>1016</v>
      </c>
      <c r="AF530" s="82" t="b">
        <v>0</v>
      </c>
      <c r="AG530" s="82" t="s">
        <v>1023</v>
      </c>
      <c r="AH530" s="82"/>
      <c r="AI530" s="88" t="s">
        <v>1016</v>
      </c>
      <c r="AJ530" s="82" t="b">
        <v>0</v>
      </c>
      <c r="AK530" s="82">
        <v>345</v>
      </c>
      <c r="AL530" s="88" t="s">
        <v>3964</v>
      </c>
      <c r="AM530" s="82" t="s">
        <v>1030</v>
      </c>
      <c r="AN530" s="82" t="b">
        <v>0</v>
      </c>
      <c r="AO530" s="88" t="s">
        <v>3964</v>
      </c>
      <c r="AP530" s="82" t="s">
        <v>179</v>
      </c>
      <c r="AQ530" s="82">
        <v>0</v>
      </c>
      <c r="AR530" s="82">
        <v>0</v>
      </c>
      <c r="AS530" s="82"/>
      <c r="AT530" s="82"/>
      <c r="AU530" s="82"/>
      <c r="AV530" s="82"/>
      <c r="AW530" s="82"/>
      <c r="AX530" s="82"/>
      <c r="AY530" s="82"/>
      <c r="AZ530" s="82"/>
      <c r="BA530" s="105" t="b">
        <f>IF(Edges[[#This Row],[Vertex 1]]=Edges[[#This Row],[Vertex 2]],TRUE,FALSE)</f>
        <v>0</v>
      </c>
      <c r="BB530">
        <v>1</v>
      </c>
      <c r="BC530">
        <v>1</v>
      </c>
      <c r="BD530" s="81" t="e">
        <f>REPLACE(INDEX(GroupVertices[Group], MATCH(Edges[[#This Row],[Vertex 1]],GroupVertices[Vertex],0)),1,1,"")</f>
        <v>#N/A</v>
      </c>
      <c r="BE530" s="81" t="e">
        <f>REPLACE(INDEX(GroupVertices[Group], MATCH(Edges[[#This Row],[Vertex 2]],GroupVertices[Vertex],0)),1,1,"")</f>
        <v>#N/A</v>
      </c>
    </row>
    <row r="531" spans="1:57" x14ac:dyDescent="0.25">
      <c r="A531" s="67" t="s">
        <v>2334</v>
      </c>
      <c r="B531" s="67" t="s">
        <v>387</v>
      </c>
      <c r="C531" s="68"/>
      <c r="D531" s="69"/>
      <c r="E531" s="70"/>
      <c r="F531" s="71"/>
      <c r="G531" s="68"/>
      <c r="H531" s="72"/>
      <c r="I531" s="73"/>
      <c r="J531" s="73"/>
      <c r="K531" s="35" t="s">
        <v>65</v>
      </c>
      <c r="L531" s="80">
        <v>531</v>
      </c>
      <c r="M531" s="80"/>
      <c r="N531" s="75"/>
      <c r="O531" s="82" t="s">
        <v>393</v>
      </c>
      <c r="P531" s="84">
        <v>42853.186805555553</v>
      </c>
      <c r="Q531" s="82" t="s">
        <v>2620</v>
      </c>
      <c r="R531" s="85" t="s">
        <v>2657</v>
      </c>
      <c r="S531" s="82" t="s">
        <v>2668</v>
      </c>
      <c r="T531" s="82"/>
      <c r="U531" s="82"/>
      <c r="V531" s="85" t="s">
        <v>2874</v>
      </c>
      <c r="W531" s="84">
        <v>42853.186805555553</v>
      </c>
      <c r="X531" s="85" t="s">
        <v>3291</v>
      </c>
      <c r="Y531" s="82"/>
      <c r="Z531" s="82"/>
      <c r="AA531" s="88" t="s">
        <v>3728</v>
      </c>
      <c r="AB531" s="82"/>
      <c r="AC531" s="82" t="b">
        <v>0</v>
      </c>
      <c r="AD531" s="82">
        <v>0</v>
      </c>
      <c r="AE531" s="88" t="s">
        <v>1016</v>
      </c>
      <c r="AF531" s="82" t="b">
        <v>0</v>
      </c>
      <c r="AG531" s="82" t="s">
        <v>1023</v>
      </c>
      <c r="AH531" s="82"/>
      <c r="AI531" s="88" t="s">
        <v>1016</v>
      </c>
      <c r="AJ531" s="82" t="b">
        <v>0</v>
      </c>
      <c r="AK531" s="82">
        <v>345</v>
      </c>
      <c r="AL531" s="88" t="s">
        <v>3964</v>
      </c>
      <c r="AM531" s="82" t="s">
        <v>1030</v>
      </c>
      <c r="AN531" s="82" t="b">
        <v>0</v>
      </c>
      <c r="AO531" s="88" t="s">
        <v>3964</v>
      </c>
      <c r="AP531" s="82" t="s">
        <v>179</v>
      </c>
      <c r="AQ531" s="82">
        <v>0</v>
      </c>
      <c r="AR531" s="82">
        <v>0</v>
      </c>
      <c r="AS531" s="82"/>
      <c r="AT531" s="82"/>
      <c r="AU531" s="82"/>
      <c r="AV531" s="82"/>
      <c r="AW531" s="82"/>
      <c r="AX531" s="82"/>
      <c r="AY531" s="82"/>
      <c r="AZ531" s="82"/>
      <c r="BA531" s="105" t="b">
        <f>IF(Edges[[#This Row],[Vertex 1]]=Edges[[#This Row],[Vertex 2]],TRUE,FALSE)</f>
        <v>0</v>
      </c>
      <c r="BB531">
        <v>1</v>
      </c>
      <c r="BC531">
        <v>1</v>
      </c>
      <c r="BD531" s="81" t="e">
        <f>REPLACE(INDEX(GroupVertices[Group], MATCH(Edges[[#This Row],[Vertex 1]],GroupVertices[Vertex],0)),1,1,"")</f>
        <v>#N/A</v>
      </c>
      <c r="BE531" s="81" t="e">
        <f>REPLACE(INDEX(GroupVertices[Group], MATCH(Edges[[#This Row],[Vertex 2]],GroupVertices[Vertex],0)),1,1,"")</f>
        <v>#N/A</v>
      </c>
    </row>
    <row r="532" spans="1:57" x14ac:dyDescent="0.25">
      <c r="A532" s="67" t="s">
        <v>2334</v>
      </c>
      <c r="B532" s="67" t="s">
        <v>381</v>
      </c>
      <c r="C532" s="68"/>
      <c r="D532" s="69"/>
      <c r="E532" s="70"/>
      <c r="F532" s="71"/>
      <c r="G532" s="68"/>
      <c r="H532" s="72"/>
      <c r="I532" s="73"/>
      <c r="J532" s="73"/>
      <c r="K532" s="35" t="s">
        <v>65</v>
      </c>
      <c r="L532" s="80">
        <v>532</v>
      </c>
      <c r="M532" s="80"/>
      <c r="N532" s="75"/>
      <c r="O532" s="82" t="s">
        <v>393</v>
      </c>
      <c r="P532" s="84">
        <v>42853.186805555553</v>
      </c>
      <c r="Q532" s="82" t="s">
        <v>2620</v>
      </c>
      <c r="R532" s="85" t="s">
        <v>2657</v>
      </c>
      <c r="S532" s="82" t="s">
        <v>2668</v>
      </c>
      <c r="T532" s="82"/>
      <c r="U532" s="82"/>
      <c r="V532" s="85" t="s">
        <v>2874</v>
      </c>
      <c r="W532" s="84">
        <v>42853.186805555553</v>
      </c>
      <c r="X532" s="85" t="s">
        <v>3291</v>
      </c>
      <c r="Y532" s="82"/>
      <c r="Z532" s="82"/>
      <c r="AA532" s="88" t="s">
        <v>3728</v>
      </c>
      <c r="AB532" s="82"/>
      <c r="AC532" s="82" t="b">
        <v>0</v>
      </c>
      <c r="AD532" s="82">
        <v>0</v>
      </c>
      <c r="AE532" s="88" t="s">
        <v>1016</v>
      </c>
      <c r="AF532" s="82" t="b">
        <v>0</v>
      </c>
      <c r="AG532" s="82" t="s">
        <v>1023</v>
      </c>
      <c r="AH532" s="82"/>
      <c r="AI532" s="88" t="s">
        <v>1016</v>
      </c>
      <c r="AJ532" s="82" t="b">
        <v>0</v>
      </c>
      <c r="AK532" s="82">
        <v>345</v>
      </c>
      <c r="AL532" s="88" t="s">
        <v>3964</v>
      </c>
      <c r="AM532" s="82" t="s">
        <v>1030</v>
      </c>
      <c r="AN532" s="82" t="b">
        <v>0</v>
      </c>
      <c r="AO532" s="88" t="s">
        <v>3964</v>
      </c>
      <c r="AP532" s="82" t="s">
        <v>179</v>
      </c>
      <c r="AQ532" s="82">
        <v>0</v>
      </c>
      <c r="AR532" s="82">
        <v>0</v>
      </c>
      <c r="AS532" s="82"/>
      <c r="AT532" s="82"/>
      <c r="AU532" s="82"/>
      <c r="AV532" s="82"/>
      <c r="AW532" s="82"/>
      <c r="AX532" s="82"/>
      <c r="AY532" s="82"/>
      <c r="AZ532" s="82"/>
      <c r="BA532" s="105" t="b">
        <f>IF(Edges[[#This Row],[Vertex 1]]=Edges[[#This Row],[Vertex 2]],TRUE,FALSE)</f>
        <v>0</v>
      </c>
      <c r="BB532">
        <v>1</v>
      </c>
      <c r="BC532">
        <v>1</v>
      </c>
      <c r="BD532" s="81" t="e">
        <f>REPLACE(INDEX(GroupVertices[Group], MATCH(Edges[[#This Row],[Vertex 1]],GroupVertices[Vertex],0)),1,1,"")</f>
        <v>#N/A</v>
      </c>
      <c r="BE532" s="81" t="e">
        <f>REPLACE(INDEX(GroupVertices[Group], MATCH(Edges[[#This Row],[Vertex 2]],GroupVertices[Vertex],0)),1,1,"")</f>
        <v>#N/A</v>
      </c>
    </row>
    <row r="533" spans="1:57" x14ac:dyDescent="0.25">
      <c r="A533" s="67" t="s">
        <v>2335</v>
      </c>
      <c r="B533" s="67" t="s">
        <v>387</v>
      </c>
      <c r="C533" s="68"/>
      <c r="D533" s="69"/>
      <c r="E533" s="70"/>
      <c r="F533" s="71"/>
      <c r="G533" s="68"/>
      <c r="H533" s="72"/>
      <c r="I533" s="73"/>
      <c r="J533" s="73"/>
      <c r="K533" s="35" t="s">
        <v>65</v>
      </c>
      <c r="L533" s="80">
        <v>533</v>
      </c>
      <c r="M533" s="80"/>
      <c r="N533" s="75"/>
      <c r="O533" s="82" t="s">
        <v>393</v>
      </c>
      <c r="P533" s="84">
        <v>42853.194050925929</v>
      </c>
      <c r="Q533" s="82" t="s">
        <v>2620</v>
      </c>
      <c r="R533" s="85" t="s">
        <v>2657</v>
      </c>
      <c r="S533" s="82" t="s">
        <v>2668</v>
      </c>
      <c r="T533" s="82"/>
      <c r="U533" s="82"/>
      <c r="V533" s="85" t="s">
        <v>2875</v>
      </c>
      <c r="W533" s="84">
        <v>42853.194050925929</v>
      </c>
      <c r="X533" s="85" t="s">
        <v>3292</v>
      </c>
      <c r="Y533" s="82"/>
      <c r="Z533" s="82"/>
      <c r="AA533" s="88" t="s">
        <v>3729</v>
      </c>
      <c r="AB533" s="82"/>
      <c r="AC533" s="82" t="b">
        <v>0</v>
      </c>
      <c r="AD533" s="82">
        <v>0</v>
      </c>
      <c r="AE533" s="88" t="s">
        <v>1016</v>
      </c>
      <c r="AF533" s="82" t="b">
        <v>0</v>
      </c>
      <c r="AG533" s="82" t="s">
        <v>1023</v>
      </c>
      <c r="AH533" s="82"/>
      <c r="AI533" s="88" t="s">
        <v>1016</v>
      </c>
      <c r="AJ533" s="82" t="b">
        <v>0</v>
      </c>
      <c r="AK533" s="82">
        <v>345</v>
      </c>
      <c r="AL533" s="88" t="s">
        <v>3964</v>
      </c>
      <c r="AM533" s="82" t="s">
        <v>1033</v>
      </c>
      <c r="AN533" s="82" t="b">
        <v>0</v>
      </c>
      <c r="AO533" s="88" t="s">
        <v>3964</v>
      </c>
      <c r="AP533" s="82" t="s">
        <v>179</v>
      </c>
      <c r="AQ533" s="82">
        <v>0</v>
      </c>
      <c r="AR533" s="82">
        <v>0</v>
      </c>
      <c r="AS533" s="82"/>
      <c r="AT533" s="82"/>
      <c r="AU533" s="82"/>
      <c r="AV533" s="82"/>
      <c r="AW533" s="82"/>
      <c r="AX533" s="82"/>
      <c r="AY533" s="82"/>
      <c r="AZ533" s="82"/>
      <c r="BA533" s="105" t="b">
        <f>IF(Edges[[#This Row],[Vertex 1]]=Edges[[#This Row],[Vertex 2]],TRUE,FALSE)</f>
        <v>0</v>
      </c>
      <c r="BB533">
        <v>1</v>
      </c>
      <c r="BC533">
        <v>1</v>
      </c>
      <c r="BD533" s="81" t="e">
        <f>REPLACE(INDEX(GroupVertices[Group], MATCH(Edges[[#This Row],[Vertex 1]],GroupVertices[Vertex],0)),1,1,"")</f>
        <v>#N/A</v>
      </c>
      <c r="BE533" s="81" t="e">
        <f>REPLACE(INDEX(GroupVertices[Group], MATCH(Edges[[#This Row],[Vertex 2]],GroupVertices[Vertex],0)),1,1,"")</f>
        <v>#N/A</v>
      </c>
    </row>
    <row r="534" spans="1:57" x14ac:dyDescent="0.25">
      <c r="A534" s="67" t="s">
        <v>2335</v>
      </c>
      <c r="B534" s="67" t="s">
        <v>381</v>
      </c>
      <c r="C534" s="68"/>
      <c r="D534" s="69"/>
      <c r="E534" s="70"/>
      <c r="F534" s="71"/>
      <c r="G534" s="68"/>
      <c r="H534" s="72"/>
      <c r="I534" s="73"/>
      <c r="J534" s="73"/>
      <c r="K534" s="35" t="s">
        <v>65</v>
      </c>
      <c r="L534" s="80">
        <v>534</v>
      </c>
      <c r="M534" s="80"/>
      <c r="N534" s="75"/>
      <c r="O534" s="82" t="s">
        <v>393</v>
      </c>
      <c r="P534" s="84">
        <v>42853.194050925929</v>
      </c>
      <c r="Q534" s="82" t="s">
        <v>2620</v>
      </c>
      <c r="R534" s="85" t="s">
        <v>2657</v>
      </c>
      <c r="S534" s="82" t="s">
        <v>2668</v>
      </c>
      <c r="T534" s="82"/>
      <c r="U534" s="82"/>
      <c r="V534" s="85" t="s">
        <v>2875</v>
      </c>
      <c r="W534" s="84">
        <v>42853.194050925929</v>
      </c>
      <c r="X534" s="85" t="s">
        <v>3292</v>
      </c>
      <c r="Y534" s="82"/>
      <c r="Z534" s="82"/>
      <c r="AA534" s="88" t="s">
        <v>3729</v>
      </c>
      <c r="AB534" s="82"/>
      <c r="AC534" s="82" t="b">
        <v>0</v>
      </c>
      <c r="AD534" s="82">
        <v>0</v>
      </c>
      <c r="AE534" s="88" t="s">
        <v>1016</v>
      </c>
      <c r="AF534" s="82" t="b">
        <v>0</v>
      </c>
      <c r="AG534" s="82" t="s">
        <v>1023</v>
      </c>
      <c r="AH534" s="82"/>
      <c r="AI534" s="88" t="s">
        <v>1016</v>
      </c>
      <c r="AJ534" s="82" t="b">
        <v>0</v>
      </c>
      <c r="AK534" s="82">
        <v>345</v>
      </c>
      <c r="AL534" s="88" t="s">
        <v>3964</v>
      </c>
      <c r="AM534" s="82" t="s">
        <v>1033</v>
      </c>
      <c r="AN534" s="82" t="b">
        <v>0</v>
      </c>
      <c r="AO534" s="88" t="s">
        <v>3964</v>
      </c>
      <c r="AP534" s="82" t="s">
        <v>179</v>
      </c>
      <c r="AQ534" s="82">
        <v>0</v>
      </c>
      <c r="AR534" s="82">
        <v>0</v>
      </c>
      <c r="AS534" s="82"/>
      <c r="AT534" s="82"/>
      <c r="AU534" s="82"/>
      <c r="AV534" s="82"/>
      <c r="AW534" s="82"/>
      <c r="AX534" s="82"/>
      <c r="AY534" s="82"/>
      <c r="AZ534" s="82"/>
      <c r="BA534" s="105" t="b">
        <f>IF(Edges[[#This Row],[Vertex 1]]=Edges[[#This Row],[Vertex 2]],TRUE,FALSE)</f>
        <v>0</v>
      </c>
      <c r="BB534">
        <v>1</v>
      </c>
      <c r="BC534">
        <v>1</v>
      </c>
      <c r="BD534" s="81" t="e">
        <f>REPLACE(INDEX(GroupVertices[Group], MATCH(Edges[[#This Row],[Vertex 1]],GroupVertices[Vertex],0)),1,1,"")</f>
        <v>#N/A</v>
      </c>
      <c r="BE534" s="81" t="e">
        <f>REPLACE(INDEX(GroupVertices[Group], MATCH(Edges[[#This Row],[Vertex 2]],GroupVertices[Vertex],0)),1,1,"")</f>
        <v>#N/A</v>
      </c>
    </row>
    <row r="535" spans="1:57" x14ac:dyDescent="0.25">
      <c r="A535" s="67" t="s">
        <v>2336</v>
      </c>
      <c r="B535" s="67" t="s">
        <v>387</v>
      </c>
      <c r="C535" s="68"/>
      <c r="D535" s="69"/>
      <c r="E535" s="70"/>
      <c r="F535" s="71"/>
      <c r="G535" s="68"/>
      <c r="H535" s="72"/>
      <c r="I535" s="73"/>
      <c r="J535" s="73"/>
      <c r="K535" s="35" t="s">
        <v>65</v>
      </c>
      <c r="L535" s="80">
        <v>535</v>
      </c>
      <c r="M535" s="80"/>
      <c r="N535" s="75"/>
      <c r="O535" s="82" t="s">
        <v>393</v>
      </c>
      <c r="P535" s="84">
        <v>42853.215590277781</v>
      </c>
      <c r="Q535" s="82" t="s">
        <v>2620</v>
      </c>
      <c r="R535" s="85" t="s">
        <v>2657</v>
      </c>
      <c r="S535" s="82" t="s">
        <v>2668</v>
      </c>
      <c r="T535" s="82"/>
      <c r="U535" s="82"/>
      <c r="V535" s="85" t="s">
        <v>2876</v>
      </c>
      <c r="W535" s="84">
        <v>42853.215590277781</v>
      </c>
      <c r="X535" s="85" t="s">
        <v>3293</v>
      </c>
      <c r="Y535" s="82"/>
      <c r="Z535" s="82"/>
      <c r="AA535" s="88" t="s">
        <v>3730</v>
      </c>
      <c r="AB535" s="82"/>
      <c r="AC535" s="82" t="b">
        <v>0</v>
      </c>
      <c r="AD535" s="82">
        <v>0</v>
      </c>
      <c r="AE535" s="88" t="s">
        <v>1016</v>
      </c>
      <c r="AF535" s="82" t="b">
        <v>0</v>
      </c>
      <c r="AG535" s="82" t="s">
        <v>1023</v>
      </c>
      <c r="AH535" s="82"/>
      <c r="AI535" s="88" t="s">
        <v>1016</v>
      </c>
      <c r="AJ535" s="82" t="b">
        <v>0</v>
      </c>
      <c r="AK535" s="82">
        <v>345</v>
      </c>
      <c r="AL535" s="88" t="s">
        <v>3964</v>
      </c>
      <c r="AM535" s="82" t="s">
        <v>1030</v>
      </c>
      <c r="AN535" s="82" t="b">
        <v>0</v>
      </c>
      <c r="AO535" s="88" t="s">
        <v>3964</v>
      </c>
      <c r="AP535" s="82" t="s">
        <v>179</v>
      </c>
      <c r="AQ535" s="82">
        <v>0</v>
      </c>
      <c r="AR535" s="82">
        <v>0</v>
      </c>
      <c r="AS535" s="82"/>
      <c r="AT535" s="82"/>
      <c r="AU535" s="82"/>
      <c r="AV535" s="82"/>
      <c r="AW535" s="82"/>
      <c r="AX535" s="82"/>
      <c r="AY535" s="82"/>
      <c r="AZ535" s="82"/>
      <c r="BA535" s="105" t="b">
        <f>IF(Edges[[#This Row],[Vertex 1]]=Edges[[#This Row],[Vertex 2]],TRUE,FALSE)</f>
        <v>0</v>
      </c>
      <c r="BB535">
        <v>1</v>
      </c>
      <c r="BC535">
        <v>1</v>
      </c>
      <c r="BD535" s="81" t="e">
        <f>REPLACE(INDEX(GroupVertices[Group], MATCH(Edges[[#This Row],[Vertex 1]],GroupVertices[Vertex],0)),1,1,"")</f>
        <v>#N/A</v>
      </c>
      <c r="BE535" s="81" t="e">
        <f>REPLACE(INDEX(GroupVertices[Group], MATCH(Edges[[#This Row],[Vertex 2]],GroupVertices[Vertex],0)),1,1,"")</f>
        <v>#N/A</v>
      </c>
    </row>
    <row r="536" spans="1:57" x14ac:dyDescent="0.25">
      <c r="A536" s="67" t="s">
        <v>2336</v>
      </c>
      <c r="B536" s="67" t="s">
        <v>381</v>
      </c>
      <c r="C536" s="68"/>
      <c r="D536" s="69"/>
      <c r="E536" s="70"/>
      <c r="F536" s="71"/>
      <c r="G536" s="68"/>
      <c r="H536" s="72"/>
      <c r="I536" s="73"/>
      <c r="J536" s="73"/>
      <c r="K536" s="35" t="s">
        <v>65</v>
      </c>
      <c r="L536" s="80">
        <v>536</v>
      </c>
      <c r="M536" s="80"/>
      <c r="N536" s="75"/>
      <c r="O536" s="82" t="s">
        <v>393</v>
      </c>
      <c r="P536" s="84">
        <v>42853.215590277781</v>
      </c>
      <c r="Q536" s="82" t="s">
        <v>2620</v>
      </c>
      <c r="R536" s="85" t="s">
        <v>2657</v>
      </c>
      <c r="S536" s="82" t="s">
        <v>2668</v>
      </c>
      <c r="T536" s="82"/>
      <c r="U536" s="82"/>
      <c r="V536" s="85" t="s">
        <v>2876</v>
      </c>
      <c r="W536" s="84">
        <v>42853.215590277781</v>
      </c>
      <c r="X536" s="85" t="s">
        <v>3293</v>
      </c>
      <c r="Y536" s="82"/>
      <c r="Z536" s="82"/>
      <c r="AA536" s="88" t="s">
        <v>3730</v>
      </c>
      <c r="AB536" s="82"/>
      <c r="AC536" s="82" t="b">
        <v>0</v>
      </c>
      <c r="AD536" s="82">
        <v>0</v>
      </c>
      <c r="AE536" s="88" t="s">
        <v>1016</v>
      </c>
      <c r="AF536" s="82" t="b">
        <v>0</v>
      </c>
      <c r="AG536" s="82" t="s">
        <v>1023</v>
      </c>
      <c r="AH536" s="82"/>
      <c r="AI536" s="88" t="s">
        <v>1016</v>
      </c>
      <c r="AJ536" s="82" t="b">
        <v>0</v>
      </c>
      <c r="AK536" s="82">
        <v>345</v>
      </c>
      <c r="AL536" s="88" t="s">
        <v>3964</v>
      </c>
      <c r="AM536" s="82" t="s">
        <v>1030</v>
      </c>
      <c r="AN536" s="82" t="b">
        <v>0</v>
      </c>
      <c r="AO536" s="88" t="s">
        <v>3964</v>
      </c>
      <c r="AP536" s="82" t="s">
        <v>179</v>
      </c>
      <c r="AQ536" s="82">
        <v>0</v>
      </c>
      <c r="AR536" s="82">
        <v>0</v>
      </c>
      <c r="AS536" s="82"/>
      <c r="AT536" s="82"/>
      <c r="AU536" s="82"/>
      <c r="AV536" s="82"/>
      <c r="AW536" s="82"/>
      <c r="AX536" s="82"/>
      <c r="AY536" s="82"/>
      <c r="AZ536" s="82"/>
      <c r="BA536" s="105" t="b">
        <f>IF(Edges[[#This Row],[Vertex 1]]=Edges[[#This Row],[Vertex 2]],TRUE,FALSE)</f>
        <v>0</v>
      </c>
      <c r="BB536">
        <v>1</v>
      </c>
      <c r="BC536">
        <v>1</v>
      </c>
      <c r="BD536" s="81" t="e">
        <f>REPLACE(INDEX(GroupVertices[Group], MATCH(Edges[[#This Row],[Vertex 1]],GroupVertices[Vertex],0)),1,1,"")</f>
        <v>#N/A</v>
      </c>
      <c r="BE536" s="81" t="e">
        <f>REPLACE(INDEX(GroupVertices[Group], MATCH(Edges[[#This Row],[Vertex 2]],GroupVertices[Vertex],0)),1,1,"")</f>
        <v>#N/A</v>
      </c>
    </row>
    <row r="537" spans="1:57" x14ac:dyDescent="0.25">
      <c r="A537" s="67" t="s">
        <v>2337</v>
      </c>
      <c r="B537" s="67" t="s">
        <v>387</v>
      </c>
      <c r="C537" s="68"/>
      <c r="D537" s="69"/>
      <c r="E537" s="70"/>
      <c r="F537" s="71"/>
      <c r="G537" s="68"/>
      <c r="H537" s="72"/>
      <c r="I537" s="73"/>
      <c r="J537" s="73"/>
      <c r="K537" s="35" t="s">
        <v>65</v>
      </c>
      <c r="L537" s="80">
        <v>537</v>
      </c>
      <c r="M537" s="80"/>
      <c r="N537" s="75"/>
      <c r="O537" s="82" t="s">
        <v>393</v>
      </c>
      <c r="P537" s="84">
        <v>42853.219641203701</v>
      </c>
      <c r="Q537" s="82" t="s">
        <v>2620</v>
      </c>
      <c r="R537" s="85" t="s">
        <v>2657</v>
      </c>
      <c r="S537" s="82" t="s">
        <v>2668</v>
      </c>
      <c r="T537" s="82"/>
      <c r="U537" s="82"/>
      <c r="V537" s="85" t="s">
        <v>2877</v>
      </c>
      <c r="W537" s="84">
        <v>42853.219641203701</v>
      </c>
      <c r="X537" s="85" t="s">
        <v>3294</v>
      </c>
      <c r="Y537" s="82"/>
      <c r="Z537" s="82"/>
      <c r="AA537" s="88" t="s">
        <v>3731</v>
      </c>
      <c r="AB537" s="82"/>
      <c r="AC537" s="82" t="b">
        <v>0</v>
      </c>
      <c r="AD537" s="82">
        <v>0</v>
      </c>
      <c r="AE537" s="88" t="s">
        <v>1016</v>
      </c>
      <c r="AF537" s="82" t="b">
        <v>0</v>
      </c>
      <c r="AG537" s="82" t="s">
        <v>1023</v>
      </c>
      <c r="AH537" s="82"/>
      <c r="AI537" s="88" t="s">
        <v>1016</v>
      </c>
      <c r="AJ537" s="82" t="b">
        <v>0</v>
      </c>
      <c r="AK537" s="82">
        <v>345</v>
      </c>
      <c r="AL537" s="88" t="s">
        <v>3964</v>
      </c>
      <c r="AM537" s="82" t="s">
        <v>1032</v>
      </c>
      <c r="AN537" s="82" t="b">
        <v>0</v>
      </c>
      <c r="AO537" s="88" t="s">
        <v>3964</v>
      </c>
      <c r="AP537" s="82" t="s">
        <v>179</v>
      </c>
      <c r="AQ537" s="82">
        <v>0</v>
      </c>
      <c r="AR537" s="82">
        <v>0</v>
      </c>
      <c r="AS537" s="82"/>
      <c r="AT537" s="82"/>
      <c r="AU537" s="82"/>
      <c r="AV537" s="82"/>
      <c r="AW537" s="82"/>
      <c r="AX537" s="82"/>
      <c r="AY537" s="82"/>
      <c r="AZ537" s="82"/>
      <c r="BA537" s="105" t="b">
        <f>IF(Edges[[#This Row],[Vertex 1]]=Edges[[#This Row],[Vertex 2]],TRUE,FALSE)</f>
        <v>0</v>
      </c>
      <c r="BB537">
        <v>1</v>
      </c>
      <c r="BC537">
        <v>1</v>
      </c>
      <c r="BD537" s="81" t="e">
        <f>REPLACE(INDEX(GroupVertices[Group], MATCH(Edges[[#This Row],[Vertex 1]],GroupVertices[Vertex],0)),1,1,"")</f>
        <v>#N/A</v>
      </c>
      <c r="BE537" s="81" t="e">
        <f>REPLACE(INDEX(GroupVertices[Group], MATCH(Edges[[#This Row],[Vertex 2]],GroupVertices[Vertex],0)),1,1,"")</f>
        <v>#N/A</v>
      </c>
    </row>
    <row r="538" spans="1:57" x14ac:dyDescent="0.25">
      <c r="A538" s="67" t="s">
        <v>2337</v>
      </c>
      <c r="B538" s="67" t="s">
        <v>381</v>
      </c>
      <c r="C538" s="68"/>
      <c r="D538" s="69"/>
      <c r="E538" s="70"/>
      <c r="F538" s="71"/>
      <c r="G538" s="68"/>
      <c r="H538" s="72"/>
      <c r="I538" s="73"/>
      <c r="J538" s="73"/>
      <c r="K538" s="35" t="s">
        <v>65</v>
      </c>
      <c r="L538" s="80">
        <v>538</v>
      </c>
      <c r="M538" s="80"/>
      <c r="N538" s="75"/>
      <c r="O538" s="82" t="s">
        <v>393</v>
      </c>
      <c r="P538" s="84">
        <v>42853.219641203701</v>
      </c>
      <c r="Q538" s="82" t="s">
        <v>2620</v>
      </c>
      <c r="R538" s="85" t="s">
        <v>2657</v>
      </c>
      <c r="S538" s="82" t="s">
        <v>2668</v>
      </c>
      <c r="T538" s="82"/>
      <c r="U538" s="82"/>
      <c r="V538" s="85" t="s">
        <v>2877</v>
      </c>
      <c r="W538" s="84">
        <v>42853.219641203701</v>
      </c>
      <c r="X538" s="85" t="s">
        <v>3294</v>
      </c>
      <c r="Y538" s="82"/>
      <c r="Z538" s="82"/>
      <c r="AA538" s="88" t="s">
        <v>3731</v>
      </c>
      <c r="AB538" s="82"/>
      <c r="AC538" s="82" t="b">
        <v>0</v>
      </c>
      <c r="AD538" s="82">
        <v>0</v>
      </c>
      <c r="AE538" s="88" t="s">
        <v>1016</v>
      </c>
      <c r="AF538" s="82" t="b">
        <v>0</v>
      </c>
      <c r="AG538" s="82" t="s">
        <v>1023</v>
      </c>
      <c r="AH538" s="82"/>
      <c r="AI538" s="88" t="s">
        <v>1016</v>
      </c>
      <c r="AJ538" s="82" t="b">
        <v>0</v>
      </c>
      <c r="AK538" s="82">
        <v>345</v>
      </c>
      <c r="AL538" s="88" t="s">
        <v>3964</v>
      </c>
      <c r="AM538" s="82" t="s">
        <v>1032</v>
      </c>
      <c r="AN538" s="82" t="b">
        <v>0</v>
      </c>
      <c r="AO538" s="88" t="s">
        <v>3964</v>
      </c>
      <c r="AP538" s="82" t="s">
        <v>179</v>
      </c>
      <c r="AQ538" s="82">
        <v>0</v>
      </c>
      <c r="AR538" s="82">
        <v>0</v>
      </c>
      <c r="AS538" s="82"/>
      <c r="AT538" s="82"/>
      <c r="AU538" s="82"/>
      <c r="AV538" s="82"/>
      <c r="AW538" s="82"/>
      <c r="AX538" s="82"/>
      <c r="AY538" s="82"/>
      <c r="AZ538" s="82"/>
      <c r="BA538" s="105" t="b">
        <f>IF(Edges[[#This Row],[Vertex 1]]=Edges[[#This Row],[Vertex 2]],TRUE,FALSE)</f>
        <v>0</v>
      </c>
      <c r="BB538">
        <v>1</v>
      </c>
      <c r="BC538">
        <v>1</v>
      </c>
      <c r="BD538" s="81" t="e">
        <f>REPLACE(INDEX(GroupVertices[Group], MATCH(Edges[[#This Row],[Vertex 1]],GroupVertices[Vertex],0)),1,1,"")</f>
        <v>#N/A</v>
      </c>
      <c r="BE538" s="81" t="e">
        <f>REPLACE(INDEX(GroupVertices[Group], MATCH(Edges[[#This Row],[Vertex 2]],GroupVertices[Vertex],0)),1,1,"")</f>
        <v>#N/A</v>
      </c>
    </row>
    <row r="539" spans="1:57" x14ac:dyDescent="0.25">
      <c r="A539" s="67" t="s">
        <v>2338</v>
      </c>
      <c r="B539" s="67" t="s">
        <v>387</v>
      </c>
      <c r="C539" s="68"/>
      <c r="D539" s="69"/>
      <c r="E539" s="70"/>
      <c r="F539" s="71"/>
      <c r="G539" s="68"/>
      <c r="H539" s="72"/>
      <c r="I539" s="73"/>
      <c r="J539" s="73"/>
      <c r="K539" s="35" t="s">
        <v>65</v>
      </c>
      <c r="L539" s="80">
        <v>539</v>
      </c>
      <c r="M539" s="80"/>
      <c r="N539" s="75"/>
      <c r="O539" s="82" t="s">
        <v>393</v>
      </c>
      <c r="P539" s="84">
        <v>42853.221909722219</v>
      </c>
      <c r="Q539" s="82" t="s">
        <v>2620</v>
      </c>
      <c r="R539" s="85" t="s">
        <v>2657</v>
      </c>
      <c r="S539" s="82" t="s">
        <v>2668</v>
      </c>
      <c r="T539" s="82"/>
      <c r="U539" s="82"/>
      <c r="V539" s="85" t="s">
        <v>2878</v>
      </c>
      <c r="W539" s="84">
        <v>42853.221909722219</v>
      </c>
      <c r="X539" s="85" t="s">
        <v>3295</v>
      </c>
      <c r="Y539" s="82"/>
      <c r="Z539" s="82"/>
      <c r="AA539" s="88" t="s">
        <v>3732</v>
      </c>
      <c r="AB539" s="82"/>
      <c r="AC539" s="82" t="b">
        <v>0</v>
      </c>
      <c r="AD539" s="82">
        <v>0</v>
      </c>
      <c r="AE539" s="88" t="s">
        <v>1016</v>
      </c>
      <c r="AF539" s="82" t="b">
        <v>0</v>
      </c>
      <c r="AG539" s="82" t="s">
        <v>1023</v>
      </c>
      <c r="AH539" s="82"/>
      <c r="AI539" s="88" t="s">
        <v>1016</v>
      </c>
      <c r="AJ539" s="82" t="b">
        <v>0</v>
      </c>
      <c r="AK539" s="82">
        <v>345</v>
      </c>
      <c r="AL539" s="88" t="s">
        <v>3964</v>
      </c>
      <c r="AM539" s="82" t="s">
        <v>1032</v>
      </c>
      <c r="AN539" s="82" t="b">
        <v>0</v>
      </c>
      <c r="AO539" s="88" t="s">
        <v>3964</v>
      </c>
      <c r="AP539" s="82" t="s">
        <v>179</v>
      </c>
      <c r="AQ539" s="82">
        <v>0</v>
      </c>
      <c r="AR539" s="82">
        <v>0</v>
      </c>
      <c r="AS539" s="82"/>
      <c r="AT539" s="82"/>
      <c r="AU539" s="82"/>
      <c r="AV539" s="82"/>
      <c r="AW539" s="82"/>
      <c r="AX539" s="82"/>
      <c r="AY539" s="82"/>
      <c r="AZ539" s="82"/>
      <c r="BA539" s="105" t="b">
        <f>IF(Edges[[#This Row],[Vertex 1]]=Edges[[#This Row],[Vertex 2]],TRUE,FALSE)</f>
        <v>0</v>
      </c>
      <c r="BB539">
        <v>1</v>
      </c>
      <c r="BC539">
        <v>1</v>
      </c>
      <c r="BD539" s="81" t="e">
        <f>REPLACE(INDEX(GroupVertices[Group], MATCH(Edges[[#This Row],[Vertex 1]],GroupVertices[Vertex],0)),1,1,"")</f>
        <v>#N/A</v>
      </c>
      <c r="BE539" s="81" t="e">
        <f>REPLACE(INDEX(GroupVertices[Group], MATCH(Edges[[#This Row],[Vertex 2]],GroupVertices[Vertex],0)),1,1,"")</f>
        <v>#N/A</v>
      </c>
    </row>
    <row r="540" spans="1:57" x14ac:dyDescent="0.25">
      <c r="A540" s="67" t="s">
        <v>2338</v>
      </c>
      <c r="B540" s="67" t="s">
        <v>381</v>
      </c>
      <c r="C540" s="68"/>
      <c r="D540" s="69"/>
      <c r="E540" s="70"/>
      <c r="F540" s="71"/>
      <c r="G540" s="68"/>
      <c r="H540" s="72"/>
      <c r="I540" s="73"/>
      <c r="J540" s="73"/>
      <c r="K540" s="35" t="s">
        <v>65</v>
      </c>
      <c r="L540" s="80">
        <v>540</v>
      </c>
      <c r="M540" s="80"/>
      <c r="N540" s="75"/>
      <c r="O540" s="82" t="s">
        <v>393</v>
      </c>
      <c r="P540" s="84">
        <v>42853.221909722219</v>
      </c>
      <c r="Q540" s="82" t="s">
        <v>2620</v>
      </c>
      <c r="R540" s="85" t="s">
        <v>2657</v>
      </c>
      <c r="S540" s="82" t="s">
        <v>2668</v>
      </c>
      <c r="T540" s="82"/>
      <c r="U540" s="82"/>
      <c r="V540" s="85" t="s">
        <v>2878</v>
      </c>
      <c r="W540" s="84">
        <v>42853.221909722219</v>
      </c>
      <c r="X540" s="85" t="s">
        <v>3295</v>
      </c>
      <c r="Y540" s="82"/>
      <c r="Z540" s="82"/>
      <c r="AA540" s="88" t="s">
        <v>3732</v>
      </c>
      <c r="AB540" s="82"/>
      <c r="AC540" s="82" t="b">
        <v>0</v>
      </c>
      <c r="AD540" s="82">
        <v>0</v>
      </c>
      <c r="AE540" s="88" t="s">
        <v>1016</v>
      </c>
      <c r="AF540" s="82" t="b">
        <v>0</v>
      </c>
      <c r="AG540" s="82" t="s">
        <v>1023</v>
      </c>
      <c r="AH540" s="82"/>
      <c r="AI540" s="88" t="s">
        <v>1016</v>
      </c>
      <c r="AJ540" s="82" t="b">
        <v>0</v>
      </c>
      <c r="AK540" s="82">
        <v>345</v>
      </c>
      <c r="AL540" s="88" t="s">
        <v>3964</v>
      </c>
      <c r="AM540" s="82" t="s">
        <v>1032</v>
      </c>
      <c r="AN540" s="82" t="b">
        <v>0</v>
      </c>
      <c r="AO540" s="88" t="s">
        <v>3964</v>
      </c>
      <c r="AP540" s="82" t="s">
        <v>179</v>
      </c>
      <c r="AQ540" s="82">
        <v>0</v>
      </c>
      <c r="AR540" s="82">
        <v>0</v>
      </c>
      <c r="AS540" s="82"/>
      <c r="AT540" s="82"/>
      <c r="AU540" s="82"/>
      <c r="AV540" s="82"/>
      <c r="AW540" s="82"/>
      <c r="AX540" s="82"/>
      <c r="AY540" s="82"/>
      <c r="AZ540" s="82"/>
      <c r="BA540" s="105" t="b">
        <f>IF(Edges[[#This Row],[Vertex 1]]=Edges[[#This Row],[Vertex 2]],TRUE,FALSE)</f>
        <v>0</v>
      </c>
      <c r="BB540">
        <v>1</v>
      </c>
      <c r="BC540">
        <v>1</v>
      </c>
      <c r="BD540" s="81" t="e">
        <f>REPLACE(INDEX(GroupVertices[Group], MATCH(Edges[[#This Row],[Vertex 1]],GroupVertices[Vertex],0)),1,1,"")</f>
        <v>#N/A</v>
      </c>
      <c r="BE540" s="81" t="e">
        <f>REPLACE(INDEX(GroupVertices[Group], MATCH(Edges[[#This Row],[Vertex 2]],GroupVertices[Vertex],0)),1,1,"")</f>
        <v>#N/A</v>
      </c>
    </row>
    <row r="541" spans="1:57" x14ac:dyDescent="0.25">
      <c r="A541" s="67" t="s">
        <v>2339</v>
      </c>
      <c r="B541" s="67" t="s">
        <v>387</v>
      </c>
      <c r="C541" s="68"/>
      <c r="D541" s="69"/>
      <c r="E541" s="70"/>
      <c r="F541" s="71"/>
      <c r="G541" s="68"/>
      <c r="H541" s="72"/>
      <c r="I541" s="73"/>
      <c r="J541" s="73"/>
      <c r="K541" s="35" t="s">
        <v>65</v>
      </c>
      <c r="L541" s="80">
        <v>541</v>
      </c>
      <c r="M541" s="80"/>
      <c r="N541" s="75"/>
      <c r="O541" s="82" t="s">
        <v>393</v>
      </c>
      <c r="P541" s="84">
        <v>42853.223506944443</v>
      </c>
      <c r="Q541" s="82" t="s">
        <v>2620</v>
      </c>
      <c r="R541" s="85" t="s">
        <v>2657</v>
      </c>
      <c r="S541" s="82" t="s">
        <v>2668</v>
      </c>
      <c r="T541" s="82"/>
      <c r="U541" s="82"/>
      <c r="V541" s="85" t="s">
        <v>2879</v>
      </c>
      <c r="W541" s="84">
        <v>42853.223506944443</v>
      </c>
      <c r="X541" s="85" t="s">
        <v>3296</v>
      </c>
      <c r="Y541" s="82"/>
      <c r="Z541" s="82"/>
      <c r="AA541" s="88" t="s">
        <v>3733</v>
      </c>
      <c r="AB541" s="82"/>
      <c r="AC541" s="82" t="b">
        <v>0</v>
      </c>
      <c r="AD541" s="82">
        <v>0</v>
      </c>
      <c r="AE541" s="88" t="s">
        <v>1016</v>
      </c>
      <c r="AF541" s="82" t="b">
        <v>0</v>
      </c>
      <c r="AG541" s="82" t="s">
        <v>1023</v>
      </c>
      <c r="AH541" s="82"/>
      <c r="AI541" s="88" t="s">
        <v>1016</v>
      </c>
      <c r="AJ541" s="82" t="b">
        <v>0</v>
      </c>
      <c r="AK541" s="82">
        <v>345</v>
      </c>
      <c r="AL541" s="88" t="s">
        <v>3964</v>
      </c>
      <c r="AM541" s="82" t="s">
        <v>1032</v>
      </c>
      <c r="AN541" s="82" t="b">
        <v>0</v>
      </c>
      <c r="AO541" s="88" t="s">
        <v>3964</v>
      </c>
      <c r="AP541" s="82" t="s">
        <v>179</v>
      </c>
      <c r="AQ541" s="82">
        <v>0</v>
      </c>
      <c r="AR541" s="82">
        <v>0</v>
      </c>
      <c r="AS541" s="82"/>
      <c r="AT541" s="82"/>
      <c r="AU541" s="82"/>
      <c r="AV541" s="82"/>
      <c r="AW541" s="82"/>
      <c r="AX541" s="82"/>
      <c r="AY541" s="82"/>
      <c r="AZ541" s="82"/>
      <c r="BA541" s="105" t="b">
        <f>IF(Edges[[#This Row],[Vertex 1]]=Edges[[#This Row],[Vertex 2]],TRUE,FALSE)</f>
        <v>0</v>
      </c>
      <c r="BB541">
        <v>1</v>
      </c>
      <c r="BC541">
        <v>1</v>
      </c>
      <c r="BD541" s="81" t="e">
        <f>REPLACE(INDEX(GroupVertices[Group], MATCH(Edges[[#This Row],[Vertex 1]],GroupVertices[Vertex],0)),1,1,"")</f>
        <v>#N/A</v>
      </c>
      <c r="BE541" s="81" t="e">
        <f>REPLACE(INDEX(GroupVertices[Group], MATCH(Edges[[#This Row],[Vertex 2]],GroupVertices[Vertex],0)),1,1,"")</f>
        <v>#N/A</v>
      </c>
    </row>
    <row r="542" spans="1:57" x14ac:dyDescent="0.25">
      <c r="A542" s="67" t="s">
        <v>2339</v>
      </c>
      <c r="B542" s="67" t="s">
        <v>381</v>
      </c>
      <c r="C542" s="68"/>
      <c r="D542" s="69"/>
      <c r="E542" s="70"/>
      <c r="F542" s="71"/>
      <c r="G542" s="68"/>
      <c r="H542" s="72"/>
      <c r="I542" s="73"/>
      <c r="J542" s="73"/>
      <c r="K542" s="35" t="s">
        <v>65</v>
      </c>
      <c r="L542" s="80">
        <v>542</v>
      </c>
      <c r="M542" s="80"/>
      <c r="N542" s="75"/>
      <c r="O542" s="82" t="s">
        <v>393</v>
      </c>
      <c r="P542" s="84">
        <v>42853.223506944443</v>
      </c>
      <c r="Q542" s="82" t="s">
        <v>2620</v>
      </c>
      <c r="R542" s="85" t="s">
        <v>2657</v>
      </c>
      <c r="S542" s="82" t="s">
        <v>2668</v>
      </c>
      <c r="T542" s="82"/>
      <c r="U542" s="82"/>
      <c r="V542" s="85" t="s">
        <v>2879</v>
      </c>
      <c r="W542" s="84">
        <v>42853.223506944443</v>
      </c>
      <c r="X542" s="85" t="s">
        <v>3296</v>
      </c>
      <c r="Y542" s="82"/>
      <c r="Z542" s="82"/>
      <c r="AA542" s="88" t="s">
        <v>3733</v>
      </c>
      <c r="AB542" s="82"/>
      <c r="AC542" s="82" t="b">
        <v>0</v>
      </c>
      <c r="AD542" s="82">
        <v>0</v>
      </c>
      <c r="AE542" s="88" t="s">
        <v>1016</v>
      </c>
      <c r="AF542" s="82" t="b">
        <v>0</v>
      </c>
      <c r="AG542" s="82" t="s">
        <v>1023</v>
      </c>
      <c r="AH542" s="82"/>
      <c r="AI542" s="88" t="s">
        <v>1016</v>
      </c>
      <c r="AJ542" s="82" t="b">
        <v>0</v>
      </c>
      <c r="AK542" s="82">
        <v>345</v>
      </c>
      <c r="AL542" s="88" t="s">
        <v>3964</v>
      </c>
      <c r="AM542" s="82" t="s">
        <v>1032</v>
      </c>
      <c r="AN542" s="82" t="b">
        <v>0</v>
      </c>
      <c r="AO542" s="88" t="s">
        <v>3964</v>
      </c>
      <c r="AP542" s="82" t="s">
        <v>179</v>
      </c>
      <c r="AQ542" s="82">
        <v>0</v>
      </c>
      <c r="AR542" s="82">
        <v>0</v>
      </c>
      <c r="AS542" s="82"/>
      <c r="AT542" s="82"/>
      <c r="AU542" s="82"/>
      <c r="AV542" s="82"/>
      <c r="AW542" s="82"/>
      <c r="AX542" s="82"/>
      <c r="AY542" s="82"/>
      <c r="AZ542" s="82"/>
      <c r="BA542" s="105" t="b">
        <f>IF(Edges[[#This Row],[Vertex 1]]=Edges[[#This Row],[Vertex 2]],TRUE,FALSE)</f>
        <v>0</v>
      </c>
      <c r="BB542">
        <v>1</v>
      </c>
      <c r="BC542">
        <v>1</v>
      </c>
      <c r="BD542" s="81" t="e">
        <f>REPLACE(INDEX(GroupVertices[Group], MATCH(Edges[[#This Row],[Vertex 1]],GroupVertices[Vertex],0)),1,1,"")</f>
        <v>#N/A</v>
      </c>
      <c r="BE542" s="81" t="e">
        <f>REPLACE(INDEX(GroupVertices[Group], MATCH(Edges[[#This Row],[Vertex 2]],GroupVertices[Vertex],0)),1,1,"")</f>
        <v>#N/A</v>
      </c>
    </row>
    <row r="543" spans="1:57" x14ac:dyDescent="0.25">
      <c r="A543" s="67" t="s">
        <v>2340</v>
      </c>
      <c r="B543" s="67" t="s">
        <v>387</v>
      </c>
      <c r="C543" s="68"/>
      <c r="D543" s="69"/>
      <c r="E543" s="70"/>
      <c r="F543" s="71"/>
      <c r="G543" s="68"/>
      <c r="H543" s="72"/>
      <c r="I543" s="73"/>
      <c r="J543" s="73"/>
      <c r="K543" s="35" t="s">
        <v>65</v>
      </c>
      <c r="L543" s="80">
        <v>543</v>
      </c>
      <c r="M543" s="80"/>
      <c r="N543" s="75"/>
      <c r="O543" s="82" t="s">
        <v>393</v>
      </c>
      <c r="P543" s="84">
        <v>42853.231898148151</v>
      </c>
      <c r="Q543" s="82" t="s">
        <v>2620</v>
      </c>
      <c r="R543" s="85" t="s">
        <v>2657</v>
      </c>
      <c r="S543" s="82" t="s">
        <v>2668</v>
      </c>
      <c r="T543" s="82"/>
      <c r="U543" s="82"/>
      <c r="V543" s="85" t="s">
        <v>2880</v>
      </c>
      <c r="W543" s="84">
        <v>42853.231898148151</v>
      </c>
      <c r="X543" s="85" t="s">
        <v>3297</v>
      </c>
      <c r="Y543" s="82"/>
      <c r="Z543" s="82"/>
      <c r="AA543" s="88" t="s">
        <v>3734</v>
      </c>
      <c r="AB543" s="82"/>
      <c r="AC543" s="82" t="b">
        <v>0</v>
      </c>
      <c r="AD543" s="82">
        <v>0</v>
      </c>
      <c r="AE543" s="88" t="s">
        <v>1016</v>
      </c>
      <c r="AF543" s="82" t="b">
        <v>0</v>
      </c>
      <c r="AG543" s="82" t="s">
        <v>1023</v>
      </c>
      <c r="AH543" s="82"/>
      <c r="AI543" s="88" t="s">
        <v>1016</v>
      </c>
      <c r="AJ543" s="82" t="b">
        <v>0</v>
      </c>
      <c r="AK543" s="82">
        <v>345</v>
      </c>
      <c r="AL543" s="88" t="s">
        <v>3964</v>
      </c>
      <c r="AM543" s="82" t="s">
        <v>1030</v>
      </c>
      <c r="AN543" s="82" t="b">
        <v>0</v>
      </c>
      <c r="AO543" s="88" t="s">
        <v>3964</v>
      </c>
      <c r="AP543" s="82" t="s">
        <v>179</v>
      </c>
      <c r="AQ543" s="82">
        <v>0</v>
      </c>
      <c r="AR543" s="82">
        <v>0</v>
      </c>
      <c r="AS543" s="82"/>
      <c r="AT543" s="82"/>
      <c r="AU543" s="82"/>
      <c r="AV543" s="82"/>
      <c r="AW543" s="82"/>
      <c r="AX543" s="82"/>
      <c r="AY543" s="82"/>
      <c r="AZ543" s="82"/>
      <c r="BA543" s="105" t="b">
        <f>IF(Edges[[#This Row],[Vertex 1]]=Edges[[#This Row],[Vertex 2]],TRUE,FALSE)</f>
        <v>0</v>
      </c>
      <c r="BB543">
        <v>1</v>
      </c>
      <c r="BC543">
        <v>1</v>
      </c>
      <c r="BD543" s="81" t="e">
        <f>REPLACE(INDEX(GroupVertices[Group], MATCH(Edges[[#This Row],[Vertex 1]],GroupVertices[Vertex],0)),1,1,"")</f>
        <v>#N/A</v>
      </c>
      <c r="BE543" s="81" t="e">
        <f>REPLACE(INDEX(GroupVertices[Group], MATCH(Edges[[#This Row],[Vertex 2]],GroupVertices[Vertex],0)),1,1,"")</f>
        <v>#N/A</v>
      </c>
    </row>
    <row r="544" spans="1:57" x14ac:dyDescent="0.25">
      <c r="A544" s="67" t="s">
        <v>2340</v>
      </c>
      <c r="B544" s="67" t="s">
        <v>381</v>
      </c>
      <c r="C544" s="68"/>
      <c r="D544" s="69"/>
      <c r="E544" s="70"/>
      <c r="F544" s="71"/>
      <c r="G544" s="68"/>
      <c r="H544" s="72"/>
      <c r="I544" s="73"/>
      <c r="J544" s="73"/>
      <c r="K544" s="35" t="s">
        <v>65</v>
      </c>
      <c r="L544" s="80">
        <v>544</v>
      </c>
      <c r="M544" s="80"/>
      <c r="N544" s="75"/>
      <c r="O544" s="82" t="s">
        <v>393</v>
      </c>
      <c r="P544" s="84">
        <v>42853.231898148151</v>
      </c>
      <c r="Q544" s="82" t="s">
        <v>2620</v>
      </c>
      <c r="R544" s="85" t="s">
        <v>2657</v>
      </c>
      <c r="S544" s="82" t="s">
        <v>2668</v>
      </c>
      <c r="T544" s="82"/>
      <c r="U544" s="82"/>
      <c r="V544" s="85" t="s">
        <v>2880</v>
      </c>
      <c r="W544" s="84">
        <v>42853.231898148151</v>
      </c>
      <c r="X544" s="85" t="s">
        <v>3297</v>
      </c>
      <c r="Y544" s="82"/>
      <c r="Z544" s="82"/>
      <c r="AA544" s="88" t="s">
        <v>3734</v>
      </c>
      <c r="AB544" s="82"/>
      <c r="AC544" s="82" t="b">
        <v>0</v>
      </c>
      <c r="AD544" s="82">
        <v>0</v>
      </c>
      <c r="AE544" s="88" t="s">
        <v>1016</v>
      </c>
      <c r="AF544" s="82" t="b">
        <v>0</v>
      </c>
      <c r="AG544" s="82" t="s">
        <v>1023</v>
      </c>
      <c r="AH544" s="82"/>
      <c r="AI544" s="88" t="s">
        <v>1016</v>
      </c>
      <c r="AJ544" s="82" t="b">
        <v>0</v>
      </c>
      <c r="AK544" s="82">
        <v>345</v>
      </c>
      <c r="AL544" s="88" t="s">
        <v>3964</v>
      </c>
      <c r="AM544" s="82" t="s">
        <v>1030</v>
      </c>
      <c r="AN544" s="82" t="b">
        <v>0</v>
      </c>
      <c r="AO544" s="88" t="s">
        <v>3964</v>
      </c>
      <c r="AP544" s="82" t="s">
        <v>179</v>
      </c>
      <c r="AQ544" s="82">
        <v>0</v>
      </c>
      <c r="AR544" s="82">
        <v>0</v>
      </c>
      <c r="AS544" s="82"/>
      <c r="AT544" s="82"/>
      <c r="AU544" s="82"/>
      <c r="AV544" s="82"/>
      <c r="AW544" s="82"/>
      <c r="AX544" s="82"/>
      <c r="AY544" s="82"/>
      <c r="AZ544" s="82"/>
      <c r="BA544" s="105" t="b">
        <f>IF(Edges[[#This Row],[Vertex 1]]=Edges[[#This Row],[Vertex 2]],TRUE,FALSE)</f>
        <v>0</v>
      </c>
      <c r="BB544">
        <v>1</v>
      </c>
      <c r="BC544">
        <v>1</v>
      </c>
      <c r="BD544" s="81" t="e">
        <f>REPLACE(INDEX(GroupVertices[Group], MATCH(Edges[[#This Row],[Vertex 1]],GroupVertices[Vertex],0)),1,1,"")</f>
        <v>#N/A</v>
      </c>
      <c r="BE544" s="81" t="e">
        <f>REPLACE(INDEX(GroupVertices[Group], MATCH(Edges[[#This Row],[Vertex 2]],GroupVertices[Vertex],0)),1,1,"")</f>
        <v>#N/A</v>
      </c>
    </row>
    <row r="545" spans="1:57" x14ac:dyDescent="0.25">
      <c r="A545" s="67" t="s">
        <v>2341</v>
      </c>
      <c r="B545" s="67" t="s">
        <v>387</v>
      </c>
      <c r="C545" s="68"/>
      <c r="D545" s="69"/>
      <c r="E545" s="70"/>
      <c r="F545" s="71"/>
      <c r="G545" s="68"/>
      <c r="H545" s="72"/>
      <c r="I545" s="73"/>
      <c r="J545" s="73"/>
      <c r="K545" s="35" t="s">
        <v>65</v>
      </c>
      <c r="L545" s="80">
        <v>545</v>
      </c>
      <c r="M545" s="80"/>
      <c r="N545" s="75"/>
      <c r="O545" s="82" t="s">
        <v>393</v>
      </c>
      <c r="P545" s="84">
        <v>42853.262777777774</v>
      </c>
      <c r="Q545" s="82" t="s">
        <v>2620</v>
      </c>
      <c r="R545" s="85" t="s">
        <v>2657</v>
      </c>
      <c r="S545" s="82" t="s">
        <v>2668</v>
      </c>
      <c r="T545" s="82"/>
      <c r="U545" s="82"/>
      <c r="V545" s="85" t="s">
        <v>2881</v>
      </c>
      <c r="W545" s="84">
        <v>42853.262777777774</v>
      </c>
      <c r="X545" s="85" t="s">
        <v>3298</v>
      </c>
      <c r="Y545" s="82"/>
      <c r="Z545" s="82"/>
      <c r="AA545" s="88" t="s">
        <v>3735</v>
      </c>
      <c r="AB545" s="82"/>
      <c r="AC545" s="82" t="b">
        <v>0</v>
      </c>
      <c r="AD545" s="82">
        <v>0</v>
      </c>
      <c r="AE545" s="88" t="s">
        <v>1016</v>
      </c>
      <c r="AF545" s="82" t="b">
        <v>0</v>
      </c>
      <c r="AG545" s="82" t="s">
        <v>1023</v>
      </c>
      <c r="AH545" s="82"/>
      <c r="AI545" s="88" t="s">
        <v>1016</v>
      </c>
      <c r="AJ545" s="82" t="b">
        <v>0</v>
      </c>
      <c r="AK545" s="82">
        <v>345</v>
      </c>
      <c r="AL545" s="88" t="s">
        <v>3964</v>
      </c>
      <c r="AM545" s="82" t="s">
        <v>1033</v>
      </c>
      <c r="AN545" s="82" t="b">
        <v>0</v>
      </c>
      <c r="AO545" s="88" t="s">
        <v>3964</v>
      </c>
      <c r="AP545" s="82" t="s">
        <v>179</v>
      </c>
      <c r="AQ545" s="82">
        <v>0</v>
      </c>
      <c r="AR545" s="82">
        <v>0</v>
      </c>
      <c r="AS545" s="82"/>
      <c r="AT545" s="82"/>
      <c r="AU545" s="82"/>
      <c r="AV545" s="82"/>
      <c r="AW545" s="82"/>
      <c r="AX545" s="82"/>
      <c r="AY545" s="82"/>
      <c r="AZ545" s="82"/>
      <c r="BA545" s="105" t="b">
        <f>IF(Edges[[#This Row],[Vertex 1]]=Edges[[#This Row],[Vertex 2]],TRUE,FALSE)</f>
        <v>0</v>
      </c>
      <c r="BB545">
        <v>1</v>
      </c>
      <c r="BC545">
        <v>1</v>
      </c>
      <c r="BD545" s="81" t="e">
        <f>REPLACE(INDEX(GroupVertices[Group], MATCH(Edges[[#This Row],[Vertex 1]],GroupVertices[Vertex],0)),1,1,"")</f>
        <v>#N/A</v>
      </c>
      <c r="BE545" s="81" t="e">
        <f>REPLACE(INDEX(GroupVertices[Group], MATCH(Edges[[#This Row],[Vertex 2]],GroupVertices[Vertex],0)),1,1,"")</f>
        <v>#N/A</v>
      </c>
    </row>
    <row r="546" spans="1:57" x14ac:dyDescent="0.25">
      <c r="A546" s="67" t="s">
        <v>2341</v>
      </c>
      <c r="B546" s="67" t="s">
        <v>381</v>
      </c>
      <c r="C546" s="68"/>
      <c r="D546" s="69"/>
      <c r="E546" s="70"/>
      <c r="F546" s="71"/>
      <c r="G546" s="68"/>
      <c r="H546" s="72"/>
      <c r="I546" s="73"/>
      <c r="J546" s="73"/>
      <c r="K546" s="35" t="s">
        <v>65</v>
      </c>
      <c r="L546" s="80">
        <v>546</v>
      </c>
      <c r="M546" s="80"/>
      <c r="N546" s="75"/>
      <c r="O546" s="82" t="s">
        <v>393</v>
      </c>
      <c r="P546" s="84">
        <v>42853.262777777774</v>
      </c>
      <c r="Q546" s="82" t="s">
        <v>2620</v>
      </c>
      <c r="R546" s="85" t="s">
        <v>2657</v>
      </c>
      <c r="S546" s="82" t="s">
        <v>2668</v>
      </c>
      <c r="T546" s="82"/>
      <c r="U546" s="82"/>
      <c r="V546" s="85" t="s">
        <v>2881</v>
      </c>
      <c r="W546" s="84">
        <v>42853.262777777774</v>
      </c>
      <c r="X546" s="85" t="s">
        <v>3298</v>
      </c>
      <c r="Y546" s="82"/>
      <c r="Z546" s="82"/>
      <c r="AA546" s="88" t="s">
        <v>3735</v>
      </c>
      <c r="AB546" s="82"/>
      <c r="AC546" s="82" t="b">
        <v>0</v>
      </c>
      <c r="AD546" s="82">
        <v>0</v>
      </c>
      <c r="AE546" s="88" t="s">
        <v>1016</v>
      </c>
      <c r="AF546" s="82" t="b">
        <v>0</v>
      </c>
      <c r="AG546" s="82" t="s">
        <v>1023</v>
      </c>
      <c r="AH546" s="82"/>
      <c r="AI546" s="88" t="s">
        <v>1016</v>
      </c>
      <c r="AJ546" s="82" t="b">
        <v>0</v>
      </c>
      <c r="AK546" s="82">
        <v>345</v>
      </c>
      <c r="AL546" s="88" t="s">
        <v>3964</v>
      </c>
      <c r="AM546" s="82" t="s">
        <v>1033</v>
      </c>
      <c r="AN546" s="82" t="b">
        <v>0</v>
      </c>
      <c r="AO546" s="88" t="s">
        <v>3964</v>
      </c>
      <c r="AP546" s="82" t="s">
        <v>179</v>
      </c>
      <c r="AQ546" s="82">
        <v>0</v>
      </c>
      <c r="AR546" s="82">
        <v>0</v>
      </c>
      <c r="AS546" s="82"/>
      <c r="AT546" s="82"/>
      <c r="AU546" s="82"/>
      <c r="AV546" s="82"/>
      <c r="AW546" s="82"/>
      <c r="AX546" s="82"/>
      <c r="AY546" s="82"/>
      <c r="AZ546" s="82"/>
      <c r="BA546" s="105" t="b">
        <f>IF(Edges[[#This Row],[Vertex 1]]=Edges[[#This Row],[Vertex 2]],TRUE,FALSE)</f>
        <v>0</v>
      </c>
      <c r="BB546">
        <v>1</v>
      </c>
      <c r="BC546">
        <v>1</v>
      </c>
      <c r="BD546" s="81" t="e">
        <f>REPLACE(INDEX(GroupVertices[Group], MATCH(Edges[[#This Row],[Vertex 1]],GroupVertices[Vertex],0)),1,1,"")</f>
        <v>#N/A</v>
      </c>
      <c r="BE546" s="81" t="e">
        <f>REPLACE(INDEX(GroupVertices[Group], MATCH(Edges[[#This Row],[Vertex 2]],GroupVertices[Vertex],0)),1,1,"")</f>
        <v>#N/A</v>
      </c>
    </row>
    <row r="547" spans="1:57" x14ac:dyDescent="0.25">
      <c r="A547" s="67" t="s">
        <v>2342</v>
      </c>
      <c r="B547" s="67" t="s">
        <v>387</v>
      </c>
      <c r="C547" s="68"/>
      <c r="D547" s="69"/>
      <c r="E547" s="70"/>
      <c r="F547" s="71"/>
      <c r="G547" s="68"/>
      <c r="H547" s="72"/>
      <c r="I547" s="73"/>
      <c r="J547" s="73"/>
      <c r="K547" s="35" t="s">
        <v>65</v>
      </c>
      <c r="L547" s="80">
        <v>547</v>
      </c>
      <c r="M547" s="80"/>
      <c r="N547" s="75"/>
      <c r="O547" s="82" t="s">
        <v>393</v>
      </c>
      <c r="P547" s="84">
        <v>42853.271168981482</v>
      </c>
      <c r="Q547" s="82" t="s">
        <v>2620</v>
      </c>
      <c r="R547" s="85" t="s">
        <v>2657</v>
      </c>
      <c r="S547" s="82" t="s">
        <v>2668</v>
      </c>
      <c r="T547" s="82"/>
      <c r="U547" s="82"/>
      <c r="V547" s="85" t="s">
        <v>2882</v>
      </c>
      <c r="W547" s="84">
        <v>42853.271168981482</v>
      </c>
      <c r="X547" s="85" t="s">
        <v>3299</v>
      </c>
      <c r="Y547" s="82"/>
      <c r="Z547" s="82"/>
      <c r="AA547" s="88" t="s">
        <v>3736</v>
      </c>
      <c r="AB547" s="82"/>
      <c r="AC547" s="82" t="b">
        <v>0</v>
      </c>
      <c r="AD547" s="82">
        <v>0</v>
      </c>
      <c r="AE547" s="88" t="s">
        <v>1016</v>
      </c>
      <c r="AF547" s="82" t="b">
        <v>0</v>
      </c>
      <c r="AG547" s="82" t="s">
        <v>1023</v>
      </c>
      <c r="AH547" s="82"/>
      <c r="AI547" s="88" t="s">
        <v>1016</v>
      </c>
      <c r="AJ547" s="82" t="b">
        <v>0</v>
      </c>
      <c r="AK547" s="82">
        <v>345</v>
      </c>
      <c r="AL547" s="88" t="s">
        <v>3964</v>
      </c>
      <c r="AM547" s="82" t="s">
        <v>1030</v>
      </c>
      <c r="AN547" s="82" t="b">
        <v>0</v>
      </c>
      <c r="AO547" s="88" t="s">
        <v>3964</v>
      </c>
      <c r="AP547" s="82" t="s">
        <v>179</v>
      </c>
      <c r="AQ547" s="82">
        <v>0</v>
      </c>
      <c r="AR547" s="82">
        <v>0</v>
      </c>
      <c r="AS547" s="82"/>
      <c r="AT547" s="82"/>
      <c r="AU547" s="82"/>
      <c r="AV547" s="82"/>
      <c r="AW547" s="82"/>
      <c r="AX547" s="82"/>
      <c r="AY547" s="82"/>
      <c r="AZ547" s="82"/>
      <c r="BA547" s="105" t="b">
        <f>IF(Edges[[#This Row],[Vertex 1]]=Edges[[#This Row],[Vertex 2]],TRUE,FALSE)</f>
        <v>0</v>
      </c>
      <c r="BB547">
        <v>1</v>
      </c>
      <c r="BC547">
        <v>1</v>
      </c>
      <c r="BD547" s="81" t="e">
        <f>REPLACE(INDEX(GroupVertices[Group], MATCH(Edges[[#This Row],[Vertex 1]],GroupVertices[Vertex],0)),1,1,"")</f>
        <v>#N/A</v>
      </c>
      <c r="BE547" s="81" t="e">
        <f>REPLACE(INDEX(GroupVertices[Group], MATCH(Edges[[#This Row],[Vertex 2]],GroupVertices[Vertex],0)),1,1,"")</f>
        <v>#N/A</v>
      </c>
    </row>
    <row r="548" spans="1:57" x14ac:dyDescent="0.25">
      <c r="A548" s="67" t="s">
        <v>2342</v>
      </c>
      <c r="B548" s="67" t="s">
        <v>381</v>
      </c>
      <c r="C548" s="68"/>
      <c r="D548" s="69"/>
      <c r="E548" s="70"/>
      <c r="F548" s="71"/>
      <c r="G548" s="68"/>
      <c r="H548" s="72"/>
      <c r="I548" s="73"/>
      <c r="J548" s="73"/>
      <c r="K548" s="35" t="s">
        <v>65</v>
      </c>
      <c r="L548" s="80">
        <v>548</v>
      </c>
      <c r="M548" s="80"/>
      <c r="N548" s="75"/>
      <c r="O548" s="82" t="s">
        <v>393</v>
      </c>
      <c r="P548" s="84">
        <v>42853.271168981482</v>
      </c>
      <c r="Q548" s="82" t="s">
        <v>2620</v>
      </c>
      <c r="R548" s="85" t="s">
        <v>2657</v>
      </c>
      <c r="S548" s="82" t="s">
        <v>2668</v>
      </c>
      <c r="T548" s="82"/>
      <c r="U548" s="82"/>
      <c r="V548" s="85" t="s">
        <v>2882</v>
      </c>
      <c r="W548" s="84">
        <v>42853.271168981482</v>
      </c>
      <c r="X548" s="85" t="s">
        <v>3299</v>
      </c>
      <c r="Y548" s="82"/>
      <c r="Z548" s="82"/>
      <c r="AA548" s="88" t="s">
        <v>3736</v>
      </c>
      <c r="AB548" s="82"/>
      <c r="AC548" s="82" t="b">
        <v>0</v>
      </c>
      <c r="AD548" s="82">
        <v>0</v>
      </c>
      <c r="AE548" s="88" t="s">
        <v>1016</v>
      </c>
      <c r="AF548" s="82" t="b">
        <v>0</v>
      </c>
      <c r="AG548" s="82" t="s">
        <v>1023</v>
      </c>
      <c r="AH548" s="82"/>
      <c r="AI548" s="88" t="s">
        <v>1016</v>
      </c>
      <c r="AJ548" s="82" t="b">
        <v>0</v>
      </c>
      <c r="AK548" s="82">
        <v>345</v>
      </c>
      <c r="AL548" s="88" t="s">
        <v>3964</v>
      </c>
      <c r="AM548" s="82" t="s">
        <v>1030</v>
      </c>
      <c r="AN548" s="82" t="b">
        <v>0</v>
      </c>
      <c r="AO548" s="88" t="s">
        <v>3964</v>
      </c>
      <c r="AP548" s="82" t="s">
        <v>179</v>
      </c>
      <c r="AQ548" s="82">
        <v>0</v>
      </c>
      <c r="AR548" s="82">
        <v>0</v>
      </c>
      <c r="AS548" s="82"/>
      <c r="AT548" s="82"/>
      <c r="AU548" s="82"/>
      <c r="AV548" s="82"/>
      <c r="AW548" s="82"/>
      <c r="AX548" s="82"/>
      <c r="AY548" s="82"/>
      <c r="AZ548" s="82"/>
      <c r="BA548" s="105" t="b">
        <f>IF(Edges[[#This Row],[Vertex 1]]=Edges[[#This Row],[Vertex 2]],TRUE,FALSE)</f>
        <v>0</v>
      </c>
      <c r="BB548">
        <v>1</v>
      </c>
      <c r="BC548">
        <v>1</v>
      </c>
      <c r="BD548" s="81" t="e">
        <f>REPLACE(INDEX(GroupVertices[Group], MATCH(Edges[[#This Row],[Vertex 1]],GroupVertices[Vertex],0)),1,1,"")</f>
        <v>#N/A</v>
      </c>
      <c r="BE548" s="81" t="e">
        <f>REPLACE(INDEX(GroupVertices[Group], MATCH(Edges[[#This Row],[Vertex 2]],GroupVertices[Vertex],0)),1,1,"")</f>
        <v>#N/A</v>
      </c>
    </row>
    <row r="549" spans="1:57" x14ac:dyDescent="0.25">
      <c r="A549" s="67" t="s">
        <v>2343</v>
      </c>
      <c r="B549" s="67" t="s">
        <v>387</v>
      </c>
      <c r="C549" s="68"/>
      <c r="D549" s="69"/>
      <c r="E549" s="70"/>
      <c r="F549" s="71"/>
      <c r="G549" s="68"/>
      <c r="H549" s="72"/>
      <c r="I549" s="73"/>
      <c r="J549" s="73"/>
      <c r="K549" s="35" t="s">
        <v>65</v>
      </c>
      <c r="L549" s="80">
        <v>549</v>
      </c>
      <c r="M549" s="80"/>
      <c r="N549" s="75"/>
      <c r="O549" s="82" t="s">
        <v>393</v>
      </c>
      <c r="P549" s="84">
        <v>42853.271817129629</v>
      </c>
      <c r="Q549" s="82" t="s">
        <v>2620</v>
      </c>
      <c r="R549" s="85" t="s">
        <v>2657</v>
      </c>
      <c r="S549" s="82" t="s">
        <v>2668</v>
      </c>
      <c r="T549" s="82"/>
      <c r="U549" s="82"/>
      <c r="V549" s="85" t="s">
        <v>502</v>
      </c>
      <c r="W549" s="84">
        <v>42853.271817129629</v>
      </c>
      <c r="X549" s="85" t="s">
        <v>3300</v>
      </c>
      <c r="Y549" s="82"/>
      <c r="Z549" s="82"/>
      <c r="AA549" s="88" t="s">
        <v>3737</v>
      </c>
      <c r="AB549" s="82"/>
      <c r="AC549" s="82" t="b">
        <v>0</v>
      </c>
      <c r="AD549" s="82">
        <v>0</v>
      </c>
      <c r="AE549" s="88" t="s">
        <v>1016</v>
      </c>
      <c r="AF549" s="82" t="b">
        <v>0</v>
      </c>
      <c r="AG549" s="82" t="s">
        <v>1023</v>
      </c>
      <c r="AH549" s="82"/>
      <c r="AI549" s="88" t="s">
        <v>1016</v>
      </c>
      <c r="AJ549" s="82" t="b">
        <v>0</v>
      </c>
      <c r="AK549" s="82">
        <v>345</v>
      </c>
      <c r="AL549" s="88" t="s">
        <v>3964</v>
      </c>
      <c r="AM549" s="82" t="s">
        <v>1033</v>
      </c>
      <c r="AN549" s="82" t="b">
        <v>0</v>
      </c>
      <c r="AO549" s="88" t="s">
        <v>3964</v>
      </c>
      <c r="AP549" s="82" t="s">
        <v>179</v>
      </c>
      <c r="AQ549" s="82">
        <v>0</v>
      </c>
      <c r="AR549" s="82">
        <v>0</v>
      </c>
      <c r="AS549" s="82"/>
      <c r="AT549" s="82"/>
      <c r="AU549" s="82"/>
      <c r="AV549" s="82"/>
      <c r="AW549" s="82"/>
      <c r="AX549" s="82"/>
      <c r="AY549" s="82"/>
      <c r="AZ549" s="82"/>
      <c r="BA549" s="105" t="b">
        <f>IF(Edges[[#This Row],[Vertex 1]]=Edges[[#This Row],[Vertex 2]],TRUE,FALSE)</f>
        <v>0</v>
      </c>
      <c r="BB549">
        <v>1</v>
      </c>
      <c r="BC549">
        <v>1</v>
      </c>
      <c r="BD549" s="81" t="e">
        <f>REPLACE(INDEX(GroupVertices[Group], MATCH(Edges[[#This Row],[Vertex 1]],GroupVertices[Vertex],0)),1,1,"")</f>
        <v>#N/A</v>
      </c>
      <c r="BE549" s="81" t="e">
        <f>REPLACE(INDEX(GroupVertices[Group], MATCH(Edges[[#This Row],[Vertex 2]],GroupVertices[Vertex],0)),1,1,"")</f>
        <v>#N/A</v>
      </c>
    </row>
    <row r="550" spans="1:57" x14ac:dyDescent="0.25">
      <c r="A550" s="67" t="s">
        <v>2343</v>
      </c>
      <c r="B550" s="67" t="s">
        <v>381</v>
      </c>
      <c r="C550" s="68"/>
      <c r="D550" s="69"/>
      <c r="E550" s="70"/>
      <c r="F550" s="71"/>
      <c r="G550" s="68"/>
      <c r="H550" s="72"/>
      <c r="I550" s="73"/>
      <c r="J550" s="73"/>
      <c r="K550" s="35" t="s">
        <v>65</v>
      </c>
      <c r="L550" s="80">
        <v>550</v>
      </c>
      <c r="M550" s="80"/>
      <c r="N550" s="75"/>
      <c r="O550" s="82" t="s">
        <v>393</v>
      </c>
      <c r="P550" s="84">
        <v>42853.271817129629</v>
      </c>
      <c r="Q550" s="82" t="s">
        <v>2620</v>
      </c>
      <c r="R550" s="85" t="s">
        <v>2657</v>
      </c>
      <c r="S550" s="82" t="s">
        <v>2668</v>
      </c>
      <c r="T550" s="82"/>
      <c r="U550" s="82"/>
      <c r="V550" s="85" t="s">
        <v>502</v>
      </c>
      <c r="W550" s="84">
        <v>42853.271817129629</v>
      </c>
      <c r="X550" s="85" t="s">
        <v>3300</v>
      </c>
      <c r="Y550" s="82"/>
      <c r="Z550" s="82"/>
      <c r="AA550" s="88" t="s">
        <v>3737</v>
      </c>
      <c r="AB550" s="82"/>
      <c r="AC550" s="82" t="b">
        <v>0</v>
      </c>
      <c r="AD550" s="82">
        <v>0</v>
      </c>
      <c r="AE550" s="88" t="s">
        <v>1016</v>
      </c>
      <c r="AF550" s="82" t="b">
        <v>0</v>
      </c>
      <c r="AG550" s="82" t="s">
        <v>1023</v>
      </c>
      <c r="AH550" s="82"/>
      <c r="AI550" s="88" t="s">
        <v>1016</v>
      </c>
      <c r="AJ550" s="82" t="b">
        <v>0</v>
      </c>
      <c r="AK550" s="82">
        <v>345</v>
      </c>
      <c r="AL550" s="88" t="s">
        <v>3964</v>
      </c>
      <c r="AM550" s="82" t="s">
        <v>1033</v>
      </c>
      <c r="AN550" s="82" t="b">
        <v>0</v>
      </c>
      <c r="AO550" s="88" t="s">
        <v>3964</v>
      </c>
      <c r="AP550" s="82" t="s">
        <v>179</v>
      </c>
      <c r="AQ550" s="82">
        <v>0</v>
      </c>
      <c r="AR550" s="82">
        <v>0</v>
      </c>
      <c r="AS550" s="82"/>
      <c r="AT550" s="82"/>
      <c r="AU550" s="82"/>
      <c r="AV550" s="82"/>
      <c r="AW550" s="82"/>
      <c r="AX550" s="82"/>
      <c r="AY550" s="82"/>
      <c r="AZ550" s="82"/>
      <c r="BA550" s="105" t="b">
        <f>IF(Edges[[#This Row],[Vertex 1]]=Edges[[#This Row],[Vertex 2]],TRUE,FALSE)</f>
        <v>0</v>
      </c>
      <c r="BB550">
        <v>1</v>
      </c>
      <c r="BC550">
        <v>1</v>
      </c>
      <c r="BD550" s="81" t="e">
        <f>REPLACE(INDEX(GroupVertices[Group], MATCH(Edges[[#This Row],[Vertex 1]],GroupVertices[Vertex],0)),1,1,"")</f>
        <v>#N/A</v>
      </c>
      <c r="BE550" s="81" t="e">
        <f>REPLACE(INDEX(GroupVertices[Group], MATCH(Edges[[#This Row],[Vertex 2]],GroupVertices[Vertex],0)),1,1,"")</f>
        <v>#N/A</v>
      </c>
    </row>
    <row r="551" spans="1:57" x14ac:dyDescent="0.25">
      <c r="A551" s="67" t="s">
        <v>2344</v>
      </c>
      <c r="B551" s="67" t="s">
        <v>387</v>
      </c>
      <c r="C551" s="68"/>
      <c r="D551" s="69"/>
      <c r="E551" s="70"/>
      <c r="F551" s="71"/>
      <c r="G551" s="68"/>
      <c r="H551" s="72"/>
      <c r="I551" s="73"/>
      <c r="J551" s="73"/>
      <c r="K551" s="35" t="s">
        <v>65</v>
      </c>
      <c r="L551" s="80">
        <v>551</v>
      </c>
      <c r="M551" s="80"/>
      <c r="N551" s="75"/>
      <c r="O551" s="82" t="s">
        <v>393</v>
      </c>
      <c r="P551" s="84">
        <v>42853.275636574072</v>
      </c>
      <c r="Q551" s="82" t="s">
        <v>2620</v>
      </c>
      <c r="R551" s="85" t="s">
        <v>2657</v>
      </c>
      <c r="S551" s="82" t="s">
        <v>2668</v>
      </c>
      <c r="T551" s="82"/>
      <c r="U551" s="82"/>
      <c r="V551" s="85" t="s">
        <v>2883</v>
      </c>
      <c r="W551" s="84">
        <v>42853.275636574072</v>
      </c>
      <c r="X551" s="85" t="s">
        <v>3301</v>
      </c>
      <c r="Y551" s="82"/>
      <c r="Z551" s="82"/>
      <c r="AA551" s="88" t="s">
        <v>3738</v>
      </c>
      <c r="AB551" s="82"/>
      <c r="AC551" s="82" t="b">
        <v>0</v>
      </c>
      <c r="AD551" s="82">
        <v>0</v>
      </c>
      <c r="AE551" s="88" t="s">
        <v>1016</v>
      </c>
      <c r="AF551" s="82" t="b">
        <v>0</v>
      </c>
      <c r="AG551" s="82" t="s">
        <v>1023</v>
      </c>
      <c r="AH551" s="82"/>
      <c r="AI551" s="88" t="s">
        <v>1016</v>
      </c>
      <c r="AJ551" s="82" t="b">
        <v>0</v>
      </c>
      <c r="AK551" s="82">
        <v>345</v>
      </c>
      <c r="AL551" s="88" t="s">
        <v>3964</v>
      </c>
      <c r="AM551" s="82" t="s">
        <v>1030</v>
      </c>
      <c r="AN551" s="82" t="b">
        <v>0</v>
      </c>
      <c r="AO551" s="88" t="s">
        <v>3964</v>
      </c>
      <c r="AP551" s="82" t="s">
        <v>179</v>
      </c>
      <c r="AQ551" s="82">
        <v>0</v>
      </c>
      <c r="AR551" s="82">
        <v>0</v>
      </c>
      <c r="AS551" s="82"/>
      <c r="AT551" s="82"/>
      <c r="AU551" s="82"/>
      <c r="AV551" s="82"/>
      <c r="AW551" s="82"/>
      <c r="AX551" s="82"/>
      <c r="AY551" s="82"/>
      <c r="AZ551" s="82"/>
      <c r="BA551" s="105" t="b">
        <f>IF(Edges[[#This Row],[Vertex 1]]=Edges[[#This Row],[Vertex 2]],TRUE,FALSE)</f>
        <v>0</v>
      </c>
      <c r="BB551">
        <v>1</v>
      </c>
      <c r="BC551">
        <v>1</v>
      </c>
      <c r="BD551" s="81" t="e">
        <f>REPLACE(INDEX(GroupVertices[Group], MATCH(Edges[[#This Row],[Vertex 1]],GroupVertices[Vertex],0)),1,1,"")</f>
        <v>#N/A</v>
      </c>
      <c r="BE551" s="81" t="e">
        <f>REPLACE(INDEX(GroupVertices[Group], MATCH(Edges[[#This Row],[Vertex 2]],GroupVertices[Vertex],0)),1,1,"")</f>
        <v>#N/A</v>
      </c>
    </row>
    <row r="552" spans="1:57" x14ac:dyDescent="0.25">
      <c r="A552" s="67" t="s">
        <v>2344</v>
      </c>
      <c r="B552" s="67" t="s">
        <v>381</v>
      </c>
      <c r="C552" s="68"/>
      <c r="D552" s="69"/>
      <c r="E552" s="70"/>
      <c r="F552" s="71"/>
      <c r="G552" s="68"/>
      <c r="H552" s="72"/>
      <c r="I552" s="73"/>
      <c r="J552" s="73"/>
      <c r="K552" s="35" t="s">
        <v>65</v>
      </c>
      <c r="L552" s="80">
        <v>552</v>
      </c>
      <c r="M552" s="80"/>
      <c r="N552" s="75"/>
      <c r="O552" s="82" t="s">
        <v>393</v>
      </c>
      <c r="P552" s="84">
        <v>42853.275636574072</v>
      </c>
      <c r="Q552" s="82" t="s">
        <v>2620</v>
      </c>
      <c r="R552" s="85" t="s">
        <v>2657</v>
      </c>
      <c r="S552" s="82" t="s">
        <v>2668</v>
      </c>
      <c r="T552" s="82"/>
      <c r="U552" s="82"/>
      <c r="V552" s="85" t="s">
        <v>2883</v>
      </c>
      <c r="W552" s="84">
        <v>42853.275636574072</v>
      </c>
      <c r="X552" s="85" t="s">
        <v>3301</v>
      </c>
      <c r="Y552" s="82"/>
      <c r="Z552" s="82"/>
      <c r="AA552" s="88" t="s">
        <v>3738</v>
      </c>
      <c r="AB552" s="82"/>
      <c r="AC552" s="82" t="b">
        <v>0</v>
      </c>
      <c r="AD552" s="82">
        <v>0</v>
      </c>
      <c r="AE552" s="88" t="s">
        <v>1016</v>
      </c>
      <c r="AF552" s="82" t="b">
        <v>0</v>
      </c>
      <c r="AG552" s="82" t="s">
        <v>1023</v>
      </c>
      <c r="AH552" s="82"/>
      <c r="AI552" s="88" t="s">
        <v>1016</v>
      </c>
      <c r="AJ552" s="82" t="b">
        <v>0</v>
      </c>
      <c r="AK552" s="82">
        <v>345</v>
      </c>
      <c r="AL552" s="88" t="s">
        <v>3964</v>
      </c>
      <c r="AM552" s="82" t="s">
        <v>1030</v>
      </c>
      <c r="AN552" s="82" t="b">
        <v>0</v>
      </c>
      <c r="AO552" s="88" t="s">
        <v>3964</v>
      </c>
      <c r="AP552" s="82" t="s">
        <v>179</v>
      </c>
      <c r="AQ552" s="82">
        <v>0</v>
      </c>
      <c r="AR552" s="82">
        <v>0</v>
      </c>
      <c r="AS552" s="82"/>
      <c r="AT552" s="82"/>
      <c r="AU552" s="82"/>
      <c r="AV552" s="82"/>
      <c r="AW552" s="82"/>
      <c r="AX552" s="82"/>
      <c r="AY552" s="82"/>
      <c r="AZ552" s="82"/>
      <c r="BA552" s="105" t="b">
        <f>IF(Edges[[#This Row],[Vertex 1]]=Edges[[#This Row],[Vertex 2]],TRUE,FALSE)</f>
        <v>0</v>
      </c>
      <c r="BB552">
        <v>1</v>
      </c>
      <c r="BC552">
        <v>1</v>
      </c>
      <c r="BD552" s="81" t="e">
        <f>REPLACE(INDEX(GroupVertices[Group], MATCH(Edges[[#This Row],[Vertex 1]],GroupVertices[Vertex],0)),1,1,"")</f>
        <v>#N/A</v>
      </c>
      <c r="BE552" s="81" t="e">
        <f>REPLACE(INDEX(GroupVertices[Group], MATCH(Edges[[#This Row],[Vertex 2]],GroupVertices[Vertex],0)),1,1,"")</f>
        <v>#N/A</v>
      </c>
    </row>
    <row r="553" spans="1:57" x14ac:dyDescent="0.25">
      <c r="A553" s="67" t="s">
        <v>2345</v>
      </c>
      <c r="B553" s="67" t="s">
        <v>387</v>
      </c>
      <c r="C553" s="68"/>
      <c r="D553" s="69"/>
      <c r="E553" s="70"/>
      <c r="F553" s="71"/>
      <c r="G553" s="68"/>
      <c r="H553" s="72"/>
      <c r="I553" s="73"/>
      <c r="J553" s="73"/>
      <c r="K553" s="35" t="s">
        <v>65</v>
      </c>
      <c r="L553" s="80">
        <v>553</v>
      </c>
      <c r="M553" s="80"/>
      <c r="N553" s="75"/>
      <c r="O553" s="82" t="s">
        <v>393</v>
      </c>
      <c r="P553" s="84">
        <v>42853.2815162037</v>
      </c>
      <c r="Q553" s="82" t="s">
        <v>2620</v>
      </c>
      <c r="R553" s="85" t="s">
        <v>2657</v>
      </c>
      <c r="S553" s="82" t="s">
        <v>2668</v>
      </c>
      <c r="T553" s="82"/>
      <c r="U553" s="82"/>
      <c r="V553" s="85" t="s">
        <v>2884</v>
      </c>
      <c r="W553" s="84">
        <v>42853.2815162037</v>
      </c>
      <c r="X553" s="85" t="s">
        <v>3302</v>
      </c>
      <c r="Y553" s="82"/>
      <c r="Z553" s="82"/>
      <c r="AA553" s="88" t="s">
        <v>3739</v>
      </c>
      <c r="AB553" s="82"/>
      <c r="AC553" s="82" t="b">
        <v>0</v>
      </c>
      <c r="AD553" s="82">
        <v>0</v>
      </c>
      <c r="AE553" s="88" t="s">
        <v>1016</v>
      </c>
      <c r="AF553" s="82" t="b">
        <v>0</v>
      </c>
      <c r="AG553" s="82" t="s">
        <v>1023</v>
      </c>
      <c r="AH553" s="82"/>
      <c r="AI553" s="88" t="s">
        <v>1016</v>
      </c>
      <c r="AJ553" s="82" t="b">
        <v>0</v>
      </c>
      <c r="AK553" s="82">
        <v>345</v>
      </c>
      <c r="AL553" s="88" t="s">
        <v>3964</v>
      </c>
      <c r="AM553" s="82" t="s">
        <v>1033</v>
      </c>
      <c r="AN553" s="82" t="b">
        <v>0</v>
      </c>
      <c r="AO553" s="88" t="s">
        <v>3964</v>
      </c>
      <c r="AP553" s="82" t="s">
        <v>179</v>
      </c>
      <c r="AQ553" s="82">
        <v>0</v>
      </c>
      <c r="AR553" s="82">
        <v>0</v>
      </c>
      <c r="AS553" s="82"/>
      <c r="AT553" s="82"/>
      <c r="AU553" s="82"/>
      <c r="AV553" s="82"/>
      <c r="AW553" s="82"/>
      <c r="AX553" s="82"/>
      <c r="AY553" s="82"/>
      <c r="AZ553" s="82"/>
      <c r="BA553" s="105" t="b">
        <f>IF(Edges[[#This Row],[Vertex 1]]=Edges[[#This Row],[Vertex 2]],TRUE,FALSE)</f>
        <v>0</v>
      </c>
      <c r="BB553">
        <v>1</v>
      </c>
      <c r="BC553">
        <v>1</v>
      </c>
      <c r="BD553" s="81" t="e">
        <f>REPLACE(INDEX(GroupVertices[Group], MATCH(Edges[[#This Row],[Vertex 1]],GroupVertices[Vertex],0)),1,1,"")</f>
        <v>#N/A</v>
      </c>
      <c r="BE553" s="81" t="e">
        <f>REPLACE(INDEX(GroupVertices[Group], MATCH(Edges[[#This Row],[Vertex 2]],GroupVertices[Vertex],0)),1,1,"")</f>
        <v>#N/A</v>
      </c>
    </row>
    <row r="554" spans="1:57" x14ac:dyDescent="0.25">
      <c r="A554" s="67" t="s">
        <v>2345</v>
      </c>
      <c r="B554" s="67" t="s">
        <v>381</v>
      </c>
      <c r="C554" s="68"/>
      <c r="D554" s="69"/>
      <c r="E554" s="70"/>
      <c r="F554" s="71"/>
      <c r="G554" s="68"/>
      <c r="H554" s="72"/>
      <c r="I554" s="73"/>
      <c r="J554" s="73"/>
      <c r="K554" s="35" t="s">
        <v>65</v>
      </c>
      <c r="L554" s="80">
        <v>554</v>
      </c>
      <c r="M554" s="80"/>
      <c r="N554" s="75"/>
      <c r="O554" s="82" t="s">
        <v>393</v>
      </c>
      <c r="P554" s="84">
        <v>42853.2815162037</v>
      </c>
      <c r="Q554" s="82" t="s">
        <v>2620</v>
      </c>
      <c r="R554" s="85" t="s">
        <v>2657</v>
      </c>
      <c r="S554" s="82" t="s">
        <v>2668</v>
      </c>
      <c r="T554" s="82"/>
      <c r="U554" s="82"/>
      <c r="V554" s="85" t="s">
        <v>2884</v>
      </c>
      <c r="W554" s="84">
        <v>42853.2815162037</v>
      </c>
      <c r="X554" s="85" t="s">
        <v>3302</v>
      </c>
      <c r="Y554" s="82"/>
      <c r="Z554" s="82"/>
      <c r="AA554" s="88" t="s">
        <v>3739</v>
      </c>
      <c r="AB554" s="82"/>
      <c r="AC554" s="82" t="b">
        <v>0</v>
      </c>
      <c r="AD554" s="82">
        <v>0</v>
      </c>
      <c r="AE554" s="88" t="s">
        <v>1016</v>
      </c>
      <c r="AF554" s="82" t="b">
        <v>0</v>
      </c>
      <c r="AG554" s="82" t="s">
        <v>1023</v>
      </c>
      <c r="AH554" s="82"/>
      <c r="AI554" s="88" t="s">
        <v>1016</v>
      </c>
      <c r="AJ554" s="82" t="b">
        <v>0</v>
      </c>
      <c r="AK554" s="82">
        <v>345</v>
      </c>
      <c r="AL554" s="88" t="s">
        <v>3964</v>
      </c>
      <c r="AM554" s="82" t="s">
        <v>1033</v>
      </c>
      <c r="AN554" s="82" t="b">
        <v>0</v>
      </c>
      <c r="AO554" s="88" t="s">
        <v>3964</v>
      </c>
      <c r="AP554" s="82" t="s">
        <v>179</v>
      </c>
      <c r="AQ554" s="82">
        <v>0</v>
      </c>
      <c r="AR554" s="82">
        <v>0</v>
      </c>
      <c r="AS554" s="82"/>
      <c r="AT554" s="82"/>
      <c r="AU554" s="82"/>
      <c r="AV554" s="82"/>
      <c r="AW554" s="82"/>
      <c r="AX554" s="82"/>
      <c r="AY554" s="82"/>
      <c r="AZ554" s="82"/>
      <c r="BA554" s="105" t="b">
        <f>IF(Edges[[#This Row],[Vertex 1]]=Edges[[#This Row],[Vertex 2]],TRUE,FALSE)</f>
        <v>0</v>
      </c>
      <c r="BB554">
        <v>1</v>
      </c>
      <c r="BC554">
        <v>1</v>
      </c>
      <c r="BD554" s="81" t="e">
        <f>REPLACE(INDEX(GroupVertices[Group], MATCH(Edges[[#This Row],[Vertex 1]],GroupVertices[Vertex],0)),1,1,"")</f>
        <v>#N/A</v>
      </c>
      <c r="BE554" s="81" t="e">
        <f>REPLACE(INDEX(GroupVertices[Group], MATCH(Edges[[#This Row],[Vertex 2]],GroupVertices[Vertex],0)),1,1,"")</f>
        <v>#N/A</v>
      </c>
    </row>
    <row r="555" spans="1:57" x14ac:dyDescent="0.25">
      <c r="A555" s="67" t="s">
        <v>2346</v>
      </c>
      <c r="B555" s="67" t="s">
        <v>387</v>
      </c>
      <c r="C555" s="68"/>
      <c r="D555" s="69"/>
      <c r="E555" s="70"/>
      <c r="F555" s="71"/>
      <c r="G555" s="68"/>
      <c r="H555" s="72"/>
      <c r="I555" s="73"/>
      <c r="J555" s="73"/>
      <c r="K555" s="35" t="s">
        <v>65</v>
      </c>
      <c r="L555" s="80">
        <v>555</v>
      </c>
      <c r="M555" s="80"/>
      <c r="N555" s="75"/>
      <c r="O555" s="82" t="s">
        <v>393</v>
      </c>
      <c r="P555" s="84">
        <v>42853.289050925923</v>
      </c>
      <c r="Q555" s="82" t="s">
        <v>2620</v>
      </c>
      <c r="R555" s="85" t="s">
        <v>2657</v>
      </c>
      <c r="S555" s="82" t="s">
        <v>2668</v>
      </c>
      <c r="T555" s="82"/>
      <c r="U555" s="82"/>
      <c r="V555" s="85" t="s">
        <v>2885</v>
      </c>
      <c r="W555" s="84">
        <v>42853.289050925923</v>
      </c>
      <c r="X555" s="85" t="s">
        <v>3303</v>
      </c>
      <c r="Y555" s="82"/>
      <c r="Z555" s="82"/>
      <c r="AA555" s="88" t="s">
        <v>3740</v>
      </c>
      <c r="AB555" s="82"/>
      <c r="AC555" s="82" t="b">
        <v>0</v>
      </c>
      <c r="AD555" s="82">
        <v>0</v>
      </c>
      <c r="AE555" s="88" t="s">
        <v>1016</v>
      </c>
      <c r="AF555" s="82" t="b">
        <v>0</v>
      </c>
      <c r="AG555" s="82" t="s">
        <v>1023</v>
      </c>
      <c r="AH555" s="82"/>
      <c r="AI555" s="88" t="s">
        <v>1016</v>
      </c>
      <c r="AJ555" s="82" t="b">
        <v>0</v>
      </c>
      <c r="AK555" s="82">
        <v>345</v>
      </c>
      <c r="AL555" s="88" t="s">
        <v>3964</v>
      </c>
      <c r="AM555" s="82" t="s">
        <v>1030</v>
      </c>
      <c r="AN555" s="82" t="b">
        <v>0</v>
      </c>
      <c r="AO555" s="88" t="s">
        <v>3964</v>
      </c>
      <c r="AP555" s="82" t="s">
        <v>179</v>
      </c>
      <c r="AQ555" s="82">
        <v>0</v>
      </c>
      <c r="AR555" s="82">
        <v>0</v>
      </c>
      <c r="AS555" s="82"/>
      <c r="AT555" s="82"/>
      <c r="AU555" s="82"/>
      <c r="AV555" s="82"/>
      <c r="AW555" s="82"/>
      <c r="AX555" s="82"/>
      <c r="AY555" s="82"/>
      <c r="AZ555" s="82"/>
      <c r="BA555" s="105" t="b">
        <f>IF(Edges[[#This Row],[Vertex 1]]=Edges[[#This Row],[Vertex 2]],TRUE,FALSE)</f>
        <v>0</v>
      </c>
      <c r="BB555">
        <v>1</v>
      </c>
      <c r="BC555">
        <v>1</v>
      </c>
      <c r="BD555" s="81" t="e">
        <f>REPLACE(INDEX(GroupVertices[Group], MATCH(Edges[[#This Row],[Vertex 1]],GroupVertices[Vertex],0)),1,1,"")</f>
        <v>#N/A</v>
      </c>
      <c r="BE555" s="81" t="e">
        <f>REPLACE(INDEX(GroupVertices[Group], MATCH(Edges[[#This Row],[Vertex 2]],GroupVertices[Vertex],0)),1,1,"")</f>
        <v>#N/A</v>
      </c>
    </row>
    <row r="556" spans="1:57" x14ac:dyDescent="0.25">
      <c r="A556" s="67" t="s">
        <v>2346</v>
      </c>
      <c r="B556" s="67" t="s">
        <v>381</v>
      </c>
      <c r="C556" s="68"/>
      <c r="D556" s="69"/>
      <c r="E556" s="70"/>
      <c r="F556" s="71"/>
      <c r="G556" s="68"/>
      <c r="H556" s="72"/>
      <c r="I556" s="73"/>
      <c r="J556" s="73"/>
      <c r="K556" s="35" t="s">
        <v>65</v>
      </c>
      <c r="L556" s="80">
        <v>556</v>
      </c>
      <c r="M556" s="80"/>
      <c r="N556" s="75"/>
      <c r="O556" s="82" t="s">
        <v>393</v>
      </c>
      <c r="P556" s="84">
        <v>42853.289050925923</v>
      </c>
      <c r="Q556" s="82" t="s">
        <v>2620</v>
      </c>
      <c r="R556" s="85" t="s">
        <v>2657</v>
      </c>
      <c r="S556" s="82" t="s">
        <v>2668</v>
      </c>
      <c r="T556" s="82"/>
      <c r="U556" s="82"/>
      <c r="V556" s="85" t="s">
        <v>2885</v>
      </c>
      <c r="W556" s="84">
        <v>42853.289050925923</v>
      </c>
      <c r="X556" s="85" t="s">
        <v>3303</v>
      </c>
      <c r="Y556" s="82"/>
      <c r="Z556" s="82"/>
      <c r="AA556" s="88" t="s">
        <v>3740</v>
      </c>
      <c r="AB556" s="82"/>
      <c r="AC556" s="82" t="b">
        <v>0</v>
      </c>
      <c r="AD556" s="82">
        <v>0</v>
      </c>
      <c r="AE556" s="88" t="s">
        <v>1016</v>
      </c>
      <c r="AF556" s="82" t="b">
        <v>0</v>
      </c>
      <c r="AG556" s="82" t="s">
        <v>1023</v>
      </c>
      <c r="AH556" s="82"/>
      <c r="AI556" s="88" t="s">
        <v>1016</v>
      </c>
      <c r="AJ556" s="82" t="b">
        <v>0</v>
      </c>
      <c r="AK556" s="82">
        <v>345</v>
      </c>
      <c r="AL556" s="88" t="s">
        <v>3964</v>
      </c>
      <c r="AM556" s="82" t="s">
        <v>1030</v>
      </c>
      <c r="AN556" s="82" t="b">
        <v>0</v>
      </c>
      <c r="AO556" s="88" t="s">
        <v>3964</v>
      </c>
      <c r="AP556" s="82" t="s">
        <v>179</v>
      </c>
      <c r="AQ556" s="82">
        <v>0</v>
      </c>
      <c r="AR556" s="82">
        <v>0</v>
      </c>
      <c r="AS556" s="82"/>
      <c r="AT556" s="82"/>
      <c r="AU556" s="82"/>
      <c r="AV556" s="82"/>
      <c r="AW556" s="82"/>
      <c r="AX556" s="82"/>
      <c r="AY556" s="82"/>
      <c r="AZ556" s="82"/>
      <c r="BA556" s="105" t="b">
        <f>IF(Edges[[#This Row],[Vertex 1]]=Edges[[#This Row],[Vertex 2]],TRUE,FALSE)</f>
        <v>0</v>
      </c>
      <c r="BB556">
        <v>1</v>
      </c>
      <c r="BC556">
        <v>1</v>
      </c>
      <c r="BD556" s="81" t="e">
        <f>REPLACE(INDEX(GroupVertices[Group], MATCH(Edges[[#This Row],[Vertex 1]],GroupVertices[Vertex],0)),1,1,"")</f>
        <v>#N/A</v>
      </c>
      <c r="BE556" s="81" t="e">
        <f>REPLACE(INDEX(GroupVertices[Group], MATCH(Edges[[#This Row],[Vertex 2]],GroupVertices[Vertex],0)),1,1,"")</f>
        <v>#N/A</v>
      </c>
    </row>
    <row r="557" spans="1:57" x14ac:dyDescent="0.25">
      <c r="A557" s="67" t="s">
        <v>2347</v>
      </c>
      <c r="B557" s="67" t="s">
        <v>387</v>
      </c>
      <c r="C557" s="68"/>
      <c r="D557" s="69"/>
      <c r="E557" s="70"/>
      <c r="F557" s="71"/>
      <c r="G557" s="68"/>
      <c r="H557" s="72"/>
      <c r="I557" s="73"/>
      <c r="J557" s="73"/>
      <c r="K557" s="35" t="s">
        <v>65</v>
      </c>
      <c r="L557" s="80">
        <v>557</v>
      </c>
      <c r="M557" s="80"/>
      <c r="N557" s="75"/>
      <c r="O557" s="82" t="s">
        <v>393</v>
      </c>
      <c r="P557" s="84">
        <v>42853.292893518519</v>
      </c>
      <c r="Q557" s="82" t="s">
        <v>2620</v>
      </c>
      <c r="R557" s="85" t="s">
        <v>2657</v>
      </c>
      <c r="S557" s="82" t="s">
        <v>2668</v>
      </c>
      <c r="T557" s="82"/>
      <c r="U557" s="82"/>
      <c r="V557" s="85" t="s">
        <v>2886</v>
      </c>
      <c r="W557" s="84">
        <v>42853.292893518519</v>
      </c>
      <c r="X557" s="85" t="s">
        <v>3304</v>
      </c>
      <c r="Y557" s="82"/>
      <c r="Z557" s="82"/>
      <c r="AA557" s="88" t="s">
        <v>3741</v>
      </c>
      <c r="AB557" s="82"/>
      <c r="AC557" s="82" t="b">
        <v>0</v>
      </c>
      <c r="AD557" s="82">
        <v>0</v>
      </c>
      <c r="AE557" s="88" t="s">
        <v>1016</v>
      </c>
      <c r="AF557" s="82" t="b">
        <v>0</v>
      </c>
      <c r="AG557" s="82" t="s">
        <v>1023</v>
      </c>
      <c r="AH557" s="82"/>
      <c r="AI557" s="88" t="s">
        <v>1016</v>
      </c>
      <c r="AJ557" s="82" t="b">
        <v>0</v>
      </c>
      <c r="AK557" s="82">
        <v>345</v>
      </c>
      <c r="AL557" s="88" t="s">
        <v>3964</v>
      </c>
      <c r="AM557" s="82" t="s">
        <v>1030</v>
      </c>
      <c r="AN557" s="82" t="b">
        <v>0</v>
      </c>
      <c r="AO557" s="88" t="s">
        <v>3964</v>
      </c>
      <c r="AP557" s="82" t="s">
        <v>179</v>
      </c>
      <c r="AQ557" s="82">
        <v>0</v>
      </c>
      <c r="AR557" s="82">
        <v>0</v>
      </c>
      <c r="AS557" s="82"/>
      <c r="AT557" s="82"/>
      <c r="AU557" s="82"/>
      <c r="AV557" s="82"/>
      <c r="AW557" s="82"/>
      <c r="AX557" s="82"/>
      <c r="AY557" s="82"/>
      <c r="AZ557" s="82"/>
      <c r="BA557" s="105" t="b">
        <f>IF(Edges[[#This Row],[Vertex 1]]=Edges[[#This Row],[Vertex 2]],TRUE,FALSE)</f>
        <v>0</v>
      </c>
      <c r="BB557">
        <v>1</v>
      </c>
      <c r="BC557">
        <v>1</v>
      </c>
      <c r="BD557" s="81" t="e">
        <f>REPLACE(INDEX(GroupVertices[Group], MATCH(Edges[[#This Row],[Vertex 1]],GroupVertices[Vertex],0)),1,1,"")</f>
        <v>#N/A</v>
      </c>
      <c r="BE557" s="81" t="e">
        <f>REPLACE(INDEX(GroupVertices[Group], MATCH(Edges[[#This Row],[Vertex 2]],GroupVertices[Vertex],0)),1,1,"")</f>
        <v>#N/A</v>
      </c>
    </row>
    <row r="558" spans="1:57" x14ac:dyDescent="0.25">
      <c r="A558" s="67" t="s">
        <v>2347</v>
      </c>
      <c r="B558" s="67" t="s">
        <v>381</v>
      </c>
      <c r="C558" s="68"/>
      <c r="D558" s="69"/>
      <c r="E558" s="70"/>
      <c r="F558" s="71"/>
      <c r="G558" s="68"/>
      <c r="H558" s="72"/>
      <c r="I558" s="73"/>
      <c r="J558" s="73"/>
      <c r="K558" s="35" t="s">
        <v>65</v>
      </c>
      <c r="L558" s="80">
        <v>558</v>
      </c>
      <c r="M558" s="80"/>
      <c r="N558" s="75"/>
      <c r="O558" s="82" t="s">
        <v>393</v>
      </c>
      <c r="P558" s="84">
        <v>42853.292893518519</v>
      </c>
      <c r="Q558" s="82" t="s">
        <v>2620</v>
      </c>
      <c r="R558" s="85" t="s">
        <v>2657</v>
      </c>
      <c r="S558" s="82" t="s">
        <v>2668</v>
      </c>
      <c r="T558" s="82"/>
      <c r="U558" s="82"/>
      <c r="V558" s="85" t="s">
        <v>2886</v>
      </c>
      <c r="W558" s="84">
        <v>42853.292893518519</v>
      </c>
      <c r="X558" s="85" t="s">
        <v>3304</v>
      </c>
      <c r="Y558" s="82"/>
      <c r="Z558" s="82"/>
      <c r="AA558" s="88" t="s">
        <v>3741</v>
      </c>
      <c r="AB558" s="82"/>
      <c r="AC558" s="82" t="b">
        <v>0</v>
      </c>
      <c r="AD558" s="82">
        <v>0</v>
      </c>
      <c r="AE558" s="88" t="s">
        <v>1016</v>
      </c>
      <c r="AF558" s="82" t="b">
        <v>0</v>
      </c>
      <c r="AG558" s="82" t="s">
        <v>1023</v>
      </c>
      <c r="AH558" s="82"/>
      <c r="AI558" s="88" t="s">
        <v>1016</v>
      </c>
      <c r="AJ558" s="82" t="b">
        <v>0</v>
      </c>
      <c r="AK558" s="82">
        <v>345</v>
      </c>
      <c r="AL558" s="88" t="s">
        <v>3964</v>
      </c>
      <c r="AM558" s="82" t="s">
        <v>1030</v>
      </c>
      <c r="AN558" s="82" t="b">
        <v>0</v>
      </c>
      <c r="AO558" s="88" t="s">
        <v>3964</v>
      </c>
      <c r="AP558" s="82" t="s">
        <v>179</v>
      </c>
      <c r="AQ558" s="82">
        <v>0</v>
      </c>
      <c r="AR558" s="82">
        <v>0</v>
      </c>
      <c r="AS558" s="82"/>
      <c r="AT558" s="82"/>
      <c r="AU558" s="82"/>
      <c r="AV558" s="82"/>
      <c r="AW558" s="82"/>
      <c r="AX558" s="82"/>
      <c r="AY558" s="82"/>
      <c r="AZ558" s="82"/>
      <c r="BA558" s="105" t="b">
        <f>IF(Edges[[#This Row],[Vertex 1]]=Edges[[#This Row],[Vertex 2]],TRUE,FALSE)</f>
        <v>0</v>
      </c>
      <c r="BB558">
        <v>1</v>
      </c>
      <c r="BC558">
        <v>1</v>
      </c>
      <c r="BD558" s="81" t="e">
        <f>REPLACE(INDEX(GroupVertices[Group], MATCH(Edges[[#This Row],[Vertex 1]],GroupVertices[Vertex],0)),1,1,"")</f>
        <v>#N/A</v>
      </c>
      <c r="BE558" s="81" t="e">
        <f>REPLACE(INDEX(GroupVertices[Group], MATCH(Edges[[#This Row],[Vertex 2]],GroupVertices[Vertex],0)),1,1,"")</f>
        <v>#N/A</v>
      </c>
    </row>
    <row r="559" spans="1:57" x14ac:dyDescent="0.25">
      <c r="A559" s="67" t="s">
        <v>2348</v>
      </c>
      <c r="B559" s="67" t="s">
        <v>387</v>
      </c>
      <c r="C559" s="68"/>
      <c r="D559" s="69"/>
      <c r="E559" s="70"/>
      <c r="F559" s="71"/>
      <c r="G559" s="68"/>
      <c r="H559" s="72"/>
      <c r="I559" s="73"/>
      <c r="J559" s="73"/>
      <c r="K559" s="35" t="s">
        <v>65</v>
      </c>
      <c r="L559" s="80">
        <v>559</v>
      </c>
      <c r="M559" s="80"/>
      <c r="N559" s="75"/>
      <c r="O559" s="82" t="s">
        <v>393</v>
      </c>
      <c r="P559" s="84">
        <v>42853.29859953704</v>
      </c>
      <c r="Q559" s="82" t="s">
        <v>2620</v>
      </c>
      <c r="R559" s="85" t="s">
        <v>2657</v>
      </c>
      <c r="S559" s="82" t="s">
        <v>2668</v>
      </c>
      <c r="T559" s="82"/>
      <c r="U559" s="82"/>
      <c r="V559" s="85" t="s">
        <v>2887</v>
      </c>
      <c r="W559" s="84">
        <v>42853.29859953704</v>
      </c>
      <c r="X559" s="85" t="s">
        <v>3305</v>
      </c>
      <c r="Y559" s="82"/>
      <c r="Z559" s="82"/>
      <c r="AA559" s="88" t="s">
        <v>3742</v>
      </c>
      <c r="AB559" s="82"/>
      <c r="AC559" s="82" t="b">
        <v>0</v>
      </c>
      <c r="AD559" s="82">
        <v>0</v>
      </c>
      <c r="AE559" s="88" t="s">
        <v>1016</v>
      </c>
      <c r="AF559" s="82" t="b">
        <v>0</v>
      </c>
      <c r="AG559" s="82" t="s">
        <v>1023</v>
      </c>
      <c r="AH559" s="82"/>
      <c r="AI559" s="88" t="s">
        <v>1016</v>
      </c>
      <c r="AJ559" s="82" t="b">
        <v>0</v>
      </c>
      <c r="AK559" s="82">
        <v>345</v>
      </c>
      <c r="AL559" s="88" t="s">
        <v>3964</v>
      </c>
      <c r="AM559" s="82" t="s">
        <v>1030</v>
      </c>
      <c r="AN559" s="82" t="b">
        <v>0</v>
      </c>
      <c r="AO559" s="88" t="s">
        <v>3964</v>
      </c>
      <c r="AP559" s="82" t="s">
        <v>179</v>
      </c>
      <c r="AQ559" s="82">
        <v>0</v>
      </c>
      <c r="AR559" s="82">
        <v>0</v>
      </c>
      <c r="AS559" s="82"/>
      <c r="AT559" s="82"/>
      <c r="AU559" s="82"/>
      <c r="AV559" s="82"/>
      <c r="AW559" s="82"/>
      <c r="AX559" s="82"/>
      <c r="AY559" s="82"/>
      <c r="AZ559" s="82"/>
      <c r="BA559" s="105" t="b">
        <f>IF(Edges[[#This Row],[Vertex 1]]=Edges[[#This Row],[Vertex 2]],TRUE,FALSE)</f>
        <v>0</v>
      </c>
      <c r="BB559">
        <v>1</v>
      </c>
      <c r="BC559">
        <v>1</v>
      </c>
      <c r="BD559" s="81" t="e">
        <f>REPLACE(INDEX(GroupVertices[Group], MATCH(Edges[[#This Row],[Vertex 1]],GroupVertices[Vertex],0)),1,1,"")</f>
        <v>#N/A</v>
      </c>
      <c r="BE559" s="81" t="e">
        <f>REPLACE(INDEX(GroupVertices[Group], MATCH(Edges[[#This Row],[Vertex 2]],GroupVertices[Vertex],0)),1,1,"")</f>
        <v>#N/A</v>
      </c>
    </row>
    <row r="560" spans="1:57" x14ac:dyDescent="0.25">
      <c r="A560" s="67" t="s">
        <v>2348</v>
      </c>
      <c r="B560" s="67" t="s">
        <v>381</v>
      </c>
      <c r="C560" s="68"/>
      <c r="D560" s="69"/>
      <c r="E560" s="70"/>
      <c r="F560" s="71"/>
      <c r="G560" s="68"/>
      <c r="H560" s="72"/>
      <c r="I560" s="73"/>
      <c r="J560" s="73"/>
      <c r="K560" s="35" t="s">
        <v>65</v>
      </c>
      <c r="L560" s="80">
        <v>560</v>
      </c>
      <c r="M560" s="80"/>
      <c r="N560" s="75"/>
      <c r="O560" s="82" t="s">
        <v>393</v>
      </c>
      <c r="P560" s="84">
        <v>42853.29859953704</v>
      </c>
      <c r="Q560" s="82" t="s">
        <v>2620</v>
      </c>
      <c r="R560" s="85" t="s">
        <v>2657</v>
      </c>
      <c r="S560" s="82" t="s">
        <v>2668</v>
      </c>
      <c r="T560" s="82"/>
      <c r="U560" s="82"/>
      <c r="V560" s="85" t="s">
        <v>2887</v>
      </c>
      <c r="W560" s="84">
        <v>42853.29859953704</v>
      </c>
      <c r="X560" s="85" t="s">
        <v>3305</v>
      </c>
      <c r="Y560" s="82"/>
      <c r="Z560" s="82"/>
      <c r="AA560" s="88" t="s">
        <v>3742</v>
      </c>
      <c r="AB560" s="82"/>
      <c r="AC560" s="82" t="b">
        <v>0</v>
      </c>
      <c r="AD560" s="82">
        <v>0</v>
      </c>
      <c r="AE560" s="88" t="s">
        <v>1016</v>
      </c>
      <c r="AF560" s="82" t="b">
        <v>0</v>
      </c>
      <c r="AG560" s="82" t="s">
        <v>1023</v>
      </c>
      <c r="AH560" s="82"/>
      <c r="AI560" s="88" t="s">
        <v>1016</v>
      </c>
      <c r="AJ560" s="82" t="b">
        <v>0</v>
      </c>
      <c r="AK560" s="82">
        <v>345</v>
      </c>
      <c r="AL560" s="88" t="s">
        <v>3964</v>
      </c>
      <c r="AM560" s="82" t="s">
        <v>1030</v>
      </c>
      <c r="AN560" s="82" t="b">
        <v>0</v>
      </c>
      <c r="AO560" s="88" t="s">
        <v>3964</v>
      </c>
      <c r="AP560" s="82" t="s">
        <v>179</v>
      </c>
      <c r="AQ560" s="82">
        <v>0</v>
      </c>
      <c r="AR560" s="82">
        <v>0</v>
      </c>
      <c r="AS560" s="82"/>
      <c r="AT560" s="82"/>
      <c r="AU560" s="82"/>
      <c r="AV560" s="82"/>
      <c r="AW560" s="82"/>
      <c r="AX560" s="82"/>
      <c r="AY560" s="82"/>
      <c r="AZ560" s="82"/>
      <c r="BA560" s="105" t="b">
        <f>IF(Edges[[#This Row],[Vertex 1]]=Edges[[#This Row],[Vertex 2]],TRUE,FALSE)</f>
        <v>0</v>
      </c>
      <c r="BB560">
        <v>1</v>
      </c>
      <c r="BC560">
        <v>1</v>
      </c>
      <c r="BD560" s="81" t="e">
        <f>REPLACE(INDEX(GroupVertices[Group], MATCH(Edges[[#This Row],[Vertex 1]],GroupVertices[Vertex],0)),1,1,"")</f>
        <v>#N/A</v>
      </c>
      <c r="BE560" s="81" t="e">
        <f>REPLACE(INDEX(GroupVertices[Group], MATCH(Edges[[#This Row],[Vertex 2]],GroupVertices[Vertex],0)),1,1,"")</f>
        <v>#N/A</v>
      </c>
    </row>
    <row r="561" spans="1:57" x14ac:dyDescent="0.25">
      <c r="A561" s="67" t="s">
        <v>342</v>
      </c>
      <c r="B561" s="67" t="s">
        <v>387</v>
      </c>
      <c r="C561" s="68"/>
      <c r="D561" s="69"/>
      <c r="E561" s="70"/>
      <c r="F561" s="71"/>
      <c r="G561" s="68"/>
      <c r="H561" s="72"/>
      <c r="I561" s="73"/>
      <c r="J561" s="73"/>
      <c r="K561" s="35" t="s">
        <v>65</v>
      </c>
      <c r="L561" s="80">
        <v>561</v>
      </c>
      <c r="M561" s="80"/>
      <c r="N561" s="75"/>
      <c r="O561" s="82" t="s">
        <v>393</v>
      </c>
      <c r="P561" s="84">
        <v>42853.311377314814</v>
      </c>
      <c r="Q561" s="82" t="s">
        <v>2620</v>
      </c>
      <c r="R561" s="85" t="s">
        <v>2657</v>
      </c>
      <c r="S561" s="82" t="s">
        <v>2668</v>
      </c>
      <c r="T561" s="82"/>
      <c r="U561" s="82"/>
      <c r="V561" s="85" t="s">
        <v>621</v>
      </c>
      <c r="W561" s="84">
        <v>42853.311377314814</v>
      </c>
      <c r="X561" s="85" t="s">
        <v>3306</v>
      </c>
      <c r="Y561" s="82"/>
      <c r="Z561" s="82"/>
      <c r="AA561" s="88" t="s">
        <v>3743</v>
      </c>
      <c r="AB561" s="82"/>
      <c r="AC561" s="82" t="b">
        <v>0</v>
      </c>
      <c r="AD561" s="82">
        <v>0</v>
      </c>
      <c r="AE561" s="88" t="s">
        <v>1016</v>
      </c>
      <c r="AF561" s="82" t="b">
        <v>0</v>
      </c>
      <c r="AG561" s="82" t="s">
        <v>1023</v>
      </c>
      <c r="AH561" s="82"/>
      <c r="AI561" s="88" t="s">
        <v>1016</v>
      </c>
      <c r="AJ561" s="82" t="b">
        <v>0</v>
      </c>
      <c r="AK561" s="82">
        <v>345</v>
      </c>
      <c r="AL561" s="88" t="s">
        <v>3964</v>
      </c>
      <c r="AM561" s="82" t="s">
        <v>1030</v>
      </c>
      <c r="AN561" s="82" t="b">
        <v>0</v>
      </c>
      <c r="AO561" s="88" t="s">
        <v>3964</v>
      </c>
      <c r="AP561" s="82" t="s">
        <v>179</v>
      </c>
      <c r="AQ561" s="82">
        <v>0</v>
      </c>
      <c r="AR561" s="82">
        <v>0</v>
      </c>
      <c r="AS561" s="82"/>
      <c r="AT561" s="82"/>
      <c r="AU561" s="82"/>
      <c r="AV561" s="82"/>
      <c r="AW561" s="82"/>
      <c r="AX561" s="82"/>
      <c r="AY561" s="82"/>
      <c r="AZ561" s="82"/>
      <c r="BA561" s="105" t="b">
        <f>IF(Edges[[#This Row],[Vertex 1]]=Edges[[#This Row],[Vertex 2]],TRUE,FALSE)</f>
        <v>0</v>
      </c>
      <c r="BB561">
        <v>1</v>
      </c>
      <c r="BC561">
        <v>1</v>
      </c>
      <c r="BD561" s="81" t="e">
        <f>REPLACE(INDEX(GroupVertices[Group], MATCH(Edges[[#This Row],[Vertex 1]],GroupVertices[Vertex],0)),1,1,"")</f>
        <v>#N/A</v>
      </c>
      <c r="BE561" s="81" t="e">
        <f>REPLACE(INDEX(GroupVertices[Group], MATCH(Edges[[#This Row],[Vertex 2]],GroupVertices[Vertex],0)),1,1,"")</f>
        <v>#N/A</v>
      </c>
    </row>
    <row r="562" spans="1:57" x14ac:dyDescent="0.25">
      <c r="A562" s="67" t="s">
        <v>2349</v>
      </c>
      <c r="B562" s="67" t="s">
        <v>387</v>
      </c>
      <c r="C562" s="68"/>
      <c r="D562" s="69"/>
      <c r="E562" s="70"/>
      <c r="F562" s="71"/>
      <c r="G562" s="68"/>
      <c r="H562" s="72"/>
      <c r="I562" s="73"/>
      <c r="J562" s="73"/>
      <c r="K562" s="35" t="s">
        <v>65</v>
      </c>
      <c r="L562" s="80">
        <v>562</v>
      </c>
      <c r="M562" s="80"/>
      <c r="N562" s="75"/>
      <c r="O562" s="82" t="s">
        <v>393</v>
      </c>
      <c r="P562" s="84">
        <v>42853.32403935185</v>
      </c>
      <c r="Q562" s="82" t="s">
        <v>2620</v>
      </c>
      <c r="R562" s="85" t="s">
        <v>2657</v>
      </c>
      <c r="S562" s="82" t="s">
        <v>2668</v>
      </c>
      <c r="T562" s="82"/>
      <c r="U562" s="82"/>
      <c r="V562" s="85" t="s">
        <v>2888</v>
      </c>
      <c r="W562" s="84">
        <v>42853.32403935185</v>
      </c>
      <c r="X562" s="85" t="s">
        <v>3307</v>
      </c>
      <c r="Y562" s="82"/>
      <c r="Z562" s="82"/>
      <c r="AA562" s="88" t="s">
        <v>3744</v>
      </c>
      <c r="AB562" s="82"/>
      <c r="AC562" s="82" t="b">
        <v>0</v>
      </c>
      <c r="AD562" s="82">
        <v>0</v>
      </c>
      <c r="AE562" s="88" t="s">
        <v>1016</v>
      </c>
      <c r="AF562" s="82" t="b">
        <v>0</v>
      </c>
      <c r="AG562" s="82" t="s">
        <v>1023</v>
      </c>
      <c r="AH562" s="82"/>
      <c r="AI562" s="88" t="s">
        <v>1016</v>
      </c>
      <c r="AJ562" s="82" t="b">
        <v>0</v>
      </c>
      <c r="AK562" s="82">
        <v>345</v>
      </c>
      <c r="AL562" s="88" t="s">
        <v>3964</v>
      </c>
      <c r="AM562" s="82" t="s">
        <v>1030</v>
      </c>
      <c r="AN562" s="82" t="b">
        <v>0</v>
      </c>
      <c r="AO562" s="88" t="s">
        <v>3964</v>
      </c>
      <c r="AP562" s="82" t="s">
        <v>179</v>
      </c>
      <c r="AQ562" s="82">
        <v>0</v>
      </c>
      <c r="AR562" s="82">
        <v>0</v>
      </c>
      <c r="AS562" s="82"/>
      <c r="AT562" s="82"/>
      <c r="AU562" s="82"/>
      <c r="AV562" s="82"/>
      <c r="AW562" s="82"/>
      <c r="AX562" s="82"/>
      <c r="AY562" s="82"/>
      <c r="AZ562" s="82"/>
      <c r="BA562" s="105" t="b">
        <f>IF(Edges[[#This Row],[Vertex 1]]=Edges[[#This Row],[Vertex 2]],TRUE,FALSE)</f>
        <v>0</v>
      </c>
      <c r="BB562">
        <v>1</v>
      </c>
      <c r="BC562">
        <v>1</v>
      </c>
      <c r="BD562" s="81" t="e">
        <f>REPLACE(INDEX(GroupVertices[Group], MATCH(Edges[[#This Row],[Vertex 1]],GroupVertices[Vertex],0)),1,1,"")</f>
        <v>#N/A</v>
      </c>
      <c r="BE562" s="81" t="e">
        <f>REPLACE(INDEX(GroupVertices[Group], MATCH(Edges[[#This Row],[Vertex 2]],GroupVertices[Vertex],0)),1,1,"")</f>
        <v>#N/A</v>
      </c>
    </row>
    <row r="563" spans="1:57" x14ac:dyDescent="0.25">
      <c r="A563" s="67" t="s">
        <v>2349</v>
      </c>
      <c r="B563" s="67" t="s">
        <v>381</v>
      </c>
      <c r="C563" s="68"/>
      <c r="D563" s="69"/>
      <c r="E563" s="70"/>
      <c r="F563" s="71"/>
      <c r="G563" s="68"/>
      <c r="H563" s="72"/>
      <c r="I563" s="73"/>
      <c r="J563" s="73"/>
      <c r="K563" s="35" t="s">
        <v>65</v>
      </c>
      <c r="L563" s="80">
        <v>563</v>
      </c>
      <c r="M563" s="80"/>
      <c r="N563" s="75"/>
      <c r="O563" s="82" t="s">
        <v>393</v>
      </c>
      <c r="P563" s="84">
        <v>42853.32403935185</v>
      </c>
      <c r="Q563" s="82" t="s">
        <v>2620</v>
      </c>
      <c r="R563" s="85" t="s">
        <v>2657</v>
      </c>
      <c r="S563" s="82" t="s">
        <v>2668</v>
      </c>
      <c r="T563" s="82"/>
      <c r="U563" s="82"/>
      <c r="V563" s="85" t="s">
        <v>2888</v>
      </c>
      <c r="W563" s="84">
        <v>42853.32403935185</v>
      </c>
      <c r="X563" s="85" t="s">
        <v>3307</v>
      </c>
      <c r="Y563" s="82"/>
      <c r="Z563" s="82"/>
      <c r="AA563" s="88" t="s">
        <v>3744</v>
      </c>
      <c r="AB563" s="82"/>
      <c r="AC563" s="82" t="b">
        <v>0</v>
      </c>
      <c r="AD563" s="82">
        <v>0</v>
      </c>
      <c r="AE563" s="88" t="s">
        <v>1016</v>
      </c>
      <c r="AF563" s="82" t="b">
        <v>0</v>
      </c>
      <c r="AG563" s="82" t="s">
        <v>1023</v>
      </c>
      <c r="AH563" s="82"/>
      <c r="AI563" s="88" t="s">
        <v>1016</v>
      </c>
      <c r="AJ563" s="82" t="b">
        <v>0</v>
      </c>
      <c r="AK563" s="82">
        <v>345</v>
      </c>
      <c r="AL563" s="88" t="s">
        <v>3964</v>
      </c>
      <c r="AM563" s="82" t="s">
        <v>1030</v>
      </c>
      <c r="AN563" s="82" t="b">
        <v>0</v>
      </c>
      <c r="AO563" s="88" t="s">
        <v>3964</v>
      </c>
      <c r="AP563" s="82" t="s">
        <v>179</v>
      </c>
      <c r="AQ563" s="82">
        <v>0</v>
      </c>
      <c r="AR563" s="82">
        <v>0</v>
      </c>
      <c r="AS563" s="82"/>
      <c r="AT563" s="82"/>
      <c r="AU563" s="82"/>
      <c r="AV563" s="82"/>
      <c r="AW563" s="82"/>
      <c r="AX563" s="82"/>
      <c r="AY563" s="82"/>
      <c r="AZ563" s="82"/>
      <c r="BA563" s="105" t="b">
        <f>IF(Edges[[#This Row],[Vertex 1]]=Edges[[#This Row],[Vertex 2]],TRUE,FALSE)</f>
        <v>0</v>
      </c>
      <c r="BB563">
        <v>1</v>
      </c>
      <c r="BC563">
        <v>1</v>
      </c>
      <c r="BD563" s="81" t="e">
        <f>REPLACE(INDEX(GroupVertices[Group], MATCH(Edges[[#This Row],[Vertex 1]],GroupVertices[Vertex],0)),1,1,"")</f>
        <v>#N/A</v>
      </c>
      <c r="BE563" s="81" t="e">
        <f>REPLACE(INDEX(GroupVertices[Group], MATCH(Edges[[#This Row],[Vertex 2]],GroupVertices[Vertex],0)),1,1,"")</f>
        <v>#N/A</v>
      </c>
    </row>
    <row r="564" spans="1:57" x14ac:dyDescent="0.25">
      <c r="A564" s="67" t="s">
        <v>2350</v>
      </c>
      <c r="B564" s="67" t="s">
        <v>387</v>
      </c>
      <c r="C564" s="68"/>
      <c r="D564" s="69"/>
      <c r="E564" s="70"/>
      <c r="F564" s="71"/>
      <c r="G564" s="68"/>
      <c r="H564" s="72"/>
      <c r="I564" s="73"/>
      <c r="J564" s="73"/>
      <c r="K564" s="35" t="s">
        <v>65</v>
      </c>
      <c r="L564" s="80">
        <v>564</v>
      </c>
      <c r="M564" s="80"/>
      <c r="N564" s="75"/>
      <c r="O564" s="82" t="s">
        <v>393</v>
      </c>
      <c r="P564" s="84">
        <v>42853.332592592589</v>
      </c>
      <c r="Q564" s="82" t="s">
        <v>2620</v>
      </c>
      <c r="R564" s="85" t="s">
        <v>2657</v>
      </c>
      <c r="S564" s="82" t="s">
        <v>2668</v>
      </c>
      <c r="T564" s="82"/>
      <c r="U564" s="82"/>
      <c r="V564" s="85" t="s">
        <v>2889</v>
      </c>
      <c r="W564" s="84">
        <v>42853.332592592589</v>
      </c>
      <c r="X564" s="85" t="s">
        <v>3308</v>
      </c>
      <c r="Y564" s="82"/>
      <c r="Z564" s="82"/>
      <c r="AA564" s="88" t="s">
        <v>3745</v>
      </c>
      <c r="AB564" s="82"/>
      <c r="AC564" s="82" t="b">
        <v>0</v>
      </c>
      <c r="AD564" s="82">
        <v>0</v>
      </c>
      <c r="AE564" s="88" t="s">
        <v>1016</v>
      </c>
      <c r="AF564" s="82" t="b">
        <v>0</v>
      </c>
      <c r="AG564" s="82" t="s">
        <v>1023</v>
      </c>
      <c r="AH564" s="82"/>
      <c r="AI564" s="88" t="s">
        <v>1016</v>
      </c>
      <c r="AJ564" s="82" t="b">
        <v>0</v>
      </c>
      <c r="AK564" s="82">
        <v>345</v>
      </c>
      <c r="AL564" s="88" t="s">
        <v>3964</v>
      </c>
      <c r="AM564" s="82" t="s">
        <v>1030</v>
      </c>
      <c r="AN564" s="82" t="b">
        <v>0</v>
      </c>
      <c r="AO564" s="88" t="s">
        <v>3964</v>
      </c>
      <c r="AP564" s="82" t="s">
        <v>179</v>
      </c>
      <c r="AQ564" s="82">
        <v>0</v>
      </c>
      <c r="AR564" s="82">
        <v>0</v>
      </c>
      <c r="AS564" s="82"/>
      <c r="AT564" s="82"/>
      <c r="AU564" s="82"/>
      <c r="AV564" s="82"/>
      <c r="AW564" s="82"/>
      <c r="AX564" s="82"/>
      <c r="AY564" s="82"/>
      <c r="AZ564" s="82"/>
      <c r="BA564" s="105" t="b">
        <f>IF(Edges[[#This Row],[Vertex 1]]=Edges[[#This Row],[Vertex 2]],TRUE,FALSE)</f>
        <v>0</v>
      </c>
      <c r="BB564">
        <v>1</v>
      </c>
      <c r="BC564">
        <v>1</v>
      </c>
      <c r="BD564" s="81" t="e">
        <f>REPLACE(INDEX(GroupVertices[Group], MATCH(Edges[[#This Row],[Vertex 1]],GroupVertices[Vertex],0)),1,1,"")</f>
        <v>#N/A</v>
      </c>
      <c r="BE564" s="81" t="e">
        <f>REPLACE(INDEX(GroupVertices[Group], MATCH(Edges[[#This Row],[Vertex 2]],GroupVertices[Vertex],0)),1,1,"")</f>
        <v>#N/A</v>
      </c>
    </row>
    <row r="565" spans="1:57" x14ac:dyDescent="0.25">
      <c r="A565" s="67" t="s">
        <v>2350</v>
      </c>
      <c r="B565" s="67" t="s">
        <v>381</v>
      </c>
      <c r="C565" s="68"/>
      <c r="D565" s="69"/>
      <c r="E565" s="70"/>
      <c r="F565" s="71"/>
      <c r="G565" s="68"/>
      <c r="H565" s="72"/>
      <c r="I565" s="73"/>
      <c r="J565" s="73"/>
      <c r="K565" s="35" t="s">
        <v>65</v>
      </c>
      <c r="L565" s="80">
        <v>565</v>
      </c>
      <c r="M565" s="80"/>
      <c r="N565" s="75"/>
      <c r="O565" s="82" t="s">
        <v>393</v>
      </c>
      <c r="P565" s="84">
        <v>42853.332592592589</v>
      </c>
      <c r="Q565" s="82" t="s">
        <v>2620</v>
      </c>
      <c r="R565" s="85" t="s">
        <v>2657</v>
      </c>
      <c r="S565" s="82" t="s">
        <v>2668</v>
      </c>
      <c r="T565" s="82"/>
      <c r="U565" s="82"/>
      <c r="V565" s="85" t="s">
        <v>2889</v>
      </c>
      <c r="W565" s="84">
        <v>42853.332592592589</v>
      </c>
      <c r="X565" s="85" t="s">
        <v>3308</v>
      </c>
      <c r="Y565" s="82"/>
      <c r="Z565" s="82"/>
      <c r="AA565" s="88" t="s">
        <v>3745</v>
      </c>
      <c r="AB565" s="82"/>
      <c r="AC565" s="82" t="b">
        <v>0</v>
      </c>
      <c r="AD565" s="82">
        <v>0</v>
      </c>
      <c r="AE565" s="88" t="s">
        <v>1016</v>
      </c>
      <c r="AF565" s="82" t="b">
        <v>0</v>
      </c>
      <c r="AG565" s="82" t="s">
        <v>1023</v>
      </c>
      <c r="AH565" s="82"/>
      <c r="AI565" s="88" t="s">
        <v>1016</v>
      </c>
      <c r="AJ565" s="82" t="b">
        <v>0</v>
      </c>
      <c r="AK565" s="82">
        <v>345</v>
      </c>
      <c r="AL565" s="88" t="s">
        <v>3964</v>
      </c>
      <c r="AM565" s="82" t="s">
        <v>1030</v>
      </c>
      <c r="AN565" s="82" t="b">
        <v>0</v>
      </c>
      <c r="AO565" s="88" t="s">
        <v>3964</v>
      </c>
      <c r="AP565" s="82" t="s">
        <v>179</v>
      </c>
      <c r="AQ565" s="82">
        <v>0</v>
      </c>
      <c r="AR565" s="82">
        <v>0</v>
      </c>
      <c r="AS565" s="82"/>
      <c r="AT565" s="82"/>
      <c r="AU565" s="82"/>
      <c r="AV565" s="82"/>
      <c r="AW565" s="82"/>
      <c r="AX565" s="82"/>
      <c r="AY565" s="82"/>
      <c r="AZ565" s="82"/>
      <c r="BA565" s="105" t="b">
        <f>IF(Edges[[#This Row],[Vertex 1]]=Edges[[#This Row],[Vertex 2]],TRUE,FALSE)</f>
        <v>0</v>
      </c>
      <c r="BB565">
        <v>1</v>
      </c>
      <c r="BC565">
        <v>1</v>
      </c>
      <c r="BD565" s="81" t="e">
        <f>REPLACE(INDEX(GroupVertices[Group], MATCH(Edges[[#This Row],[Vertex 1]],GroupVertices[Vertex],0)),1,1,"")</f>
        <v>#N/A</v>
      </c>
      <c r="BE565" s="81" t="e">
        <f>REPLACE(INDEX(GroupVertices[Group], MATCH(Edges[[#This Row],[Vertex 2]],GroupVertices[Vertex],0)),1,1,"")</f>
        <v>#N/A</v>
      </c>
    </row>
    <row r="566" spans="1:57" x14ac:dyDescent="0.25">
      <c r="A566" s="67" t="s">
        <v>2351</v>
      </c>
      <c r="B566" s="67" t="s">
        <v>387</v>
      </c>
      <c r="C566" s="68"/>
      <c r="D566" s="69"/>
      <c r="E566" s="70"/>
      <c r="F566" s="71"/>
      <c r="G566" s="68"/>
      <c r="H566" s="72"/>
      <c r="I566" s="73"/>
      <c r="J566" s="73"/>
      <c r="K566" s="35" t="s">
        <v>65</v>
      </c>
      <c r="L566" s="80">
        <v>566</v>
      </c>
      <c r="M566" s="80"/>
      <c r="N566" s="75"/>
      <c r="O566" s="82" t="s">
        <v>393</v>
      </c>
      <c r="P566" s="84">
        <v>42853.338946759257</v>
      </c>
      <c r="Q566" s="82" t="s">
        <v>2620</v>
      </c>
      <c r="R566" s="85" t="s">
        <v>2657</v>
      </c>
      <c r="S566" s="82" t="s">
        <v>2668</v>
      </c>
      <c r="T566" s="82"/>
      <c r="U566" s="82"/>
      <c r="V566" s="85" t="s">
        <v>2890</v>
      </c>
      <c r="W566" s="84">
        <v>42853.338946759257</v>
      </c>
      <c r="X566" s="85" t="s">
        <v>3309</v>
      </c>
      <c r="Y566" s="82"/>
      <c r="Z566" s="82"/>
      <c r="AA566" s="88" t="s">
        <v>3746</v>
      </c>
      <c r="AB566" s="82"/>
      <c r="AC566" s="82" t="b">
        <v>0</v>
      </c>
      <c r="AD566" s="82">
        <v>0</v>
      </c>
      <c r="AE566" s="88" t="s">
        <v>1016</v>
      </c>
      <c r="AF566" s="82" t="b">
        <v>0</v>
      </c>
      <c r="AG566" s="82" t="s">
        <v>1023</v>
      </c>
      <c r="AH566" s="82"/>
      <c r="AI566" s="88" t="s">
        <v>1016</v>
      </c>
      <c r="AJ566" s="82" t="b">
        <v>0</v>
      </c>
      <c r="AK566" s="82">
        <v>345</v>
      </c>
      <c r="AL566" s="88" t="s">
        <v>3964</v>
      </c>
      <c r="AM566" s="82" t="s">
        <v>1032</v>
      </c>
      <c r="AN566" s="82" t="b">
        <v>0</v>
      </c>
      <c r="AO566" s="88" t="s">
        <v>3964</v>
      </c>
      <c r="AP566" s="82" t="s">
        <v>179</v>
      </c>
      <c r="AQ566" s="82">
        <v>0</v>
      </c>
      <c r="AR566" s="82">
        <v>0</v>
      </c>
      <c r="AS566" s="82"/>
      <c r="AT566" s="82"/>
      <c r="AU566" s="82"/>
      <c r="AV566" s="82"/>
      <c r="AW566" s="82"/>
      <c r="AX566" s="82"/>
      <c r="AY566" s="82"/>
      <c r="AZ566" s="82"/>
      <c r="BA566" s="105" t="b">
        <f>IF(Edges[[#This Row],[Vertex 1]]=Edges[[#This Row],[Vertex 2]],TRUE,FALSE)</f>
        <v>0</v>
      </c>
      <c r="BB566">
        <v>1</v>
      </c>
      <c r="BC566">
        <v>1</v>
      </c>
      <c r="BD566" s="81" t="e">
        <f>REPLACE(INDEX(GroupVertices[Group], MATCH(Edges[[#This Row],[Vertex 1]],GroupVertices[Vertex],0)),1,1,"")</f>
        <v>#N/A</v>
      </c>
      <c r="BE566" s="81" t="e">
        <f>REPLACE(INDEX(GroupVertices[Group], MATCH(Edges[[#This Row],[Vertex 2]],GroupVertices[Vertex],0)),1,1,"")</f>
        <v>#N/A</v>
      </c>
    </row>
    <row r="567" spans="1:57" x14ac:dyDescent="0.25">
      <c r="A567" s="67" t="s">
        <v>2351</v>
      </c>
      <c r="B567" s="67" t="s">
        <v>381</v>
      </c>
      <c r="C567" s="68"/>
      <c r="D567" s="69"/>
      <c r="E567" s="70"/>
      <c r="F567" s="71"/>
      <c r="G567" s="68"/>
      <c r="H567" s="72"/>
      <c r="I567" s="73"/>
      <c r="J567" s="73"/>
      <c r="K567" s="35" t="s">
        <v>65</v>
      </c>
      <c r="L567" s="80">
        <v>567</v>
      </c>
      <c r="M567" s="80"/>
      <c r="N567" s="75"/>
      <c r="O567" s="82" t="s">
        <v>393</v>
      </c>
      <c r="P567" s="84">
        <v>42853.338946759257</v>
      </c>
      <c r="Q567" s="82" t="s">
        <v>2620</v>
      </c>
      <c r="R567" s="85" t="s">
        <v>2657</v>
      </c>
      <c r="S567" s="82" t="s">
        <v>2668</v>
      </c>
      <c r="T567" s="82"/>
      <c r="U567" s="82"/>
      <c r="V567" s="85" t="s">
        <v>2890</v>
      </c>
      <c r="W567" s="84">
        <v>42853.338946759257</v>
      </c>
      <c r="X567" s="85" t="s">
        <v>3309</v>
      </c>
      <c r="Y567" s="82"/>
      <c r="Z567" s="82"/>
      <c r="AA567" s="88" t="s">
        <v>3746</v>
      </c>
      <c r="AB567" s="82"/>
      <c r="AC567" s="82" t="b">
        <v>0</v>
      </c>
      <c r="AD567" s="82">
        <v>0</v>
      </c>
      <c r="AE567" s="88" t="s">
        <v>1016</v>
      </c>
      <c r="AF567" s="82" t="b">
        <v>0</v>
      </c>
      <c r="AG567" s="82" t="s">
        <v>1023</v>
      </c>
      <c r="AH567" s="82"/>
      <c r="AI567" s="88" t="s">
        <v>1016</v>
      </c>
      <c r="AJ567" s="82" t="b">
        <v>0</v>
      </c>
      <c r="AK567" s="82">
        <v>345</v>
      </c>
      <c r="AL567" s="88" t="s">
        <v>3964</v>
      </c>
      <c r="AM567" s="82" t="s">
        <v>1032</v>
      </c>
      <c r="AN567" s="82" t="b">
        <v>0</v>
      </c>
      <c r="AO567" s="88" t="s">
        <v>3964</v>
      </c>
      <c r="AP567" s="82" t="s">
        <v>179</v>
      </c>
      <c r="AQ567" s="82">
        <v>0</v>
      </c>
      <c r="AR567" s="82">
        <v>0</v>
      </c>
      <c r="AS567" s="82"/>
      <c r="AT567" s="82"/>
      <c r="AU567" s="82"/>
      <c r="AV567" s="82"/>
      <c r="AW567" s="82"/>
      <c r="AX567" s="82"/>
      <c r="AY567" s="82"/>
      <c r="AZ567" s="82"/>
      <c r="BA567" s="105" t="b">
        <f>IF(Edges[[#This Row],[Vertex 1]]=Edges[[#This Row],[Vertex 2]],TRUE,FALSE)</f>
        <v>0</v>
      </c>
      <c r="BB567">
        <v>1</v>
      </c>
      <c r="BC567">
        <v>1</v>
      </c>
      <c r="BD567" s="81" t="e">
        <f>REPLACE(INDEX(GroupVertices[Group], MATCH(Edges[[#This Row],[Vertex 1]],GroupVertices[Vertex],0)),1,1,"")</f>
        <v>#N/A</v>
      </c>
      <c r="BE567" s="81" t="e">
        <f>REPLACE(INDEX(GroupVertices[Group], MATCH(Edges[[#This Row],[Vertex 2]],GroupVertices[Vertex],0)),1,1,"")</f>
        <v>#N/A</v>
      </c>
    </row>
    <row r="568" spans="1:57" x14ac:dyDescent="0.25">
      <c r="A568" s="67" t="s">
        <v>2352</v>
      </c>
      <c r="B568" s="67" t="s">
        <v>387</v>
      </c>
      <c r="C568" s="68"/>
      <c r="D568" s="69"/>
      <c r="E568" s="70"/>
      <c r="F568" s="71"/>
      <c r="G568" s="68"/>
      <c r="H568" s="72"/>
      <c r="I568" s="73"/>
      <c r="J568" s="73"/>
      <c r="K568" s="35" t="s">
        <v>65</v>
      </c>
      <c r="L568" s="80">
        <v>568</v>
      </c>
      <c r="M568" s="80"/>
      <c r="N568" s="75"/>
      <c r="O568" s="82" t="s">
        <v>393</v>
      </c>
      <c r="P568" s="84">
        <v>42853.340057870373</v>
      </c>
      <c r="Q568" s="82" t="s">
        <v>2620</v>
      </c>
      <c r="R568" s="85" t="s">
        <v>2657</v>
      </c>
      <c r="S568" s="82" t="s">
        <v>2668</v>
      </c>
      <c r="T568" s="82"/>
      <c r="U568" s="82"/>
      <c r="V568" s="85" t="s">
        <v>2891</v>
      </c>
      <c r="W568" s="84">
        <v>42853.340057870373</v>
      </c>
      <c r="X568" s="85" t="s">
        <v>3310</v>
      </c>
      <c r="Y568" s="82"/>
      <c r="Z568" s="82"/>
      <c r="AA568" s="88" t="s">
        <v>3747</v>
      </c>
      <c r="AB568" s="82"/>
      <c r="AC568" s="82" t="b">
        <v>0</v>
      </c>
      <c r="AD568" s="82">
        <v>0</v>
      </c>
      <c r="AE568" s="88" t="s">
        <v>1016</v>
      </c>
      <c r="AF568" s="82" t="b">
        <v>0</v>
      </c>
      <c r="AG568" s="82" t="s">
        <v>1023</v>
      </c>
      <c r="AH568" s="82"/>
      <c r="AI568" s="88" t="s">
        <v>1016</v>
      </c>
      <c r="AJ568" s="82" t="b">
        <v>0</v>
      </c>
      <c r="AK568" s="82">
        <v>345</v>
      </c>
      <c r="AL568" s="88" t="s">
        <v>3964</v>
      </c>
      <c r="AM568" s="82" t="s">
        <v>1032</v>
      </c>
      <c r="AN568" s="82" t="b">
        <v>0</v>
      </c>
      <c r="AO568" s="88" t="s">
        <v>3964</v>
      </c>
      <c r="AP568" s="82" t="s">
        <v>179</v>
      </c>
      <c r="AQ568" s="82">
        <v>0</v>
      </c>
      <c r="AR568" s="82">
        <v>0</v>
      </c>
      <c r="AS568" s="82"/>
      <c r="AT568" s="82"/>
      <c r="AU568" s="82"/>
      <c r="AV568" s="82"/>
      <c r="AW568" s="82"/>
      <c r="AX568" s="82"/>
      <c r="AY568" s="82"/>
      <c r="AZ568" s="82"/>
      <c r="BA568" s="105" t="b">
        <f>IF(Edges[[#This Row],[Vertex 1]]=Edges[[#This Row],[Vertex 2]],TRUE,FALSE)</f>
        <v>0</v>
      </c>
      <c r="BB568">
        <v>1</v>
      </c>
      <c r="BC568">
        <v>1</v>
      </c>
      <c r="BD568" s="81" t="e">
        <f>REPLACE(INDEX(GroupVertices[Group], MATCH(Edges[[#This Row],[Vertex 1]],GroupVertices[Vertex],0)),1,1,"")</f>
        <v>#N/A</v>
      </c>
      <c r="BE568" s="81" t="e">
        <f>REPLACE(INDEX(GroupVertices[Group], MATCH(Edges[[#This Row],[Vertex 2]],GroupVertices[Vertex],0)),1,1,"")</f>
        <v>#N/A</v>
      </c>
    </row>
    <row r="569" spans="1:57" x14ac:dyDescent="0.25">
      <c r="A569" s="67" t="s">
        <v>2352</v>
      </c>
      <c r="B569" s="67" t="s">
        <v>381</v>
      </c>
      <c r="C569" s="68"/>
      <c r="D569" s="69"/>
      <c r="E569" s="70"/>
      <c r="F569" s="71"/>
      <c r="G569" s="68"/>
      <c r="H569" s="72"/>
      <c r="I569" s="73"/>
      <c r="J569" s="73"/>
      <c r="K569" s="35" t="s">
        <v>65</v>
      </c>
      <c r="L569" s="80">
        <v>569</v>
      </c>
      <c r="M569" s="80"/>
      <c r="N569" s="75"/>
      <c r="O569" s="82" t="s">
        <v>393</v>
      </c>
      <c r="P569" s="84">
        <v>42853.340057870373</v>
      </c>
      <c r="Q569" s="82" t="s">
        <v>2620</v>
      </c>
      <c r="R569" s="85" t="s">
        <v>2657</v>
      </c>
      <c r="S569" s="82" t="s">
        <v>2668</v>
      </c>
      <c r="T569" s="82"/>
      <c r="U569" s="82"/>
      <c r="V569" s="85" t="s">
        <v>2891</v>
      </c>
      <c r="W569" s="84">
        <v>42853.340057870373</v>
      </c>
      <c r="X569" s="85" t="s">
        <v>3310</v>
      </c>
      <c r="Y569" s="82"/>
      <c r="Z569" s="82"/>
      <c r="AA569" s="88" t="s">
        <v>3747</v>
      </c>
      <c r="AB569" s="82"/>
      <c r="AC569" s="82" t="b">
        <v>0</v>
      </c>
      <c r="AD569" s="82">
        <v>0</v>
      </c>
      <c r="AE569" s="88" t="s">
        <v>1016</v>
      </c>
      <c r="AF569" s="82" t="b">
        <v>0</v>
      </c>
      <c r="AG569" s="82" t="s">
        <v>1023</v>
      </c>
      <c r="AH569" s="82"/>
      <c r="AI569" s="88" t="s">
        <v>1016</v>
      </c>
      <c r="AJ569" s="82" t="b">
        <v>0</v>
      </c>
      <c r="AK569" s="82">
        <v>345</v>
      </c>
      <c r="AL569" s="88" t="s">
        <v>3964</v>
      </c>
      <c r="AM569" s="82" t="s">
        <v>1032</v>
      </c>
      <c r="AN569" s="82" t="b">
        <v>0</v>
      </c>
      <c r="AO569" s="88" t="s">
        <v>3964</v>
      </c>
      <c r="AP569" s="82" t="s">
        <v>179</v>
      </c>
      <c r="AQ569" s="82">
        <v>0</v>
      </c>
      <c r="AR569" s="82">
        <v>0</v>
      </c>
      <c r="AS569" s="82"/>
      <c r="AT569" s="82"/>
      <c r="AU569" s="82"/>
      <c r="AV569" s="82"/>
      <c r="AW569" s="82"/>
      <c r="AX569" s="82"/>
      <c r="AY569" s="82"/>
      <c r="AZ569" s="82"/>
      <c r="BA569" s="105" t="b">
        <f>IF(Edges[[#This Row],[Vertex 1]]=Edges[[#This Row],[Vertex 2]],TRUE,FALSE)</f>
        <v>0</v>
      </c>
      <c r="BB569">
        <v>1</v>
      </c>
      <c r="BC569">
        <v>1</v>
      </c>
      <c r="BD569" s="81" t="e">
        <f>REPLACE(INDEX(GroupVertices[Group], MATCH(Edges[[#This Row],[Vertex 1]],GroupVertices[Vertex],0)),1,1,"")</f>
        <v>#N/A</v>
      </c>
      <c r="BE569" s="81" t="e">
        <f>REPLACE(INDEX(GroupVertices[Group], MATCH(Edges[[#This Row],[Vertex 2]],GroupVertices[Vertex],0)),1,1,"")</f>
        <v>#N/A</v>
      </c>
    </row>
    <row r="570" spans="1:57" x14ac:dyDescent="0.25">
      <c r="A570" s="67" t="s">
        <v>2353</v>
      </c>
      <c r="B570" s="67" t="s">
        <v>387</v>
      </c>
      <c r="C570" s="68"/>
      <c r="D570" s="69"/>
      <c r="E570" s="70"/>
      <c r="F570" s="71"/>
      <c r="G570" s="68"/>
      <c r="H570" s="72"/>
      <c r="I570" s="73"/>
      <c r="J570" s="73"/>
      <c r="K570" s="35" t="s">
        <v>65</v>
      </c>
      <c r="L570" s="80">
        <v>570</v>
      </c>
      <c r="M570" s="80"/>
      <c r="N570" s="75"/>
      <c r="O570" s="82" t="s">
        <v>393</v>
      </c>
      <c r="P570" s="84">
        <v>42853.340243055558</v>
      </c>
      <c r="Q570" s="82" t="s">
        <v>2620</v>
      </c>
      <c r="R570" s="85" t="s">
        <v>2657</v>
      </c>
      <c r="S570" s="82" t="s">
        <v>2668</v>
      </c>
      <c r="T570" s="82"/>
      <c r="U570" s="82"/>
      <c r="V570" s="85" t="s">
        <v>2892</v>
      </c>
      <c r="W570" s="84">
        <v>42853.340243055558</v>
      </c>
      <c r="X570" s="85" t="s">
        <v>3311</v>
      </c>
      <c r="Y570" s="82"/>
      <c r="Z570" s="82"/>
      <c r="AA570" s="88" t="s">
        <v>3748</v>
      </c>
      <c r="AB570" s="82"/>
      <c r="AC570" s="82" t="b">
        <v>0</v>
      </c>
      <c r="AD570" s="82">
        <v>0</v>
      </c>
      <c r="AE570" s="88" t="s">
        <v>1016</v>
      </c>
      <c r="AF570" s="82" t="b">
        <v>0</v>
      </c>
      <c r="AG570" s="82" t="s">
        <v>1023</v>
      </c>
      <c r="AH570" s="82"/>
      <c r="AI570" s="88" t="s">
        <v>1016</v>
      </c>
      <c r="AJ570" s="82" t="b">
        <v>0</v>
      </c>
      <c r="AK570" s="82">
        <v>345</v>
      </c>
      <c r="AL570" s="88" t="s">
        <v>3964</v>
      </c>
      <c r="AM570" s="82" t="s">
        <v>1030</v>
      </c>
      <c r="AN570" s="82" t="b">
        <v>0</v>
      </c>
      <c r="AO570" s="88" t="s">
        <v>3964</v>
      </c>
      <c r="AP570" s="82" t="s">
        <v>179</v>
      </c>
      <c r="AQ570" s="82">
        <v>0</v>
      </c>
      <c r="AR570" s="82">
        <v>0</v>
      </c>
      <c r="AS570" s="82"/>
      <c r="AT570" s="82"/>
      <c r="AU570" s="82"/>
      <c r="AV570" s="82"/>
      <c r="AW570" s="82"/>
      <c r="AX570" s="82"/>
      <c r="AY570" s="82"/>
      <c r="AZ570" s="82"/>
      <c r="BA570" s="105" t="b">
        <f>IF(Edges[[#This Row],[Vertex 1]]=Edges[[#This Row],[Vertex 2]],TRUE,FALSE)</f>
        <v>0</v>
      </c>
      <c r="BB570">
        <v>1</v>
      </c>
      <c r="BC570">
        <v>1</v>
      </c>
      <c r="BD570" s="81" t="e">
        <f>REPLACE(INDEX(GroupVertices[Group], MATCH(Edges[[#This Row],[Vertex 1]],GroupVertices[Vertex],0)),1,1,"")</f>
        <v>#N/A</v>
      </c>
      <c r="BE570" s="81" t="e">
        <f>REPLACE(INDEX(GroupVertices[Group], MATCH(Edges[[#This Row],[Vertex 2]],GroupVertices[Vertex],0)),1,1,"")</f>
        <v>#N/A</v>
      </c>
    </row>
    <row r="571" spans="1:57" x14ac:dyDescent="0.25">
      <c r="A571" s="67" t="s">
        <v>2353</v>
      </c>
      <c r="B571" s="67" t="s">
        <v>381</v>
      </c>
      <c r="C571" s="68"/>
      <c r="D571" s="69"/>
      <c r="E571" s="70"/>
      <c r="F571" s="71"/>
      <c r="G571" s="68"/>
      <c r="H571" s="72"/>
      <c r="I571" s="73"/>
      <c r="J571" s="73"/>
      <c r="K571" s="35" t="s">
        <v>65</v>
      </c>
      <c r="L571" s="80">
        <v>571</v>
      </c>
      <c r="M571" s="80"/>
      <c r="N571" s="75"/>
      <c r="O571" s="82" t="s">
        <v>393</v>
      </c>
      <c r="P571" s="84">
        <v>42853.340243055558</v>
      </c>
      <c r="Q571" s="82" t="s">
        <v>2620</v>
      </c>
      <c r="R571" s="85" t="s">
        <v>2657</v>
      </c>
      <c r="S571" s="82" t="s">
        <v>2668</v>
      </c>
      <c r="T571" s="82"/>
      <c r="U571" s="82"/>
      <c r="V571" s="85" t="s">
        <v>2892</v>
      </c>
      <c r="W571" s="84">
        <v>42853.340243055558</v>
      </c>
      <c r="X571" s="85" t="s">
        <v>3311</v>
      </c>
      <c r="Y571" s="82"/>
      <c r="Z571" s="82"/>
      <c r="AA571" s="88" t="s">
        <v>3748</v>
      </c>
      <c r="AB571" s="82"/>
      <c r="AC571" s="82" t="b">
        <v>0</v>
      </c>
      <c r="AD571" s="82">
        <v>0</v>
      </c>
      <c r="AE571" s="88" t="s">
        <v>1016</v>
      </c>
      <c r="AF571" s="82" t="b">
        <v>0</v>
      </c>
      <c r="AG571" s="82" t="s">
        <v>1023</v>
      </c>
      <c r="AH571" s="82"/>
      <c r="AI571" s="88" t="s">
        <v>1016</v>
      </c>
      <c r="AJ571" s="82" t="b">
        <v>0</v>
      </c>
      <c r="AK571" s="82">
        <v>345</v>
      </c>
      <c r="AL571" s="88" t="s">
        <v>3964</v>
      </c>
      <c r="AM571" s="82" t="s">
        <v>1030</v>
      </c>
      <c r="AN571" s="82" t="b">
        <v>0</v>
      </c>
      <c r="AO571" s="88" t="s">
        <v>3964</v>
      </c>
      <c r="AP571" s="82" t="s">
        <v>179</v>
      </c>
      <c r="AQ571" s="82">
        <v>0</v>
      </c>
      <c r="AR571" s="82">
        <v>0</v>
      </c>
      <c r="AS571" s="82"/>
      <c r="AT571" s="82"/>
      <c r="AU571" s="82"/>
      <c r="AV571" s="82"/>
      <c r="AW571" s="82"/>
      <c r="AX571" s="82"/>
      <c r="AY571" s="82"/>
      <c r="AZ571" s="82"/>
      <c r="BA571" s="105" t="b">
        <f>IF(Edges[[#This Row],[Vertex 1]]=Edges[[#This Row],[Vertex 2]],TRUE,FALSE)</f>
        <v>0</v>
      </c>
      <c r="BB571">
        <v>1</v>
      </c>
      <c r="BC571">
        <v>1</v>
      </c>
      <c r="BD571" s="81" t="e">
        <f>REPLACE(INDEX(GroupVertices[Group], MATCH(Edges[[#This Row],[Vertex 1]],GroupVertices[Vertex],0)),1,1,"")</f>
        <v>#N/A</v>
      </c>
      <c r="BE571" s="81" t="e">
        <f>REPLACE(INDEX(GroupVertices[Group], MATCH(Edges[[#This Row],[Vertex 2]],GroupVertices[Vertex],0)),1,1,"")</f>
        <v>#N/A</v>
      </c>
    </row>
    <row r="572" spans="1:57" x14ac:dyDescent="0.25">
      <c r="A572" s="67" t="s">
        <v>2354</v>
      </c>
      <c r="B572" s="67" t="s">
        <v>387</v>
      </c>
      <c r="C572" s="68"/>
      <c r="D572" s="69"/>
      <c r="E572" s="70"/>
      <c r="F572" s="71"/>
      <c r="G572" s="68"/>
      <c r="H572" s="72"/>
      <c r="I572" s="73"/>
      <c r="J572" s="73"/>
      <c r="K572" s="35" t="s">
        <v>65</v>
      </c>
      <c r="L572" s="80">
        <v>572</v>
      </c>
      <c r="M572" s="80"/>
      <c r="N572" s="75"/>
      <c r="O572" s="82" t="s">
        <v>393</v>
      </c>
      <c r="P572" s="84">
        <v>42853.341840277775</v>
      </c>
      <c r="Q572" s="82" t="s">
        <v>2620</v>
      </c>
      <c r="R572" s="85" t="s">
        <v>2657</v>
      </c>
      <c r="S572" s="82" t="s">
        <v>2668</v>
      </c>
      <c r="T572" s="82"/>
      <c r="U572" s="82"/>
      <c r="V572" s="85" t="s">
        <v>2893</v>
      </c>
      <c r="W572" s="84">
        <v>42853.341840277775</v>
      </c>
      <c r="X572" s="85" t="s">
        <v>3312</v>
      </c>
      <c r="Y572" s="82"/>
      <c r="Z572" s="82"/>
      <c r="AA572" s="88" t="s">
        <v>3749</v>
      </c>
      <c r="AB572" s="82"/>
      <c r="AC572" s="82" t="b">
        <v>0</v>
      </c>
      <c r="AD572" s="82">
        <v>0</v>
      </c>
      <c r="AE572" s="88" t="s">
        <v>1016</v>
      </c>
      <c r="AF572" s="82" t="b">
        <v>0</v>
      </c>
      <c r="AG572" s="82" t="s">
        <v>1023</v>
      </c>
      <c r="AH572" s="82"/>
      <c r="AI572" s="88" t="s">
        <v>1016</v>
      </c>
      <c r="AJ572" s="82" t="b">
        <v>0</v>
      </c>
      <c r="AK572" s="82">
        <v>345</v>
      </c>
      <c r="AL572" s="88" t="s">
        <v>3964</v>
      </c>
      <c r="AM572" s="82" t="s">
        <v>1030</v>
      </c>
      <c r="AN572" s="82" t="b">
        <v>0</v>
      </c>
      <c r="AO572" s="88" t="s">
        <v>3964</v>
      </c>
      <c r="AP572" s="82" t="s">
        <v>179</v>
      </c>
      <c r="AQ572" s="82">
        <v>0</v>
      </c>
      <c r="AR572" s="82">
        <v>0</v>
      </c>
      <c r="AS572" s="82"/>
      <c r="AT572" s="82"/>
      <c r="AU572" s="82"/>
      <c r="AV572" s="82"/>
      <c r="AW572" s="82"/>
      <c r="AX572" s="82"/>
      <c r="AY572" s="82"/>
      <c r="AZ572" s="82"/>
      <c r="BA572" s="105" t="b">
        <f>IF(Edges[[#This Row],[Vertex 1]]=Edges[[#This Row],[Vertex 2]],TRUE,FALSE)</f>
        <v>0</v>
      </c>
      <c r="BB572">
        <v>1</v>
      </c>
      <c r="BC572">
        <v>1</v>
      </c>
      <c r="BD572" s="81" t="e">
        <f>REPLACE(INDEX(GroupVertices[Group], MATCH(Edges[[#This Row],[Vertex 1]],GroupVertices[Vertex],0)),1,1,"")</f>
        <v>#N/A</v>
      </c>
      <c r="BE572" s="81" t="e">
        <f>REPLACE(INDEX(GroupVertices[Group], MATCH(Edges[[#This Row],[Vertex 2]],GroupVertices[Vertex],0)),1,1,"")</f>
        <v>#N/A</v>
      </c>
    </row>
    <row r="573" spans="1:57" x14ac:dyDescent="0.25">
      <c r="A573" s="67" t="s">
        <v>2354</v>
      </c>
      <c r="B573" s="67" t="s">
        <v>381</v>
      </c>
      <c r="C573" s="68"/>
      <c r="D573" s="69"/>
      <c r="E573" s="70"/>
      <c r="F573" s="71"/>
      <c r="G573" s="68"/>
      <c r="H573" s="72"/>
      <c r="I573" s="73"/>
      <c r="J573" s="73"/>
      <c r="K573" s="35" t="s">
        <v>65</v>
      </c>
      <c r="L573" s="80">
        <v>573</v>
      </c>
      <c r="M573" s="80"/>
      <c r="N573" s="75"/>
      <c r="O573" s="82" t="s">
        <v>393</v>
      </c>
      <c r="P573" s="84">
        <v>42853.341840277775</v>
      </c>
      <c r="Q573" s="82" t="s">
        <v>2620</v>
      </c>
      <c r="R573" s="85" t="s">
        <v>2657</v>
      </c>
      <c r="S573" s="82" t="s">
        <v>2668</v>
      </c>
      <c r="T573" s="82"/>
      <c r="U573" s="82"/>
      <c r="V573" s="85" t="s">
        <v>2893</v>
      </c>
      <c r="W573" s="84">
        <v>42853.341840277775</v>
      </c>
      <c r="X573" s="85" t="s">
        <v>3312</v>
      </c>
      <c r="Y573" s="82"/>
      <c r="Z573" s="82"/>
      <c r="AA573" s="88" t="s">
        <v>3749</v>
      </c>
      <c r="AB573" s="82"/>
      <c r="AC573" s="82" t="b">
        <v>0</v>
      </c>
      <c r="AD573" s="82">
        <v>0</v>
      </c>
      <c r="AE573" s="88" t="s">
        <v>1016</v>
      </c>
      <c r="AF573" s="82" t="b">
        <v>0</v>
      </c>
      <c r="AG573" s="82" t="s">
        <v>1023</v>
      </c>
      <c r="AH573" s="82"/>
      <c r="AI573" s="88" t="s">
        <v>1016</v>
      </c>
      <c r="AJ573" s="82" t="b">
        <v>0</v>
      </c>
      <c r="AK573" s="82">
        <v>345</v>
      </c>
      <c r="AL573" s="88" t="s">
        <v>3964</v>
      </c>
      <c r="AM573" s="82" t="s">
        <v>1030</v>
      </c>
      <c r="AN573" s="82" t="b">
        <v>0</v>
      </c>
      <c r="AO573" s="88" t="s">
        <v>3964</v>
      </c>
      <c r="AP573" s="82" t="s">
        <v>179</v>
      </c>
      <c r="AQ573" s="82">
        <v>0</v>
      </c>
      <c r="AR573" s="82">
        <v>0</v>
      </c>
      <c r="AS573" s="82"/>
      <c r="AT573" s="82"/>
      <c r="AU573" s="82"/>
      <c r="AV573" s="82"/>
      <c r="AW573" s="82"/>
      <c r="AX573" s="82"/>
      <c r="AY573" s="82"/>
      <c r="AZ573" s="82"/>
      <c r="BA573" s="105" t="b">
        <f>IF(Edges[[#This Row],[Vertex 1]]=Edges[[#This Row],[Vertex 2]],TRUE,FALSE)</f>
        <v>0</v>
      </c>
      <c r="BB573">
        <v>1</v>
      </c>
      <c r="BC573">
        <v>1</v>
      </c>
      <c r="BD573" s="81" t="e">
        <f>REPLACE(INDEX(GroupVertices[Group], MATCH(Edges[[#This Row],[Vertex 1]],GroupVertices[Vertex],0)),1,1,"")</f>
        <v>#N/A</v>
      </c>
      <c r="BE573" s="81" t="e">
        <f>REPLACE(INDEX(GroupVertices[Group], MATCH(Edges[[#This Row],[Vertex 2]],GroupVertices[Vertex],0)),1,1,"")</f>
        <v>#N/A</v>
      </c>
    </row>
    <row r="574" spans="1:57" x14ac:dyDescent="0.25">
      <c r="A574" s="67" t="s">
        <v>2355</v>
      </c>
      <c r="B574" s="67" t="s">
        <v>387</v>
      </c>
      <c r="C574" s="68"/>
      <c r="D574" s="69"/>
      <c r="E574" s="70"/>
      <c r="F574" s="71"/>
      <c r="G574" s="68"/>
      <c r="H574" s="72"/>
      <c r="I574" s="73"/>
      <c r="J574" s="73"/>
      <c r="K574" s="35" t="s">
        <v>65</v>
      </c>
      <c r="L574" s="80">
        <v>574</v>
      </c>
      <c r="M574" s="80"/>
      <c r="N574" s="75"/>
      <c r="O574" s="82" t="s">
        <v>393</v>
      </c>
      <c r="P574" s="84">
        <v>42853.349872685183</v>
      </c>
      <c r="Q574" s="82" t="s">
        <v>2620</v>
      </c>
      <c r="R574" s="85" t="s">
        <v>2657</v>
      </c>
      <c r="S574" s="82" t="s">
        <v>2668</v>
      </c>
      <c r="T574" s="82"/>
      <c r="U574" s="82"/>
      <c r="V574" s="85" t="s">
        <v>2894</v>
      </c>
      <c r="W574" s="84">
        <v>42853.349872685183</v>
      </c>
      <c r="X574" s="85" t="s">
        <v>3313</v>
      </c>
      <c r="Y574" s="82"/>
      <c r="Z574" s="82"/>
      <c r="AA574" s="88" t="s">
        <v>3750</v>
      </c>
      <c r="AB574" s="82"/>
      <c r="AC574" s="82" t="b">
        <v>0</v>
      </c>
      <c r="AD574" s="82">
        <v>0</v>
      </c>
      <c r="AE574" s="88" t="s">
        <v>1016</v>
      </c>
      <c r="AF574" s="82" t="b">
        <v>0</v>
      </c>
      <c r="AG574" s="82" t="s">
        <v>1023</v>
      </c>
      <c r="AH574" s="82"/>
      <c r="AI574" s="88" t="s">
        <v>1016</v>
      </c>
      <c r="AJ574" s="82" t="b">
        <v>0</v>
      </c>
      <c r="AK574" s="82">
        <v>345</v>
      </c>
      <c r="AL574" s="88" t="s">
        <v>3964</v>
      </c>
      <c r="AM574" s="82" t="s">
        <v>1032</v>
      </c>
      <c r="AN574" s="82" t="b">
        <v>0</v>
      </c>
      <c r="AO574" s="88" t="s">
        <v>3964</v>
      </c>
      <c r="AP574" s="82" t="s">
        <v>179</v>
      </c>
      <c r="AQ574" s="82">
        <v>0</v>
      </c>
      <c r="AR574" s="82">
        <v>0</v>
      </c>
      <c r="AS574" s="82"/>
      <c r="AT574" s="82"/>
      <c r="AU574" s="82"/>
      <c r="AV574" s="82"/>
      <c r="AW574" s="82"/>
      <c r="AX574" s="82"/>
      <c r="AY574" s="82"/>
      <c r="AZ574" s="82"/>
      <c r="BA574" s="105" t="b">
        <f>IF(Edges[[#This Row],[Vertex 1]]=Edges[[#This Row],[Vertex 2]],TRUE,FALSE)</f>
        <v>0</v>
      </c>
      <c r="BB574">
        <v>1</v>
      </c>
      <c r="BC574">
        <v>1</v>
      </c>
      <c r="BD574" s="81" t="e">
        <f>REPLACE(INDEX(GroupVertices[Group], MATCH(Edges[[#This Row],[Vertex 1]],GroupVertices[Vertex],0)),1,1,"")</f>
        <v>#N/A</v>
      </c>
      <c r="BE574" s="81" t="e">
        <f>REPLACE(INDEX(GroupVertices[Group], MATCH(Edges[[#This Row],[Vertex 2]],GroupVertices[Vertex],0)),1,1,"")</f>
        <v>#N/A</v>
      </c>
    </row>
    <row r="575" spans="1:57" x14ac:dyDescent="0.25">
      <c r="A575" s="67" t="s">
        <v>2355</v>
      </c>
      <c r="B575" s="67" t="s">
        <v>381</v>
      </c>
      <c r="C575" s="68"/>
      <c r="D575" s="69"/>
      <c r="E575" s="70"/>
      <c r="F575" s="71"/>
      <c r="G575" s="68"/>
      <c r="H575" s="72"/>
      <c r="I575" s="73"/>
      <c r="J575" s="73"/>
      <c r="K575" s="35" t="s">
        <v>65</v>
      </c>
      <c r="L575" s="80">
        <v>575</v>
      </c>
      <c r="M575" s="80"/>
      <c r="N575" s="75"/>
      <c r="O575" s="82" t="s">
        <v>393</v>
      </c>
      <c r="P575" s="84">
        <v>42853.349872685183</v>
      </c>
      <c r="Q575" s="82" t="s">
        <v>2620</v>
      </c>
      <c r="R575" s="85" t="s">
        <v>2657</v>
      </c>
      <c r="S575" s="82" t="s">
        <v>2668</v>
      </c>
      <c r="T575" s="82"/>
      <c r="U575" s="82"/>
      <c r="V575" s="85" t="s">
        <v>2894</v>
      </c>
      <c r="W575" s="84">
        <v>42853.349872685183</v>
      </c>
      <c r="X575" s="85" t="s">
        <v>3313</v>
      </c>
      <c r="Y575" s="82"/>
      <c r="Z575" s="82"/>
      <c r="AA575" s="88" t="s">
        <v>3750</v>
      </c>
      <c r="AB575" s="82"/>
      <c r="AC575" s="82" t="b">
        <v>0</v>
      </c>
      <c r="AD575" s="82">
        <v>0</v>
      </c>
      <c r="AE575" s="88" t="s">
        <v>1016</v>
      </c>
      <c r="AF575" s="82" t="b">
        <v>0</v>
      </c>
      <c r="AG575" s="82" t="s">
        <v>1023</v>
      </c>
      <c r="AH575" s="82"/>
      <c r="AI575" s="88" t="s">
        <v>1016</v>
      </c>
      <c r="AJ575" s="82" t="b">
        <v>0</v>
      </c>
      <c r="AK575" s="82">
        <v>345</v>
      </c>
      <c r="AL575" s="88" t="s">
        <v>3964</v>
      </c>
      <c r="AM575" s="82" t="s">
        <v>1032</v>
      </c>
      <c r="AN575" s="82" t="b">
        <v>0</v>
      </c>
      <c r="AO575" s="88" t="s">
        <v>3964</v>
      </c>
      <c r="AP575" s="82" t="s">
        <v>179</v>
      </c>
      <c r="AQ575" s="82">
        <v>0</v>
      </c>
      <c r="AR575" s="82">
        <v>0</v>
      </c>
      <c r="AS575" s="82"/>
      <c r="AT575" s="82"/>
      <c r="AU575" s="82"/>
      <c r="AV575" s="82"/>
      <c r="AW575" s="82"/>
      <c r="AX575" s="82"/>
      <c r="AY575" s="82"/>
      <c r="AZ575" s="82"/>
      <c r="BA575" s="105" t="b">
        <f>IF(Edges[[#This Row],[Vertex 1]]=Edges[[#This Row],[Vertex 2]],TRUE,FALSE)</f>
        <v>0</v>
      </c>
      <c r="BB575">
        <v>1</v>
      </c>
      <c r="BC575">
        <v>1</v>
      </c>
      <c r="BD575" s="81" t="e">
        <f>REPLACE(INDEX(GroupVertices[Group], MATCH(Edges[[#This Row],[Vertex 1]],GroupVertices[Vertex],0)),1,1,"")</f>
        <v>#N/A</v>
      </c>
      <c r="BE575" s="81" t="e">
        <f>REPLACE(INDEX(GroupVertices[Group], MATCH(Edges[[#This Row],[Vertex 2]],GroupVertices[Vertex],0)),1,1,"")</f>
        <v>#N/A</v>
      </c>
    </row>
    <row r="576" spans="1:57" x14ac:dyDescent="0.25">
      <c r="A576" s="67" t="s">
        <v>2356</v>
      </c>
      <c r="B576" s="67" t="s">
        <v>387</v>
      </c>
      <c r="C576" s="68"/>
      <c r="D576" s="69"/>
      <c r="E576" s="70"/>
      <c r="F576" s="71"/>
      <c r="G576" s="68"/>
      <c r="H576" s="72"/>
      <c r="I576" s="73"/>
      <c r="J576" s="73"/>
      <c r="K576" s="35" t="s">
        <v>65</v>
      </c>
      <c r="L576" s="80">
        <v>576</v>
      </c>
      <c r="M576" s="80"/>
      <c r="N576" s="75"/>
      <c r="O576" s="82" t="s">
        <v>393</v>
      </c>
      <c r="P576" s="84">
        <v>42853.353391203702</v>
      </c>
      <c r="Q576" s="82" t="s">
        <v>2620</v>
      </c>
      <c r="R576" s="85" t="s">
        <v>2657</v>
      </c>
      <c r="S576" s="82" t="s">
        <v>2668</v>
      </c>
      <c r="T576" s="82"/>
      <c r="U576" s="82"/>
      <c r="V576" s="85" t="s">
        <v>2895</v>
      </c>
      <c r="W576" s="84">
        <v>42853.353391203702</v>
      </c>
      <c r="X576" s="85" t="s">
        <v>3314</v>
      </c>
      <c r="Y576" s="82"/>
      <c r="Z576" s="82"/>
      <c r="AA576" s="88" t="s">
        <v>3751</v>
      </c>
      <c r="AB576" s="82"/>
      <c r="AC576" s="82" t="b">
        <v>0</v>
      </c>
      <c r="AD576" s="82">
        <v>0</v>
      </c>
      <c r="AE576" s="88" t="s">
        <v>1016</v>
      </c>
      <c r="AF576" s="82" t="b">
        <v>0</v>
      </c>
      <c r="AG576" s="82" t="s">
        <v>1023</v>
      </c>
      <c r="AH576" s="82"/>
      <c r="AI576" s="88" t="s">
        <v>1016</v>
      </c>
      <c r="AJ576" s="82" t="b">
        <v>0</v>
      </c>
      <c r="AK576" s="82">
        <v>345</v>
      </c>
      <c r="AL576" s="88" t="s">
        <v>3964</v>
      </c>
      <c r="AM576" s="82" t="s">
        <v>1030</v>
      </c>
      <c r="AN576" s="82" t="b">
        <v>0</v>
      </c>
      <c r="AO576" s="88" t="s">
        <v>3964</v>
      </c>
      <c r="AP576" s="82" t="s">
        <v>179</v>
      </c>
      <c r="AQ576" s="82">
        <v>0</v>
      </c>
      <c r="AR576" s="82">
        <v>0</v>
      </c>
      <c r="AS576" s="82"/>
      <c r="AT576" s="82"/>
      <c r="AU576" s="82"/>
      <c r="AV576" s="82"/>
      <c r="AW576" s="82"/>
      <c r="AX576" s="82"/>
      <c r="AY576" s="82"/>
      <c r="AZ576" s="82"/>
      <c r="BA576" s="105" t="b">
        <f>IF(Edges[[#This Row],[Vertex 1]]=Edges[[#This Row],[Vertex 2]],TRUE,FALSE)</f>
        <v>0</v>
      </c>
      <c r="BB576">
        <v>1</v>
      </c>
      <c r="BC576">
        <v>1</v>
      </c>
      <c r="BD576" s="81" t="e">
        <f>REPLACE(INDEX(GroupVertices[Group], MATCH(Edges[[#This Row],[Vertex 1]],GroupVertices[Vertex],0)),1,1,"")</f>
        <v>#N/A</v>
      </c>
      <c r="BE576" s="81" t="e">
        <f>REPLACE(INDEX(GroupVertices[Group], MATCH(Edges[[#This Row],[Vertex 2]],GroupVertices[Vertex],0)),1,1,"")</f>
        <v>#N/A</v>
      </c>
    </row>
    <row r="577" spans="1:57" x14ac:dyDescent="0.25">
      <c r="A577" s="67" t="s">
        <v>2356</v>
      </c>
      <c r="B577" s="67" t="s">
        <v>381</v>
      </c>
      <c r="C577" s="68"/>
      <c r="D577" s="69"/>
      <c r="E577" s="70"/>
      <c r="F577" s="71"/>
      <c r="G577" s="68"/>
      <c r="H577" s="72"/>
      <c r="I577" s="73"/>
      <c r="J577" s="73"/>
      <c r="K577" s="35" t="s">
        <v>65</v>
      </c>
      <c r="L577" s="80">
        <v>577</v>
      </c>
      <c r="M577" s="80"/>
      <c r="N577" s="75"/>
      <c r="O577" s="82" t="s">
        <v>393</v>
      </c>
      <c r="P577" s="84">
        <v>42853.353391203702</v>
      </c>
      <c r="Q577" s="82" t="s">
        <v>2620</v>
      </c>
      <c r="R577" s="85" t="s">
        <v>2657</v>
      </c>
      <c r="S577" s="82" t="s">
        <v>2668</v>
      </c>
      <c r="T577" s="82"/>
      <c r="U577" s="82"/>
      <c r="V577" s="85" t="s">
        <v>2895</v>
      </c>
      <c r="W577" s="84">
        <v>42853.353391203702</v>
      </c>
      <c r="X577" s="85" t="s">
        <v>3314</v>
      </c>
      <c r="Y577" s="82"/>
      <c r="Z577" s="82"/>
      <c r="AA577" s="88" t="s">
        <v>3751</v>
      </c>
      <c r="AB577" s="82"/>
      <c r="AC577" s="82" t="b">
        <v>0</v>
      </c>
      <c r="AD577" s="82">
        <v>0</v>
      </c>
      <c r="AE577" s="88" t="s">
        <v>1016</v>
      </c>
      <c r="AF577" s="82" t="b">
        <v>0</v>
      </c>
      <c r="AG577" s="82" t="s">
        <v>1023</v>
      </c>
      <c r="AH577" s="82"/>
      <c r="AI577" s="88" t="s">
        <v>1016</v>
      </c>
      <c r="AJ577" s="82" t="b">
        <v>0</v>
      </c>
      <c r="AK577" s="82">
        <v>345</v>
      </c>
      <c r="AL577" s="88" t="s">
        <v>3964</v>
      </c>
      <c r="AM577" s="82" t="s">
        <v>1030</v>
      </c>
      <c r="AN577" s="82" t="b">
        <v>0</v>
      </c>
      <c r="AO577" s="88" t="s">
        <v>3964</v>
      </c>
      <c r="AP577" s="82" t="s">
        <v>179</v>
      </c>
      <c r="AQ577" s="82">
        <v>0</v>
      </c>
      <c r="AR577" s="82">
        <v>0</v>
      </c>
      <c r="AS577" s="82"/>
      <c r="AT577" s="82"/>
      <c r="AU577" s="82"/>
      <c r="AV577" s="82"/>
      <c r="AW577" s="82"/>
      <c r="AX577" s="82"/>
      <c r="AY577" s="82"/>
      <c r="AZ577" s="82"/>
      <c r="BA577" s="105" t="b">
        <f>IF(Edges[[#This Row],[Vertex 1]]=Edges[[#This Row],[Vertex 2]],TRUE,FALSE)</f>
        <v>0</v>
      </c>
      <c r="BB577">
        <v>1</v>
      </c>
      <c r="BC577">
        <v>1</v>
      </c>
      <c r="BD577" s="81" t="e">
        <f>REPLACE(INDEX(GroupVertices[Group], MATCH(Edges[[#This Row],[Vertex 1]],GroupVertices[Vertex],0)),1,1,"")</f>
        <v>#N/A</v>
      </c>
      <c r="BE577" s="81" t="e">
        <f>REPLACE(INDEX(GroupVertices[Group], MATCH(Edges[[#This Row],[Vertex 2]],GroupVertices[Vertex],0)),1,1,"")</f>
        <v>#N/A</v>
      </c>
    </row>
    <row r="578" spans="1:57" x14ac:dyDescent="0.25">
      <c r="A578" s="67" t="s">
        <v>2357</v>
      </c>
      <c r="B578" s="67" t="s">
        <v>387</v>
      </c>
      <c r="C578" s="68"/>
      <c r="D578" s="69"/>
      <c r="E578" s="70"/>
      <c r="F578" s="71"/>
      <c r="G578" s="68"/>
      <c r="H578" s="72"/>
      <c r="I578" s="73"/>
      <c r="J578" s="73"/>
      <c r="K578" s="35" t="s">
        <v>65</v>
      </c>
      <c r="L578" s="80">
        <v>578</v>
      </c>
      <c r="M578" s="80"/>
      <c r="N578" s="75"/>
      <c r="O578" s="82" t="s">
        <v>393</v>
      </c>
      <c r="P578" s="84">
        <v>42853.357083333336</v>
      </c>
      <c r="Q578" s="82" t="s">
        <v>2620</v>
      </c>
      <c r="R578" s="85" t="s">
        <v>2657</v>
      </c>
      <c r="S578" s="82" t="s">
        <v>2668</v>
      </c>
      <c r="T578" s="82"/>
      <c r="U578" s="82"/>
      <c r="V578" s="85" t="s">
        <v>502</v>
      </c>
      <c r="W578" s="84">
        <v>42853.357083333336</v>
      </c>
      <c r="X578" s="85" t="s">
        <v>3315</v>
      </c>
      <c r="Y578" s="82"/>
      <c r="Z578" s="82"/>
      <c r="AA578" s="88" t="s">
        <v>3752</v>
      </c>
      <c r="AB578" s="82"/>
      <c r="AC578" s="82" t="b">
        <v>0</v>
      </c>
      <c r="AD578" s="82">
        <v>0</v>
      </c>
      <c r="AE578" s="88" t="s">
        <v>1016</v>
      </c>
      <c r="AF578" s="82" t="b">
        <v>0</v>
      </c>
      <c r="AG578" s="82" t="s">
        <v>1023</v>
      </c>
      <c r="AH578" s="82"/>
      <c r="AI578" s="88" t="s">
        <v>1016</v>
      </c>
      <c r="AJ578" s="82" t="b">
        <v>0</v>
      </c>
      <c r="AK578" s="82">
        <v>345</v>
      </c>
      <c r="AL578" s="88" t="s">
        <v>3964</v>
      </c>
      <c r="AM578" s="82" t="s">
        <v>1033</v>
      </c>
      <c r="AN578" s="82" t="b">
        <v>0</v>
      </c>
      <c r="AO578" s="88" t="s">
        <v>3964</v>
      </c>
      <c r="AP578" s="82" t="s">
        <v>179</v>
      </c>
      <c r="AQ578" s="82">
        <v>0</v>
      </c>
      <c r="AR578" s="82">
        <v>0</v>
      </c>
      <c r="AS578" s="82"/>
      <c r="AT578" s="82"/>
      <c r="AU578" s="82"/>
      <c r="AV578" s="82"/>
      <c r="AW578" s="82"/>
      <c r="AX578" s="82"/>
      <c r="AY578" s="82"/>
      <c r="AZ578" s="82"/>
      <c r="BA578" s="105" t="b">
        <f>IF(Edges[[#This Row],[Vertex 1]]=Edges[[#This Row],[Vertex 2]],TRUE,FALSE)</f>
        <v>0</v>
      </c>
      <c r="BB578">
        <v>1</v>
      </c>
      <c r="BC578">
        <v>1</v>
      </c>
      <c r="BD578" s="81" t="e">
        <f>REPLACE(INDEX(GroupVertices[Group], MATCH(Edges[[#This Row],[Vertex 1]],GroupVertices[Vertex],0)),1,1,"")</f>
        <v>#N/A</v>
      </c>
      <c r="BE578" s="81" t="e">
        <f>REPLACE(INDEX(GroupVertices[Group], MATCH(Edges[[#This Row],[Vertex 2]],GroupVertices[Vertex],0)),1,1,"")</f>
        <v>#N/A</v>
      </c>
    </row>
    <row r="579" spans="1:57" x14ac:dyDescent="0.25">
      <c r="A579" s="67" t="s">
        <v>2357</v>
      </c>
      <c r="B579" s="67" t="s">
        <v>381</v>
      </c>
      <c r="C579" s="68"/>
      <c r="D579" s="69"/>
      <c r="E579" s="70"/>
      <c r="F579" s="71"/>
      <c r="G579" s="68"/>
      <c r="H579" s="72"/>
      <c r="I579" s="73"/>
      <c r="J579" s="73"/>
      <c r="K579" s="35" t="s">
        <v>65</v>
      </c>
      <c r="L579" s="80">
        <v>579</v>
      </c>
      <c r="M579" s="80"/>
      <c r="N579" s="75"/>
      <c r="O579" s="82" t="s">
        <v>393</v>
      </c>
      <c r="P579" s="84">
        <v>42853.357083333336</v>
      </c>
      <c r="Q579" s="82" t="s">
        <v>2620</v>
      </c>
      <c r="R579" s="85" t="s">
        <v>2657</v>
      </c>
      <c r="S579" s="82" t="s">
        <v>2668</v>
      </c>
      <c r="T579" s="82"/>
      <c r="U579" s="82"/>
      <c r="V579" s="85" t="s">
        <v>502</v>
      </c>
      <c r="W579" s="84">
        <v>42853.357083333336</v>
      </c>
      <c r="X579" s="85" t="s">
        <v>3315</v>
      </c>
      <c r="Y579" s="82"/>
      <c r="Z579" s="82"/>
      <c r="AA579" s="88" t="s">
        <v>3752</v>
      </c>
      <c r="AB579" s="82"/>
      <c r="AC579" s="82" t="b">
        <v>0</v>
      </c>
      <c r="AD579" s="82">
        <v>0</v>
      </c>
      <c r="AE579" s="88" t="s">
        <v>1016</v>
      </c>
      <c r="AF579" s="82" t="b">
        <v>0</v>
      </c>
      <c r="AG579" s="82" t="s">
        <v>1023</v>
      </c>
      <c r="AH579" s="82"/>
      <c r="AI579" s="88" t="s">
        <v>1016</v>
      </c>
      <c r="AJ579" s="82" t="b">
        <v>0</v>
      </c>
      <c r="AK579" s="82">
        <v>345</v>
      </c>
      <c r="AL579" s="88" t="s">
        <v>3964</v>
      </c>
      <c r="AM579" s="82" t="s">
        <v>1033</v>
      </c>
      <c r="AN579" s="82" t="b">
        <v>0</v>
      </c>
      <c r="AO579" s="88" t="s">
        <v>3964</v>
      </c>
      <c r="AP579" s="82" t="s">
        <v>179</v>
      </c>
      <c r="AQ579" s="82">
        <v>0</v>
      </c>
      <c r="AR579" s="82">
        <v>0</v>
      </c>
      <c r="AS579" s="82"/>
      <c r="AT579" s="82"/>
      <c r="AU579" s="82"/>
      <c r="AV579" s="82"/>
      <c r="AW579" s="82"/>
      <c r="AX579" s="82"/>
      <c r="AY579" s="82"/>
      <c r="AZ579" s="82"/>
      <c r="BA579" s="105" t="b">
        <f>IF(Edges[[#This Row],[Vertex 1]]=Edges[[#This Row],[Vertex 2]],TRUE,FALSE)</f>
        <v>0</v>
      </c>
      <c r="BB579">
        <v>1</v>
      </c>
      <c r="BC579">
        <v>1</v>
      </c>
      <c r="BD579" s="81" t="e">
        <f>REPLACE(INDEX(GroupVertices[Group], MATCH(Edges[[#This Row],[Vertex 1]],GroupVertices[Vertex],0)),1,1,"")</f>
        <v>#N/A</v>
      </c>
      <c r="BE579" s="81" t="e">
        <f>REPLACE(INDEX(GroupVertices[Group], MATCH(Edges[[#This Row],[Vertex 2]],GroupVertices[Vertex],0)),1,1,"")</f>
        <v>#N/A</v>
      </c>
    </row>
    <row r="580" spans="1:57" x14ac:dyDescent="0.25">
      <c r="A580" s="67" t="s">
        <v>2358</v>
      </c>
      <c r="B580" s="67" t="s">
        <v>387</v>
      </c>
      <c r="C580" s="68"/>
      <c r="D580" s="69"/>
      <c r="E580" s="70"/>
      <c r="F580" s="71"/>
      <c r="G580" s="68"/>
      <c r="H580" s="72"/>
      <c r="I580" s="73"/>
      <c r="J580" s="73"/>
      <c r="K580" s="35" t="s">
        <v>65</v>
      </c>
      <c r="L580" s="80">
        <v>580</v>
      </c>
      <c r="M580" s="80"/>
      <c r="N580" s="75"/>
      <c r="O580" s="82" t="s">
        <v>393</v>
      </c>
      <c r="P580" s="84">
        <v>42853.359386574077</v>
      </c>
      <c r="Q580" s="82" t="s">
        <v>2620</v>
      </c>
      <c r="R580" s="85" t="s">
        <v>2657</v>
      </c>
      <c r="S580" s="82" t="s">
        <v>2668</v>
      </c>
      <c r="T580" s="82"/>
      <c r="U580" s="82"/>
      <c r="V580" s="85" t="s">
        <v>2896</v>
      </c>
      <c r="W580" s="84">
        <v>42853.359386574077</v>
      </c>
      <c r="X580" s="85" t="s">
        <v>3316</v>
      </c>
      <c r="Y580" s="82"/>
      <c r="Z580" s="82"/>
      <c r="AA580" s="88" t="s">
        <v>3753</v>
      </c>
      <c r="AB580" s="82"/>
      <c r="AC580" s="82" t="b">
        <v>0</v>
      </c>
      <c r="AD580" s="82">
        <v>0</v>
      </c>
      <c r="AE580" s="88" t="s">
        <v>1016</v>
      </c>
      <c r="AF580" s="82" t="b">
        <v>0</v>
      </c>
      <c r="AG580" s="82" t="s">
        <v>1023</v>
      </c>
      <c r="AH580" s="82"/>
      <c r="AI580" s="88" t="s">
        <v>1016</v>
      </c>
      <c r="AJ580" s="82" t="b">
        <v>0</v>
      </c>
      <c r="AK580" s="82">
        <v>345</v>
      </c>
      <c r="AL580" s="88" t="s">
        <v>3964</v>
      </c>
      <c r="AM580" s="82" t="s">
        <v>1030</v>
      </c>
      <c r="AN580" s="82" t="b">
        <v>0</v>
      </c>
      <c r="AO580" s="88" t="s">
        <v>3964</v>
      </c>
      <c r="AP580" s="82" t="s">
        <v>179</v>
      </c>
      <c r="AQ580" s="82">
        <v>0</v>
      </c>
      <c r="AR580" s="82">
        <v>0</v>
      </c>
      <c r="AS580" s="82"/>
      <c r="AT580" s="82"/>
      <c r="AU580" s="82"/>
      <c r="AV580" s="82"/>
      <c r="AW580" s="82"/>
      <c r="AX580" s="82"/>
      <c r="AY580" s="82"/>
      <c r="AZ580" s="82"/>
      <c r="BA580" s="105" t="b">
        <f>IF(Edges[[#This Row],[Vertex 1]]=Edges[[#This Row],[Vertex 2]],TRUE,FALSE)</f>
        <v>0</v>
      </c>
      <c r="BB580">
        <v>1</v>
      </c>
      <c r="BC580">
        <v>1</v>
      </c>
      <c r="BD580" s="81" t="e">
        <f>REPLACE(INDEX(GroupVertices[Group], MATCH(Edges[[#This Row],[Vertex 1]],GroupVertices[Vertex],0)),1,1,"")</f>
        <v>#N/A</v>
      </c>
      <c r="BE580" s="81" t="e">
        <f>REPLACE(INDEX(GroupVertices[Group], MATCH(Edges[[#This Row],[Vertex 2]],GroupVertices[Vertex],0)),1,1,"")</f>
        <v>#N/A</v>
      </c>
    </row>
    <row r="581" spans="1:57" x14ac:dyDescent="0.25">
      <c r="A581" s="67" t="s">
        <v>2358</v>
      </c>
      <c r="B581" s="67" t="s">
        <v>381</v>
      </c>
      <c r="C581" s="68"/>
      <c r="D581" s="69"/>
      <c r="E581" s="70"/>
      <c r="F581" s="71"/>
      <c r="G581" s="68"/>
      <c r="H581" s="72"/>
      <c r="I581" s="73"/>
      <c r="J581" s="73"/>
      <c r="K581" s="35" t="s">
        <v>65</v>
      </c>
      <c r="L581" s="80">
        <v>581</v>
      </c>
      <c r="M581" s="80"/>
      <c r="N581" s="75"/>
      <c r="O581" s="82" t="s">
        <v>393</v>
      </c>
      <c r="P581" s="84">
        <v>42853.359386574077</v>
      </c>
      <c r="Q581" s="82" t="s">
        <v>2620</v>
      </c>
      <c r="R581" s="85" t="s">
        <v>2657</v>
      </c>
      <c r="S581" s="82" t="s">
        <v>2668</v>
      </c>
      <c r="T581" s="82"/>
      <c r="U581" s="82"/>
      <c r="V581" s="85" t="s">
        <v>2896</v>
      </c>
      <c r="W581" s="84">
        <v>42853.359386574077</v>
      </c>
      <c r="X581" s="85" t="s">
        <v>3316</v>
      </c>
      <c r="Y581" s="82"/>
      <c r="Z581" s="82"/>
      <c r="AA581" s="88" t="s">
        <v>3753</v>
      </c>
      <c r="AB581" s="82"/>
      <c r="AC581" s="82" t="b">
        <v>0</v>
      </c>
      <c r="AD581" s="82">
        <v>0</v>
      </c>
      <c r="AE581" s="88" t="s">
        <v>1016</v>
      </c>
      <c r="AF581" s="82" t="b">
        <v>0</v>
      </c>
      <c r="AG581" s="82" t="s">
        <v>1023</v>
      </c>
      <c r="AH581" s="82"/>
      <c r="AI581" s="88" t="s">
        <v>1016</v>
      </c>
      <c r="AJ581" s="82" t="b">
        <v>0</v>
      </c>
      <c r="AK581" s="82">
        <v>345</v>
      </c>
      <c r="AL581" s="88" t="s">
        <v>3964</v>
      </c>
      <c r="AM581" s="82" t="s">
        <v>1030</v>
      </c>
      <c r="AN581" s="82" t="b">
        <v>0</v>
      </c>
      <c r="AO581" s="88" t="s">
        <v>3964</v>
      </c>
      <c r="AP581" s="82" t="s">
        <v>179</v>
      </c>
      <c r="AQ581" s="82">
        <v>0</v>
      </c>
      <c r="AR581" s="82">
        <v>0</v>
      </c>
      <c r="AS581" s="82"/>
      <c r="AT581" s="82"/>
      <c r="AU581" s="82"/>
      <c r="AV581" s="82"/>
      <c r="AW581" s="82"/>
      <c r="AX581" s="82"/>
      <c r="AY581" s="82"/>
      <c r="AZ581" s="82"/>
      <c r="BA581" s="105" t="b">
        <f>IF(Edges[[#This Row],[Vertex 1]]=Edges[[#This Row],[Vertex 2]],TRUE,FALSE)</f>
        <v>0</v>
      </c>
      <c r="BB581">
        <v>1</v>
      </c>
      <c r="BC581">
        <v>1</v>
      </c>
      <c r="BD581" s="81" t="e">
        <f>REPLACE(INDEX(GroupVertices[Group], MATCH(Edges[[#This Row],[Vertex 1]],GroupVertices[Vertex],0)),1,1,"")</f>
        <v>#N/A</v>
      </c>
      <c r="BE581" s="81" t="e">
        <f>REPLACE(INDEX(GroupVertices[Group], MATCH(Edges[[#This Row],[Vertex 2]],GroupVertices[Vertex],0)),1,1,"")</f>
        <v>#N/A</v>
      </c>
    </row>
    <row r="582" spans="1:57" x14ac:dyDescent="0.25">
      <c r="A582" s="67" t="s">
        <v>2359</v>
      </c>
      <c r="B582" s="67" t="s">
        <v>387</v>
      </c>
      <c r="C582" s="68"/>
      <c r="D582" s="69"/>
      <c r="E582" s="70"/>
      <c r="F582" s="71"/>
      <c r="G582" s="68"/>
      <c r="H582" s="72"/>
      <c r="I582" s="73"/>
      <c r="J582" s="73"/>
      <c r="K582" s="35" t="s">
        <v>65</v>
      </c>
      <c r="L582" s="80">
        <v>582</v>
      </c>
      <c r="M582" s="80"/>
      <c r="N582" s="75"/>
      <c r="O582" s="82" t="s">
        <v>393</v>
      </c>
      <c r="P582" s="84">
        <v>42853.360868055555</v>
      </c>
      <c r="Q582" s="82" t="s">
        <v>2620</v>
      </c>
      <c r="R582" s="85" t="s">
        <v>2657</v>
      </c>
      <c r="S582" s="82" t="s">
        <v>2668</v>
      </c>
      <c r="T582" s="82"/>
      <c r="U582" s="82"/>
      <c r="V582" s="85" t="s">
        <v>2897</v>
      </c>
      <c r="W582" s="84">
        <v>42853.360868055555</v>
      </c>
      <c r="X582" s="85" t="s">
        <v>3317</v>
      </c>
      <c r="Y582" s="82"/>
      <c r="Z582" s="82"/>
      <c r="AA582" s="88" t="s">
        <v>3754</v>
      </c>
      <c r="AB582" s="82"/>
      <c r="AC582" s="82" t="b">
        <v>0</v>
      </c>
      <c r="AD582" s="82">
        <v>0</v>
      </c>
      <c r="AE582" s="88" t="s">
        <v>1016</v>
      </c>
      <c r="AF582" s="82" t="b">
        <v>0</v>
      </c>
      <c r="AG582" s="82" t="s">
        <v>1023</v>
      </c>
      <c r="AH582" s="82"/>
      <c r="AI582" s="88" t="s">
        <v>1016</v>
      </c>
      <c r="AJ582" s="82" t="b">
        <v>0</v>
      </c>
      <c r="AK582" s="82">
        <v>345</v>
      </c>
      <c r="AL582" s="88" t="s">
        <v>3964</v>
      </c>
      <c r="AM582" s="82" t="s">
        <v>1030</v>
      </c>
      <c r="AN582" s="82" t="b">
        <v>0</v>
      </c>
      <c r="AO582" s="88" t="s">
        <v>3964</v>
      </c>
      <c r="AP582" s="82" t="s">
        <v>179</v>
      </c>
      <c r="AQ582" s="82">
        <v>0</v>
      </c>
      <c r="AR582" s="82">
        <v>0</v>
      </c>
      <c r="AS582" s="82"/>
      <c r="AT582" s="82"/>
      <c r="AU582" s="82"/>
      <c r="AV582" s="82"/>
      <c r="AW582" s="82"/>
      <c r="AX582" s="82"/>
      <c r="AY582" s="82"/>
      <c r="AZ582" s="82"/>
      <c r="BA582" s="105" t="b">
        <f>IF(Edges[[#This Row],[Vertex 1]]=Edges[[#This Row],[Vertex 2]],TRUE,FALSE)</f>
        <v>0</v>
      </c>
      <c r="BB582">
        <v>1</v>
      </c>
      <c r="BC582">
        <v>1</v>
      </c>
      <c r="BD582" s="81" t="e">
        <f>REPLACE(INDEX(GroupVertices[Group], MATCH(Edges[[#This Row],[Vertex 1]],GroupVertices[Vertex],0)),1,1,"")</f>
        <v>#N/A</v>
      </c>
      <c r="BE582" s="81" t="e">
        <f>REPLACE(INDEX(GroupVertices[Group], MATCH(Edges[[#This Row],[Vertex 2]],GroupVertices[Vertex],0)),1,1,"")</f>
        <v>#N/A</v>
      </c>
    </row>
    <row r="583" spans="1:57" x14ac:dyDescent="0.25">
      <c r="A583" s="67" t="s">
        <v>2359</v>
      </c>
      <c r="B583" s="67" t="s">
        <v>381</v>
      </c>
      <c r="C583" s="68"/>
      <c r="D583" s="69"/>
      <c r="E583" s="70"/>
      <c r="F583" s="71"/>
      <c r="G583" s="68"/>
      <c r="H583" s="72"/>
      <c r="I583" s="73"/>
      <c r="J583" s="73"/>
      <c r="K583" s="35" t="s">
        <v>65</v>
      </c>
      <c r="L583" s="80">
        <v>583</v>
      </c>
      <c r="M583" s="80"/>
      <c r="N583" s="75"/>
      <c r="O583" s="82" t="s">
        <v>393</v>
      </c>
      <c r="P583" s="84">
        <v>42853.360868055555</v>
      </c>
      <c r="Q583" s="82" t="s">
        <v>2620</v>
      </c>
      <c r="R583" s="85" t="s">
        <v>2657</v>
      </c>
      <c r="S583" s="82" t="s">
        <v>2668</v>
      </c>
      <c r="T583" s="82"/>
      <c r="U583" s="82"/>
      <c r="V583" s="85" t="s">
        <v>2897</v>
      </c>
      <c r="W583" s="84">
        <v>42853.360868055555</v>
      </c>
      <c r="X583" s="85" t="s">
        <v>3317</v>
      </c>
      <c r="Y583" s="82"/>
      <c r="Z583" s="82"/>
      <c r="AA583" s="88" t="s">
        <v>3754</v>
      </c>
      <c r="AB583" s="82"/>
      <c r="AC583" s="82" t="b">
        <v>0</v>
      </c>
      <c r="AD583" s="82">
        <v>0</v>
      </c>
      <c r="AE583" s="88" t="s">
        <v>1016</v>
      </c>
      <c r="AF583" s="82" t="b">
        <v>0</v>
      </c>
      <c r="AG583" s="82" t="s">
        <v>1023</v>
      </c>
      <c r="AH583" s="82"/>
      <c r="AI583" s="88" t="s">
        <v>1016</v>
      </c>
      <c r="AJ583" s="82" t="b">
        <v>0</v>
      </c>
      <c r="AK583" s="82">
        <v>345</v>
      </c>
      <c r="AL583" s="88" t="s">
        <v>3964</v>
      </c>
      <c r="AM583" s="82" t="s">
        <v>1030</v>
      </c>
      <c r="AN583" s="82" t="b">
        <v>0</v>
      </c>
      <c r="AO583" s="88" t="s">
        <v>3964</v>
      </c>
      <c r="AP583" s="82" t="s">
        <v>179</v>
      </c>
      <c r="AQ583" s="82">
        <v>0</v>
      </c>
      <c r="AR583" s="82">
        <v>0</v>
      </c>
      <c r="AS583" s="82"/>
      <c r="AT583" s="82"/>
      <c r="AU583" s="82"/>
      <c r="AV583" s="82"/>
      <c r="AW583" s="82"/>
      <c r="AX583" s="82"/>
      <c r="AY583" s="82"/>
      <c r="AZ583" s="82"/>
      <c r="BA583" s="105" t="b">
        <f>IF(Edges[[#This Row],[Vertex 1]]=Edges[[#This Row],[Vertex 2]],TRUE,FALSE)</f>
        <v>0</v>
      </c>
      <c r="BB583">
        <v>1</v>
      </c>
      <c r="BC583">
        <v>1</v>
      </c>
      <c r="BD583" s="81" t="e">
        <f>REPLACE(INDEX(GroupVertices[Group], MATCH(Edges[[#This Row],[Vertex 1]],GroupVertices[Vertex],0)),1,1,"")</f>
        <v>#N/A</v>
      </c>
      <c r="BE583" s="81" t="e">
        <f>REPLACE(INDEX(GroupVertices[Group], MATCH(Edges[[#This Row],[Vertex 2]],GroupVertices[Vertex],0)),1,1,"")</f>
        <v>#N/A</v>
      </c>
    </row>
    <row r="584" spans="1:57" x14ac:dyDescent="0.25">
      <c r="A584" s="67" t="s">
        <v>2360</v>
      </c>
      <c r="B584" s="67" t="s">
        <v>387</v>
      </c>
      <c r="C584" s="68"/>
      <c r="D584" s="69"/>
      <c r="E584" s="70"/>
      <c r="F584" s="71"/>
      <c r="G584" s="68"/>
      <c r="H584" s="72"/>
      <c r="I584" s="73"/>
      <c r="J584" s="73"/>
      <c r="K584" s="35" t="s">
        <v>65</v>
      </c>
      <c r="L584" s="80">
        <v>584</v>
      </c>
      <c r="M584" s="80"/>
      <c r="N584" s="75"/>
      <c r="O584" s="82" t="s">
        <v>393</v>
      </c>
      <c r="P584" s="84">
        <v>42853.380567129629</v>
      </c>
      <c r="Q584" s="82" t="s">
        <v>2620</v>
      </c>
      <c r="R584" s="85" t="s">
        <v>2657</v>
      </c>
      <c r="S584" s="82" t="s">
        <v>2668</v>
      </c>
      <c r="T584" s="82"/>
      <c r="U584" s="82"/>
      <c r="V584" s="85" t="s">
        <v>2898</v>
      </c>
      <c r="W584" s="84">
        <v>42853.380567129629</v>
      </c>
      <c r="X584" s="85" t="s">
        <v>3318</v>
      </c>
      <c r="Y584" s="82"/>
      <c r="Z584" s="82"/>
      <c r="AA584" s="88" t="s">
        <v>3755</v>
      </c>
      <c r="AB584" s="82"/>
      <c r="AC584" s="82" t="b">
        <v>0</v>
      </c>
      <c r="AD584" s="82">
        <v>0</v>
      </c>
      <c r="AE584" s="88" t="s">
        <v>1016</v>
      </c>
      <c r="AF584" s="82" t="b">
        <v>0</v>
      </c>
      <c r="AG584" s="82" t="s">
        <v>1023</v>
      </c>
      <c r="AH584" s="82"/>
      <c r="AI584" s="88" t="s">
        <v>1016</v>
      </c>
      <c r="AJ584" s="82" t="b">
        <v>0</v>
      </c>
      <c r="AK584" s="82">
        <v>345</v>
      </c>
      <c r="AL584" s="88" t="s">
        <v>3964</v>
      </c>
      <c r="AM584" s="82" t="s">
        <v>1030</v>
      </c>
      <c r="AN584" s="82" t="b">
        <v>0</v>
      </c>
      <c r="AO584" s="88" t="s">
        <v>3964</v>
      </c>
      <c r="AP584" s="82" t="s">
        <v>179</v>
      </c>
      <c r="AQ584" s="82">
        <v>0</v>
      </c>
      <c r="AR584" s="82">
        <v>0</v>
      </c>
      <c r="AS584" s="82"/>
      <c r="AT584" s="82"/>
      <c r="AU584" s="82"/>
      <c r="AV584" s="82"/>
      <c r="AW584" s="82"/>
      <c r="AX584" s="82"/>
      <c r="AY584" s="82"/>
      <c r="AZ584" s="82"/>
      <c r="BA584" s="105" t="b">
        <f>IF(Edges[[#This Row],[Vertex 1]]=Edges[[#This Row],[Vertex 2]],TRUE,FALSE)</f>
        <v>0</v>
      </c>
      <c r="BB584">
        <v>1</v>
      </c>
      <c r="BC584">
        <v>1</v>
      </c>
      <c r="BD584" s="81" t="e">
        <f>REPLACE(INDEX(GroupVertices[Group], MATCH(Edges[[#This Row],[Vertex 1]],GroupVertices[Vertex],0)),1,1,"")</f>
        <v>#N/A</v>
      </c>
      <c r="BE584" s="81" t="e">
        <f>REPLACE(INDEX(GroupVertices[Group], MATCH(Edges[[#This Row],[Vertex 2]],GroupVertices[Vertex],0)),1,1,"")</f>
        <v>#N/A</v>
      </c>
    </row>
    <row r="585" spans="1:57" x14ac:dyDescent="0.25">
      <c r="A585" s="67" t="s">
        <v>2360</v>
      </c>
      <c r="B585" s="67" t="s">
        <v>381</v>
      </c>
      <c r="C585" s="68"/>
      <c r="D585" s="69"/>
      <c r="E585" s="70"/>
      <c r="F585" s="71"/>
      <c r="G585" s="68"/>
      <c r="H585" s="72"/>
      <c r="I585" s="73"/>
      <c r="J585" s="73"/>
      <c r="K585" s="35" t="s">
        <v>65</v>
      </c>
      <c r="L585" s="80">
        <v>585</v>
      </c>
      <c r="M585" s="80"/>
      <c r="N585" s="75"/>
      <c r="O585" s="82" t="s">
        <v>393</v>
      </c>
      <c r="P585" s="84">
        <v>42853.380567129629</v>
      </c>
      <c r="Q585" s="82" t="s">
        <v>2620</v>
      </c>
      <c r="R585" s="85" t="s">
        <v>2657</v>
      </c>
      <c r="S585" s="82" t="s">
        <v>2668</v>
      </c>
      <c r="T585" s="82"/>
      <c r="U585" s="82"/>
      <c r="V585" s="85" t="s">
        <v>2898</v>
      </c>
      <c r="W585" s="84">
        <v>42853.380567129629</v>
      </c>
      <c r="X585" s="85" t="s">
        <v>3318</v>
      </c>
      <c r="Y585" s="82"/>
      <c r="Z585" s="82"/>
      <c r="AA585" s="88" t="s">
        <v>3755</v>
      </c>
      <c r="AB585" s="82"/>
      <c r="AC585" s="82" t="b">
        <v>0</v>
      </c>
      <c r="AD585" s="82">
        <v>0</v>
      </c>
      <c r="AE585" s="88" t="s">
        <v>1016</v>
      </c>
      <c r="AF585" s="82" t="b">
        <v>0</v>
      </c>
      <c r="AG585" s="82" t="s">
        <v>1023</v>
      </c>
      <c r="AH585" s="82"/>
      <c r="AI585" s="88" t="s">
        <v>1016</v>
      </c>
      <c r="AJ585" s="82" t="b">
        <v>0</v>
      </c>
      <c r="AK585" s="82">
        <v>345</v>
      </c>
      <c r="AL585" s="88" t="s">
        <v>3964</v>
      </c>
      <c r="AM585" s="82" t="s">
        <v>1030</v>
      </c>
      <c r="AN585" s="82" t="b">
        <v>0</v>
      </c>
      <c r="AO585" s="88" t="s">
        <v>3964</v>
      </c>
      <c r="AP585" s="82" t="s">
        <v>179</v>
      </c>
      <c r="AQ585" s="82">
        <v>0</v>
      </c>
      <c r="AR585" s="82">
        <v>0</v>
      </c>
      <c r="AS585" s="82"/>
      <c r="AT585" s="82"/>
      <c r="AU585" s="82"/>
      <c r="AV585" s="82"/>
      <c r="AW585" s="82"/>
      <c r="AX585" s="82"/>
      <c r="AY585" s="82"/>
      <c r="AZ585" s="82"/>
      <c r="BA585" s="105" t="b">
        <f>IF(Edges[[#This Row],[Vertex 1]]=Edges[[#This Row],[Vertex 2]],TRUE,FALSE)</f>
        <v>0</v>
      </c>
      <c r="BB585">
        <v>1</v>
      </c>
      <c r="BC585">
        <v>1</v>
      </c>
      <c r="BD585" s="81" t="e">
        <f>REPLACE(INDEX(GroupVertices[Group], MATCH(Edges[[#This Row],[Vertex 1]],GroupVertices[Vertex],0)),1,1,"")</f>
        <v>#N/A</v>
      </c>
      <c r="BE585" s="81" t="e">
        <f>REPLACE(INDEX(GroupVertices[Group], MATCH(Edges[[#This Row],[Vertex 2]],GroupVertices[Vertex],0)),1,1,"")</f>
        <v>#N/A</v>
      </c>
    </row>
    <row r="586" spans="1:57" x14ac:dyDescent="0.25">
      <c r="A586" s="67" t="s">
        <v>2361</v>
      </c>
      <c r="B586" s="67" t="s">
        <v>387</v>
      </c>
      <c r="C586" s="68"/>
      <c r="D586" s="69"/>
      <c r="E586" s="70"/>
      <c r="F586" s="71"/>
      <c r="G586" s="68"/>
      <c r="H586" s="72"/>
      <c r="I586" s="73"/>
      <c r="J586" s="73"/>
      <c r="K586" s="35" t="s">
        <v>65</v>
      </c>
      <c r="L586" s="80">
        <v>586</v>
      </c>
      <c r="M586" s="80"/>
      <c r="N586" s="75"/>
      <c r="O586" s="82" t="s">
        <v>393</v>
      </c>
      <c r="P586" s="84">
        <v>42853.381469907406</v>
      </c>
      <c r="Q586" s="82" t="s">
        <v>2620</v>
      </c>
      <c r="R586" s="85" t="s">
        <v>2657</v>
      </c>
      <c r="S586" s="82" t="s">
        <v>2668</v>
      </c>
      <c r="T586" s="82"/>
      <c r="U586" s="82"/>
      <c r="V586" s="85" t="s">
        <v>2899</v>
      </c>
      <c r="W586" s="84">
        <v>42853.381469907406</v>
      </c>
      <c r="X586" s="85" t="s">
        <v>3319</v>
      </c>
      <c r="Y586" s="82"/>
      <c r="Z586" s="82"/>
      <c r="AA586" s="88" t="s">
        <v>3756</v>
      </c>
      <c r="AB586" s="82"/>
      <c r="AC586" s="82" t="b">
        <v>0</v>
      </c>
      <c r="AD586" s="82">
        <v>0</v>
      </c>
      <c r="AE586" s="88" t="s">
        <v>1016</v>
      </c>
      <c r="AF586" s="82" t="b">
        <v>0</v>
      </c>
      <c r="AG586" s="82" t="s">
        <v>1023</v>
      </c>
      <c r="AH586" s="82"/>
      <c r="AI586" s="88" t="s">
        <v>1016</v>
      </c>
      <c r="AJ586" s="82" t="b">
        <v>0</v>
      </c>
      <c r="AK586" s="82">
        <v>345</v>
      </c>
      <c r="AL586" s="88" t="s">
        <v>3964</v>
      </c>
      <c r="AM586" s="82" t="s">
        <v>1033</v>
      </c>
      <c r="AN586" s="82" t="b">
        <v>0</v>
      </c>
      <c r="AO586" s="88" t="s">
        <v>3964</v>
      </c>
      <c r="AP586" s="82" t="s">
        <v>179</v>
      </c>
      <c r="AQ586" s="82">
        <v>0</v>
      </c>
      <c r="AR586" s="82">
        <v>0</v>
      </c>
      <c r="AS586" s="82"/>
      <c r="AT586" s="82"/>
      <c r="AU586" s="82"/>
      <c r="AV586" s="82"/>
      <c r="AW586" s="82"/>
      <c r="AX586" s="82"/>
      <c r="AY586" s="82"/>
      <c r="AZ586" s="82"/>
      <c r="BA586" s="105" t="b">
        <f>IF(Edges[[#This Row],[Vertex 1]]=Edges[[#This Row],[Vertex 2]],TRUE,FALSE)</f>
        <v>0</v>
      </c>
      <c r="BB586">
        <v>1</v>
      </c>
      <c r="BC586">
        <v>1</v>
      </c>
      <c r="BD586" s="81" t="e">
        <f>REPLACE(INDEX(GroupVertices[Group], MATCH(Edges[[#This Row],[Vertex 1]],GroupVertices[Vertex],0)),1,1,"")</f>
        <v>#N/A</v>
      </c>
      <c r="BE586" s="81" t="e">
        <f>REPLACE(INDEX(GroupVertices[Group], MATCH(Edges[[#This Row],[Vertex 2]],GroupVertices[Vertex],0)),1,1,"")</f>
        <v>#N/A</v>
      </c>
    </row>
    <row r="587" spans="1:57" x14ac:dyDescent="0.25">
      <c r="A587" s="67" t="s">
        <v>2361</v>
      </c>
      <c r="B587" s="67" t="s">
        <v>381</v>
      </c>
      <c r="C587" s="68"/>
      <c r="D587" s="69"/>
      <c r="E587" s="70"/>
      <c r="F587" s="71"/>
      <c r="G587" s="68"/>
      <c r="H587" s="72"/>
      <c r="I587" s="73"/>
      <c r="J587" s="73"/>
      <c r="K587" s="35" t="s">
        <v>65</v>
      </c>
      <c r="L587" s="80">
        <v>587</v>
      </c>
      <c r="M587" s="80"/>
      <c r="N587" s="75"/>
      <c r="O587" s="82" t="s">
        <v>393</v>
      </c>
      <c r="P587" s="84">
        <v>42853.381469907406</v>
      </c>
      <c r="Q587" s="82" t="s">
        <v>2620</v>
      </c>
      <c r="R587" s="85" t="s">
        <v>2657</v>
      </c>
      <c r="S587" s="82" t="s">
        <v>2668</v>
      </c>
      <c r="T587" s="82"/>
      <c r="U587" s="82"/>
      <c r="V587" s="85" t="s">
        <v>2899</v>
      </c>
      <c r="W587" s="84">
        <v>42853.381469907406</v>
      </c>
      <c r="X587" s="85" t="s">
        <v>3319</v>
      </c>
      <c r="Y587" s="82"/>
      <c r="Z587" s="82"/>
      <c r="AA587" s="88" t="s">
        <v>3756</v>
      </c>
      <c r="AB587" s="82"/>
      <c r="AC587" s="82" t="b">
        <v>0</v>
      </c>
      <c r="AD587" s="82">
        <v>0</v>
      </c>
      <c r="AE587" s="88" t="s">
        <v>1016</v>
      </c>
      <c r="AF587" s="82" t="b">
        <v>0</v>
      </c>
      <c r="AG587" s="82" t="s">
        <v>1023</v>
      </c>
      <c r="AH587" s="82"/>
      <c r="AI587" s="88" t="s">
        <v>1016</v>
      </c>
      <c r="AJ587" s="82" t="b">
        <v>0</v>
      </c>
      <c r="AK587" s="82">
        <v>345</v>
      </c>
      <c r="AL587" s="88" t="s">
        <v>3964</v>
      </c>
      <c r="AM587" s="82" t="s">
        <v>1033</v>
      </c>
      <c r="AN587" s="82" t="b">
        <v>0</v>
      </c>
      <c r="AO587" s="88" t="s">
        <v>3964</v>
      </c>
      <c r="AP587" s="82" t="s">
        <v>179</v>
      </c>
      <c r="AQ587" s="82">
        <v>0</v>
      </c>
      <c r="AR587" s="82">
        <v>0</v>
      </c>
      <c r="AS587" s="82"/>
      <c r="AT587" s="82"/>
      <c r="AU587" s="82"/>
      <c r="AV587" s="82"/>
      <c r="AW587" s="82"/>
      <c r="AX587" s="82"/>
      <c r="AY587" s="82"/>
      <c r="AZ587" s="82"/>
      <c r="BA587" s="105" t="b">
        <f>IF(Edges[[#This Row],[Vertex 1]]=Edges[[#This Row],[Vertex 2]],TRUE,FALSE)</f>
        <v>0</v>
      </c>
      <c r="BB587">
        <v>1</v>
      </c>
      <c r="BC587">
        <v>1</v>
      </c>
      <c r="BD587" s="81" t="e">
        <f>REPLACE(INDEX(GroupVertices[Group], MATCH(Edges[[#This Row],[Vertex 1]],GroupVertices[Vertex],0)),1,1,"")</f>
        <v>#N/A</v>
      </c>
      <c r="BE587" s="81" t="e">
        <f>REPLACE(INDEX(GroupVertices[Group], MATCH(Edges[[#This Row],[Vertex 2]],GroupVertices[Vertex],0)),1,1,"")</f>
        <v>#N/A</v>
      </c>
    </row>
    <row r="588" spans="1:57" x14ac:dyDescent="0.25">
      <c r="A588" s="67" t="s">
        <v>2362</v>
      </c>
      <c r="B588" s="67" t="s">
        <v>387</v>
      </c>
      <c r="C588" s="68"/>
      <c r="D588" s="69"/>
      <c r="E588" s="70"/>
      <c r="F588" s="71"/>
      <c r="G588" s="68"/>
      <c r="H588" s="72"/>
      <c r="I588" s="73"/>
      <c r="J588" s="73"/>
      <c r="K588" s="35" t="s">
        <v>65</v>
      </c>
      <c r="L588" s="80">
        <v>588</v>
      </c>
      <c r="M588" s="80"/>
      <c r="N588" s="75"/>
      <c r="O588" s="82" t="s">
        <v>393</v>
      </c>
      <c r="P588" s="84">
        <v>42853.44253472222</v>
      </c>
      <c r="Q588" s="82" t="s">
        <v>2620</v>
      </c>
      <c r="R588" s="85" t="s">
        <v>2657</v>
      </c>
      <c r="S588" s="82" t="s">
        <v>2668</v>
      </c>
      <c r="T588" s="82"/>
      <c r="U588" s="82"/>
      <c r="V588" s="85" t="s">
        <v>2900</v>
      </c>
      <c r="W588" s="84">
        <v>42853.44253472222</v>
      </c>
      <c r="X588" s="85" t="s">
        <v>3320</v>
      </c>
      <c r="Y588" s="82"/>
      <c r="Z588" s="82"/>
      <c r="AA588" s="88" t="s">
        <v>3757</v>
      </c>
      <c r="AB588" s="82"/>
      <c r="AC588" s="82" t="b">
        <v>0</v>
      </c>
      <c r="AD588" s="82">
        <v>0</v>
      </c>
      <c r="AE588" s="88" t="s">
        <v>1016</v>
      </c>
      <c r="AF588" s="82" t="b">
        <v>0</v>
      </c>
      <c r="AG588" s="82" t="s">
        <v>1023</v>
      </c>
      <c r="AH588" s="82"/>
      <c r="AI588" s="88" t="s">
        <v>1016</v>
      </c>
      <c r="AJ588" s="82" t="b">
        <v>0</v>
      </c>
      <c r="AK588" s="82">
        <v>345</v>
      </c>
      <c r="AL588" s="88" t="s">
        <v>3964</v>
      </c>
      <c r="AM588" s="82" t="s">
        <v>1030</v>
      </c>
      <c r="AN588" s="82" t="b">
        <v>0</v>
      </c>
      <c r="AO588" s="88" t="s">
        <v>3964</v>
      </c>
      <c r="AP588" s="82" t="s">
        <v>179</v>
      </c>
      <c r="AQ588" s="82">
        <v>0</v>
      </c>
      <c r="AR588" s="82">
        <v>0</v>
      </c>
      <c r="AS588" s="82"/>
      <c r="AT588" s="82"/>
      <c r="AU588" s="82"/>
      <c r="AV588" s="82"/>
      <c r="AW588" s="82"/>
      <c r="AX588" s="82"/>
      <c r="AY588" s="82"/>
      <c r="AZ588" s="82"/>
      <c r="BA588" s="105" t="b">
        <f>IF(Edges[[#This Row],[Vertex 1]]=Edges[[#This Row],[Vertex 2]],TRUE,FALSE)</f>
        <v>0</v>
      </c>
      <c r="BB588">
        <v>1</v>
      </c>
      <c r="BC588">
        <v>1</v>
      </c>
      <c r="BD588" s="81" t="e">
        <f>REPLACE(INDEX(GroupVertices[Group], MATCH(Edges[[#This Row],[Vertex 1]],GroupVertices[Vertex],0)),1,1,"")</f>
        <v>#N/A</v>
      </c>
      <c r="BE588" s="81" t="e">
        <f>REPLACE(INDEX(GroupVertices[Group], MATCH(Edges[[#This Row],[Vertex 2]],GroupVertices[Vertex],0)),1,1,"")</f>
        <v>#N/A</v>
      </c>
    </row>
    <row r="589" spans="1:57" x14ac:dyDescent="0.25">
      <c r="A589" s="67" t="s">
        <v>2362</v>
      </c>
      <c r="B589" s="67" t="s">
        <v>381</v>
      </c>
      <c r="C589" s="68"/>
      <c r="D589" s="69"/>
      <c r="E589" s="70"/>
      <c r="F589" s="71"/>
      <c r="G589" s="68"/>
      <c r="H589" s="72"/>
      <c r="I589" s="73"/>
      <c r="J589" s="73"/>
      <c r="K589" s="35" t="s">
        <v>65</v>
      </c>
      <c r="L589" s="80">
        <v>589</v>
      </c>
      <c r="M589" s="80"/>
      <c r="N589" s="75"/>
      <c r="O589" s="82" t="s">
        <v>393</v>
      </c>
      <c r="P589" s="84">
        <v>42853.44253472222</v>
      </c>
      <c r="Q589" s="82" t="s">
        <v>2620</v>
      </c>
      <c r="R589" s="85" t="s">
        <v>2657</v>
      </c>
      <c r="S589" s="82" t="s">
        <v>2668</v>
      </c>
      <c r="T589" s="82"/>
      <c r="U589" s="82"/>
      <c r="V589" s="85" t="s">
        <v>2900</v>
      </c>
      <c r="W589" s="84">
        <v>42853.44253472222</v>
      </c>
      <c r="X589" s="85" t="s">
        <v>3320</v>
      </c>
      <c r="Y589" s="82"/>
      <c r="Z589" s="82"/>
      <c r="AA589" s="88" t="s">
        <v>3757</v>
      </c>
      <c r="AB589" s="82"/>
      <c r="AC589" s="82" t="b">
        <v>0</v>
      </c>
      <c r="AD589" s="82">
        <v>0</v>
      </c>
      <c r="AE589" s="88" t="s">
        <v>1016</v>
      </c>
      <c r="AF589" s="82" t="b">
        <v>0</v>
      </c>
      <c r="AG589" s="82" t="s">
        <v>1023</v>
      </c>
      <c r="AH589" s="82"/>
      <c r="AI589" s="88" t="s">
        <v>1016</v>
      </c>
      <c r="AJ589" s="82" t="b">
        <v>0</v>
      </c>
      <c r="AK589" s="82">
        <v>345</v>
      </c>
      <c r="AL589" s="88" t="s">
        <v>3964</v>
      </c>
      <c r="AM589" s="82" t="s">
        <v>1030</v>
      </c>
      <c r="AN589" s="82" t="b">
        <v>0</v>
      </c>
      <c r="AO589" s="88" t="s">
        <v>3964</v>
      </c>
      <c r="AP589" s="82" t="s">
        <v>179</v>
      </c>
      <c r="AQ589" s="82">
        <v>0</v>
      </c>
      <c r="AR589" s="82">
        <v>0</v>
      </c>
      <c r="AS589" s="82"/>
      <c r="AT589" s="82"/>
      <c r="AU589" s="82"/>
      <c r="AV589" s="82"/>
      <c r="AW589" s="82"/>
      <c r="AX589" s="82"/>
      <c r="AY589" s="82"/>
      <c r="AZ589" s="82"/>
      <c r="BA589" s="105" t="b">
        <f>IF(Edges[[#This Row],[Vertex 1]]=Edges[[#This Row],[Vertex 2]],TRUE,FALSE)</f>
        <v>0</v>
      </c>
      <c r="BB589">
        <v>1</v>
      </c>
      <c r="BC589">
        <v>1</v>
      </c>
      <c r="BD589" s="81" t="e">
        <f>REPLACE(INDEX(GroupVertices[Group], MATCH(Edges[[#This Row],[Vertex 1]],GroupVertices[Vertex],0)),1,1,"")</f>
        <v>#N/A</v>
      </c>
      <c r="BE589" s="81" t="e">
        <f>REPLACE(INDEX(GroupVertices[Group], MATCH(Edges[[#This Row],[Vertex 2]],GroupVertices[Vertex],0)),1,1,"")</f>
        <v>#N/A</v>
      </c>
    </row>
    <row r="590" spans="1:57" x14ac:dyDescent="0.25">
      <c r="A590" s="67" t="s">
        <v>2363</v>
      </c>
      <c r="B590" s="67" t="s">
        <v>387</v>
      </c>
      <c r="C590" s="68"/>
      <c r="D590" s="69"/>
      <c r="E590" s="70"/>
      <c r="F590" s="71"/>
      <c r="G590" s="68"/>
      <c r="H590" s="72"/>
      <c r="I590" s="73"/>
      <c r="J590" s="73"/>
      <c r="K590" s="35" t="s">
        <v>65</v>
      </c>
      <c r="L590" s="80">
        <v>590</v>
      </c>
      <c r="M590" s="80"/>
      <c r="N590" s="75"/>
      <c r="O590" s="82" t="s">
        <v>393</v>
      </c>
      <c r="P590" s="84">
        <v>42853.458773148152</v>
      </c>
      <c r="Q590" s="82" t="s">
        <v>2620</v>
      </c>
      <c r="R590" s="85" t="s">
        <v>2657</v>
      </c>
      <c r="S590" s="82" t="s">
        <v>2668</v>
      </c>
      <c r="T590" s="82"/>
      <c r="U590" s="82"/>
      <c r="V590" s="85" t="s">
        <v>2901</v>
      </c>
      <c r="W590" s="84">
        <v>42853.458773148152</v>
      </c>
      <c r="X590" s="85" t="s">
        <v>3321</v>
      </c>
      <c r="Y590" s="82"/>
      <c r="Z590" s="82"/>
      <c r="AA590" s="88" t="s">
        <v>3758</v>
      </c>
      <c r="AB590" s="82"/>
      <c r="AC590" s="82" t="b">
        <v>0</v>
      </c>
      <c r="AD590" s="82">
        <v>0</v>
      </c>
      <c r="AE590" s="88" t="s">
        <v>1016</v>
      </c>
      <c r="AF590" s="82" t="b">
        <v>0</v>
      </c>
      <c r="AG590" s="82" t="s">
        <v>1023</v>
      </c>
      <c r="AH590" s="82"/>
      <c r="AI590" s="88" t="s">
        <v>1016</v>
      </c>
      <c r="AJ590" s="82" t="b">
        <v>0</v>
      </c>
      <c r="AK590" s="82">
        <v>345</v>
      </c>
      <c r="AL590" s="88" t="s">
        <v>3964</v>
      </c>
      <c r="AM590" s="82" t="s">
        <v>1032</v>
      </c>
      <c r="AN590" s="82" t="b">
        <v>0</v>
      </c>
      <c r="AO590" s="88" t="s">
        <v>3964</v>
      </c>
      <c r="AP590" s="82" t="s">
        <v>179</v>
      </c>
      <c r="AQ590" s="82">
        <v>0</v>
      </c>
      <c r="AR590" s="82">
        <v>0</v>
      </c>
      <c r="AS590" s="82"/>
      <c r="AT590" s="82"/>
      <c r="AU590" s="82"/>
      <c r="AV590" s="82"/>
      <c r="AW590" s="82"/>
      <c r="AX590" s="82"/>
      <c r="AY590" s="82"/>
      <c r="AZ590" s="82"/>
      <c r="BA590" s="105" t="b">
        <f>IF(Edges[[#This Row],[Vertex 1]]=Edges[[#This Row],[Vertex 2]],TRUE,FALSE)</f>
        <v>0</v>
      </c>
      <c r="BB590">
        <v>1</v>
      </c>
      <c r="BC590">
        <v>1</v>
      </c>
      <c r="BD590" s="81" t="e">
        <f>REPLACE(INDEX(GroupVertices[Group], MATCH(Edges[[#This Row],[Vertex 1]],GroupVertices[Vertex],0)),1,1,"")</f>
        <v>#N/A</v>
      </c>
      <c r="BE590" s="81" t="e">
        <f>REPLACE(INDEX(GroupVertices[Group], MATCH(Edges[[#This Row],[Vertex 2]],GroupVertices[Vertex],0)),1,1,"")</f>
        <v>#N/A</v>
      </c>
    </row>
    <row r="591" spans="1:57" x14ac:dyDescent="0.25">
      <c r="A591" s="67" t="s">
        <v>2363</v>
      </c>
      <c r="B591" s="67" t="s">
        <v>381</v>
      </c>
      <c r="C591" s="68"/>
      <c r="D591" s="69"/>
      <c r="E591" s="70"/>
      <c r="F591" s="71"/>
      <c r="G591" s="68"/>
      <c r="H591" s="72"/>
      <c r="I591" s="73"/>
      <c r="J591" s="73"/>
      <c r="K591" s="35" t="s">
        <v>65</v>
      </c>
      <c r="L591" s="80">
        <v>591</v>
      </c>
      <c r="M591" s="80"/>
      <c r="N591" s="75"/>
      <c r="O591" s="82" t="s">
        <v>393</v>
      </c>
      <c r="P591" s="84">
        <v>42853.458773148152</v>
      </c>
      <c r="Q591" s="82" t="s">
        <v>2620</v>
      </c>
      <c r="R591" s="85" t="s">
        <v>2657</v>
      </c>
      <c r="S591" s="82" t="s">
        <v>2668</v>
      </c>
      <c r="T591" s="82"/>
      <c r="U591" s="82"/>
      <c r="V591" s="85" t="s">
        <v>2901</v>
      </c>
      <c r="W591" s="84">
        <v>42853.458773148152</v>
      </c>
      <c r="X591" s="85" t="s">
        <v>3321</v>
      </c>
      <c r="Y591" s="82"/>
      <c r="Z591" s="82"/>
      <c r="AA591" s="88" t="s">
        <v>3758</v>
      </c>
      <c r="AB591" s="82"/>
      <c r="AC591" s="82" t="b">
        <v>0</v>
      </c>
      <c r="AD591" s="82">
        <v>0</v>
      </c>
      <c r="AE591" s="88" t="s">
        <v>1016</v>
      </c>
      <c r="AF591" s="82" t="b">
        <v>0</v>
      </c>
      <c r="AG591" s="82" t="s">
        <v>1023</v>
      </c>
      <c r="AH591" s="82"/>
      <c r="AI591" s="88" t="s">
        <v>1016</v>
      </c>
      <c r="AJ591" s="82" t="b">
        <v>0</v>
      </c>
      <c r="AK591" s="82">
        <v>345</v>
      </c>
      <c r="AL591" s="88" t="s">
        <v>3964</v>
      </c>
      <c r="AM591" s="82" t="s">
        <v>1032</v>
      </c>
      <c r="AN591" s="82" t="b">
        <v>0</v>
      </c>
      <c r="AO591" s="88" t="s">
        <v>3964</v>
      </c>
      <c r="AP591" s="82" t="s">
        <v>179</v>
      </c>
      <c r="AQ591" s="82">
        <v>0</v>
      </c>
      <c r="AR591" s="82">
        <v>0</v>
      </c>
      <c r="AS591" s="82"/>
      <c r="AT591" s="82"/>
      <c r="AU591" s="82"/>
      <c r="AV591" s="82"/>
      <c r="AW591" s="82"/>
      <c r="AX591" s="82"/>
      <c r="AY591" s="82"/>
      <c r="AZ591" s="82"/>
      <c r="BA591" s="105" t="b">
        <f>IF(Edges[[#This Row],[Vertex 1]]=Edges[[#This Row],[Vertex 2]],TRUE,FALSE)</f>
        <v>0</v>
      </c>
      <c r="BB591">
        <v>1</v>
      </c>
      <c r="BC591">
        <v>1</v>
      </c>
      <c r="BD591" s="81" t="e">
        <f>REPLACE(INDEX(GroupVertices[Group], MATCH(Edges[[#This Row],[Vertex 1]],GroupVertices[Vertex],0)),1,1,"")</f>
        <v>#N/A</v>
      </c>
      <c r="BE591" s="81" t="e">
        <f>REPLACE(INDEX(GroupVertices[Group], MATCH(Edges[[#This Row],[Vertex 2]],GroupVertices[Vertex],0)),1,1,"")</f>
        <v>#N/A</v>
      </c>
    </row>
    <row r="592" spans="1:57" x14ac:dyDescent="0.25">
      <c r="A592" s="67" t="s">
        <v>2364</v>
      </c>
      <c r="B592" s="67" t="s">
        <v>387</v>
      </c>
      <c r="C592" s="68"/>
      <c r="D592" s="69"/>
      <c r="E592" s="70"/>
      <c r="F592" s="71"/>
      <c r="G592" s="68"/>
      <c r="H592" s="72"/>
      <c r="I592" s="73"/>
      <c r="J592" s="73"/>
      <c r="K592" s="35" t="s">
        <v>65</v>
      </c>
      <c r="L592" s="80">
        <v>592</v>
      </c>
      <c r="M592" s="80"/>
      <c r="N592" s="75"/>
      <c r="O592" s="82" t="s">
        <v>393</v>
      </c>
      <c r="P592" s="84">
        <v>42853.483287037037</v>
      </c>
      <c r="Q592" s="82" t="s">
        <v>2620</v>
      </c>
      <c r="R592" s="85" t="s">
        <v>2657</v>
      </c>
      <c r="S592" s="82" t="s">
        <v>2668</v>
      </c>
      <c r="T592" s="82"/>
      <c r="U592" s="82"/>
      <c r="V592" s="85" t="s">
        <v>2902</v>
      </c>
      <c r="W592" s="84">
        <v>42853.483287037037</v>
      </c>
      <c r="X592" s="85" t="s">
        <v>3322</v>
      </c>
      <c r="Y592" s="82"/>
      <c r="Z592" s="82"/>
      <c r="AA592" s="88" t="s">
        <v>3759</v>
      </c>
      <c r="AB592" s="82"/>
      <c r="AC592" s="82" t="b">
        <v>0</v>
      </c>
      <c r="AD592" s="82">
        <v>0</v>
      </c>
      <c r="AE592" s="88" t="s">
        <v>1016</v>
      </c>
      <c r="AF592" s="82" t="b">
        <v>0</v>
      </c>
      <c r="AG592" s="82" t="s">
        <v>1023</v>
      </c>
      <c r="AH592" s="82"/>
      <c r="AI592" s="88" t="s">
        <v>1016</v>
      </c>
      <c r="AJ592" s="82" t="b">
        <v>0</v>
      </c>
      <c r="AK592" s="82">
        <v>345</v>
      </c>
      <c r="AL592" s="88" t="s">
        <v>3964</v>
      </c>
      <c r="AM592" s="82" t="s">
        <v>1033</v>
      </c>
      <c r="AN592" s="82" t="b">
        <v>0</v>
      </c>
      <c r="AO592" s="88" t="s">
        <v>3964</v>
      </c>
      <c r="AP592" s="82" t="s">
        <v>179</v>
      </c>
      <c r="AQ592" s="82">
        <v>0</v>
      </c>
      <c r="AR592" s="82">
        <v>0</v>
      </c>
      <c r="AS592" s="82"/>
      <c r="AT592" s="82"/>
      <c r="AU592" s="82"/>
      <c r="AV592" s="82"/>
      <c r="AW592" s="82"/>
      <c r="AX592" s="82"/>
      <c r="AY592" s="82"/>
      <c r="AZ592" s="82"/>
      <c r="BA592" s="105" t="b">
        <f>IF(Edges[[#This Row],[Vertex 1]]=Edges[[#This Row],[Vertex 2]],TRUE,FALSE)</f>
        <v>0</v>
      </c>
      <c r="BB592">
        <v>1</v>
      </c>
      <c r="BC592">
        <v>1</v>
      </c>
      <c r="BD592" s="81" t="e">
        <f>REPLACE(INDEX(GroupVertices[Group], MATCH(Edges[[#This Row],[Vertex 1]],GroupVertices[Vertex],0)),1,1,"")</f>
        <v>#N/A</v>
      </c>
      <c r="BE592" s="81" t="e">
        <f>REPLACE(INDEX(GroupVertices[Group], MATCH(Edges[[#This Row],[Vertex 2]],GroupVertices[Vertex],0)),1,1,"")</f>
        <v>#N/A</v>
      </c>
    </row>
    <row r="593" spans="1:57" x14ac:dyDescent="0.25">
      <c r="A593" s="67" t="s">
        <v>2364</v>
      </c>
      <c r="B593" s="67" t="s">
        <v>381</v>
      </c>
      <c r="C593" s="68"/>
      <c r="D593" s="69"/>
      <c r="E593" s="70"/>
      <c r="F593" s="71"/>
      <c r="G593" s="68"/>
      <c r="H593" s="72"/>
      <c r="I593" s="73"/>
      <c r="J593" s="73"/>
      <c r="K593" s="35" t="s">
        <v>65</v>
      </c>
      <c r="L593" s="80">
        <v>593</v>
      </c>
      <c r="M593" s="80"/>
      <c r="N593" s="75"/>
      <c r="O593" s="82" t="s">
        <v>393</v>
      </c>
      <c r="P593" s="84">
        <v>42853.483287037037</v>
      </c>
      <c r="Q593" s="82" t="s">
        <v>2620</v>
      </c>
      <c r="R593" s="85" t="s">
        <v>2657</v>
      </c>
      <c r="S593" s="82" t="s">
        <v>2668</v>
      </c>
      <c r="T593" s="82"/>
      <c r="U593" s="82"/>
      <c r="V593" s="85" t="s">
        <v>2902</v>
      </c>
      <c r="W593" s="84">
        <v>42853.483287037037</v>
      </c>
      <c r="X593" s="85" t="s">
        <v>3322</v>
      </c>
      <c r="Y593" s="82"/>
      <c r="Z593" s="82"/>
      <c r="AA593" s="88" t="s">
        <v>3759</v>
      </c>
      <c r="AB593" s="82"/>
      <c r="AC593" s="82" t="b">
        <v>0</v>
      </c>
      <c r="AD593" s="82">
        <v>0</v>
      </c>
      <c r="AE593" s="88" t="s">
        <v>1016</v>
      </c>
      <c r="AF593" s="82" t="b">
        <v>0</v>
      </c>
      <c r="AG593" s="82" t="s">
        <v>1023</v>
      </c>
      <c r="AH593" s="82"/>
      <c r="AI593" s="88" t="s">
        <v>1016</v>
      </c>
      <c r="AJ593" s="82" t="b">
        <v>0</v>
      </c>
      <c r="AK593" s="82">
        <v>345</v>
      </c>
      <c r="AL593" s="88" t="s">
        <v>3964</v>
      </c>
      <c r="AM593" s="82" t="s">
        <v>1033</v>
      </c>
      <c r="AN593" s="82" t="b">
        <v>0</v>
      </c>
      <c r="AO593" s="88" t="s">
        <v>3964</v>
      </c>
      <c r="AP593" s="82" t="s">
        <v>179</v>
      </c>
      <c r="AQ593" s="82">
        <v>0</v>
      </c>
      <c r="AR593" s="82">
        <v>0</v>
      </c>
      <c r="AS593" s="82"/>
      <c r="AT593" s="82"/>
      <c r="AU593" s="82"/>
      <c r="AV593" s="82"/>
      <c r="AW593" s="82"/>
      <c r="AX593" s="82"/>
      <c r="AY593" s="82"/>
      <c r="AZ593" s="82"/>
      <c r="BA593" s="105" t="b">
        <f>IF(Edges[[#This Row],[Vertex 1]]=Edges[[#This Row],[Vertex 2]],TRUE,FALSE)</f>
        <v>0</v>
      </c>
      <c r="BB593">
        <v>1</v>
      </c>
      <c r="BC593">
        <v>1</v>
      </c>
      <c r="BD593" s="81" t="e">
        <f>REPLACE(INDEX(GroupVertices[Group], MATCH(Edges[[#This Row],[Vertex 1]],GroupVertices[Vertex],0)),1,1,"")</f>
        <v>#N/A</v>
      </c>
      <c r="BE593" s="81" t="e">
        <f>REPLACE(INDEX(GroupVertices[Group], MATCH(Edges[[#This Row],[Vertex 2]],GroupVertices[Vertex],0)),1,1,"")</f>
        <v>#N/A</v>
      </c>
    </row>
    <row r="594" spans="1:57" x14ac:dyDescent="0.25">
      <c r="A594" s="67" t="s">
        <v>2365</v>
      </c>
      <c r="B594" s="67" t="s">
        <v>387</v>
      </c>
      <c r="C594" s="68"/>
      <c r="D594" s="69"/>
      <c r="E594" s="70"/>
      <c r="F594" s="71"/>
      <c r="G594" s="68"/>
      <c r="H594" s="72"/>
      <c r="I594" s="73"/>
      <c r="J594" s="73"/>
      <c r="K594" s="35" t="s">
        <v>65</v>
      </c>
      <c r="L594" s="80">
        <v>594</v>
      </c>
      <c r="M594" s="80"/>
      <c r="N594" s="75"/>
      <c r="O594" s="82" t="s">
        <v>393</v>
      </c>
      <c r="P594" s="84">
        <v>42853.507708333331</v>
      </c>
      <c r="Q594" s="82" t="s">
        <v>2620</v>
      </c>
      <c r="R594" s="85" t="s">
        <v>2657</v>
      </c>
      <c r="S594" s="82" t="s">
        <v>2668</v>
      </c>
      <c r="T594" s="82"/>
      <c r="U594" s="82"/>
      <c r="V594" s="85" t="s">
        <v>502</v>
      </c>
      <c r="W594" s="84">
        <v>42853.507708333331</v>
      </c>
      <c r="X594" s="85" t="s">
        <v>3323</v>
      </c>
      <c r="Y594" s="82"/>
      <c r="Z594" s="82"/>
      <c r="AA594" s="88" t="s">
        <v>3760</v>
      </c>
      <c r="AB594" s="82"/>
      <c r="AC594" s="82" t="b">
        <v>0</v>
      </c>
      <c r="AD594" s="82">
        <v>0</v>
      </c>
      <c r="AE594" s="88" t="s">
        <v>1016</v>
      </c>
      <c r="AF594" s="82" t="b">
        <v>0</v>
      </c>
      <c r="AG594" s="82" t="s">
        <v>1023</v>
      </c>
      <c r="AH594" s="82"/>
      <c r="AI594" s="88" t="s">
        <v>1016</v>
      </c>
      <c r="AJ594" s="82" t="b">
        <v>0</v>
      </c>
      <c r="AK594" s="82">
        <v>345</v>
      </c>
      <c r="AL594" s="88" t="s">
        <v>3964</v>
      </c>
      <c r="AM594" s="82" t="s">
        <v>1032</v>
      </c>
      <c r="AN594" s="82" t="b">
        <v>0</v>
      </c>
      <c r="AO594" s="88" t="s">
        <v>3964</v>
      </c>
      <c r="AP594" s="82" t="s">
        <v>179</v>
      </c>
      <c r="AQ594" s="82">
        <v>0</v>
      </c>
      <c r="AR594" s="82">
        <v>0</v>
      </c>
      <c r="AS594" s="82"/>
      <c r="AT594" s="82"/>
      <c r="AU594" s="82"/>
      <c r="AV594" s="82"/>
      <c r="AW594" s="82"/>
      <c r="AX594" s="82"/>
      <c r="AY594" s="82"/>
      <c r="AZ594" s="82"/>
      <c r="BA594" s="105" t="b">
        <f>IF(Edges[[#This Row],[Vertex 1]]=Edges[[#This Row],[Vertex 2]],TRUE,FALSE)</f>
        <v>0</v>
      </c>
      <c r="BB594">
        <v>1</v>
      </c>
      <c r="BC594">
        <v>1</v>
      </c>
      <c r="BD594" s="81" t="e">
        <f>REPLACE(INDEX(GroupVertices[Group], MATCH(Edges[[#This Row],[Vertex 1]],GroupVertices[Vertex],0)),1,1,"")</f>
        <v>#N/A</v>
      </c>
      <c r="BE594" s="81" t="e">
        <f>REPLACE(INDEX(GroupVertices[Group], MATCH(Edges[[#This Row],[Vertex 2]],GroupVertices[Vertex],0)),1,1,"")</f>
        <v>#N/A</v>
      </c>
    </row>
    <row r="595" spans="1:57" x14ac:dyDescent="0.25">
      <c r="A595" s="67" t="s">
        <v>2365</v>
      </c>
      <c r="B595" s="67" t="s">
        <v>381</v>
      </c>
      <c r="C595" s="68"/>
      <c r="D595" s="69"/>
      <c r="E595" s="70"/>
      <c r="F595" s="71"/>
      <c r="G595" s="68"/>
      <c r="H595" s="72"/>
      <c r="I595" s="73"/>
      <c r="J595" s="73"/>
      <c r="K595" s="35" t="s">
        <v>65</v>
      </c>
      <c r="L595" s="80">
        <v>595</v>
      </c>
      <c r="M595" s="80"/>
      <c r="N595" s="75"/>
      <c r="O595" s="82" t="s">
        <v>393</v>
      </c>
      <c r="P595" s="84">
        <v>42853.507708333331</v>
      </c>
      <c r="Q595" s="82" t="s">
        <v>2620</v>
      </c>
      <c r="R595" s="85" t="s">
        <v>2657</v>
      </c>
      <c r="S595" s="82" t="s">
        <v>2668</v>
      </c>
      <c r="T595" s="82"/>
      <c r="U595" s="82"/>
      <c r="V595" s="85" t="s">
        <v>502</v>
      </c>
      <c r="W595" s="84">
        <v>42853.507708333331</v>
      </c>
      <c r="X595" s="85" t="s">
        <v>3323</v>
      </c>
      <c r="Y595" s="82"/>
      <c r="Z595" s="82"/>
      <c r="AA595" s="88" t="s">
        <v>3760</v>
      </c>
      <c r="AB595" s="82"/>
      <c r="AC595" s="82" t="b">
        <v>0</v>
      </c>
      <c r="AD595" s="82">
        <v>0</v>
      </c>
      <c r="AE595" s="88" t="s">
        <v>1016</v>
      </c>
      <c r="AF595" s="82" t="b">
        <v>0</v>
      </c>
      <c r="AG595" s="82" t="s">
        <v>1023</v>
      </c>
      <c r="AH595" s="82"/>
      <c r="AI595" s="88" t="s">
        <v>1016</v>
      </c>
      <c r="AJ595" s="82" t="b">
        <v>0</v>
      </c>
      <c r="AK595" s="82">
        <v>345</v>
      </c>
      <c r="AL595" s="88" t="s">
        <v>3964</v>
      </c>
      <c r="AM595" s="82" t="s">
        <v>1032</v>
      </c>
      <c r="AN595" s="82" t="b">
        <v>0</v>
      </c>
      <c r="AO595" s="88" t="s">
        <v>3964</v>
      </c>
      <c r="AP595" s="82" t="s">
        <v>179</v>
      </c>
      <c r="AQ595" s="82">
        <v>0</v>
      </c>
      <c r="AR595" s="82">
        <v>0</v>
      </c>
      <c r="AS595" s="82"/>
      <c r="AT595" s="82"/>
      <c r="AU595" s="82"/>
      <c r="AV595" s="82"/>
      <c r="AW595" s="82"/>
      <c r="AX595" s="82"/>
      <c r="AY595" s="82"/>
      <c r="AZ595" s="82"/>
      <c r="BA595" s="105" t="b">
        <f>IF(Edges[[#This Row],[Vertex 1]]=Edges[[#This Row],[Vertex 2]],TRUE,FALSE)</f>
        <v>0</v>
      </c>
      <c r="BB595">
        <v>1</v>
      </c>
      <c r="BC595">
        <v>1</v>
      </c>
      <c r="BD595" s="81" t="e">
        <f>REPLACE(INDEX(GroupVertices[Group], MATCH(Edges[[#This Row],[Vertex 1]],GroupVertices[Vertex],0)),1,1,"")</f>
        <v>#N/A</v>
      </c>
      <c r="BE595" s="81" t="e">
        <f>REPLACE(INDEX(GroupVertices[Group], MATCH(Edges[[#This Row],[Vertex 2]],GroupVertices[Vertex],0)),1,1,"")</f>
        <v>#N/A</v>
      </c>
    </row>
    <row r="596" spans="1:57" x14ac:dyDescent="0.25">
      <c r="A596" s="67" t="s">
        <v>2366</v>
      </c>
      <c r="B596" s="67" t="s">
        <v>387</v>
      </c>
      <c r="C596" s="68"/>
      <c r="D596" s="69"/>
      <c r="E596" s="70"/>
      <c r="F596" s="71"/>
      <c r="G596" s="68"/>
      <c r="H596" s="72"/>
      <c r="I596" s="73"/>
      <c r="J596" s="73"/>
      <c r="K596" s="35" t="s">
        <v>65</v>
      </c>
      <c r="L596" s="80">
        <v>596</v>
      </c>
      <c r="M596" s="80"/>
      <c r="N596" s="75"/>
      <c r="O596" s="82" t="s">
        <v>393</v>
      </c>
      <c r="P596" s="84">
        <v>42853.518275462964</v>
      </c>
      <c r="Q596" s="82" t="s">
        <v>2620</v>
      </c>
      <c r="R596" s="85" t="s">
        <v>2657</v>
      </c>
      <c r="S596" s="82" t="s">
        <v>2668</v>
      </c>
      <c r="T596" s="82"/>
      <c r="U596" s="82"/>
      <c r="V596" s="85" t="s">
        <v>2903</v>
      </c>
      <c r="W596" s="84">
        <v>42853.518275462964</v>
      </c>
      <c r="X596" s="85" t="s">
        <v>3324</v>
      </c>
      <c r="Y596" s="82"/>
      <c r="Z596" s="82"/>
      <c r="AA596" s="88" t="s">
        <v>3761</v>
      </c>
      <c r="AB596" s="82"/>
      <c r="AC596" s="82" t="b">
        <v>0</v>
      </c>
      <c r="AD596" s="82">
        <v>0</v>
      </c>
      <c r="AE596" s="88" t="s">
        <v>1016</v>
      </c>
      <c r="AF596" s="82" t="b">
        <v>0</v>
      </c>
      <c r="AG596" s="82" t="s">
        <v>1023</v>
      </c>
      <c r="AH596" s="82"/>
      <c r="AI596" s="88" t="s">
        <v>1016</v>
      </c>
      <c r="AJ596" s="82" t="b">
        <v>0</v>
      </c>
      <c r="AK596" s="82">
        <v>345</v>
      </c>
      <c r="AL596" s="88" t="s">
        <v>3964</v>
      </c>
      <c r="AM596" s="82" t="s">
        <v>1030</v>
      </c>
      <c r="AN596" s="82" t="b">
        <v>0</v>
      </c>
      <c r="AO596" s="88" t="s">
        <v>3964</v>
      </c>
      <c r="AP596" s="82" t="s">
        <v>179</v>
      </c>
      <c r="AQ596" s="82">
        <v>0</v>
      </c>
      <c r="AR596" s="82">
        <v>0</v>
      </c>
      <c r="AS596" s="82"/>
      <c r="AT596" s="82"/>
      <c r="AU596" s="82"/>
      <c r="AV596" s="82"/>
      <c r="AW596" s="82"/>
      <c r="AX596" s="82"/>
      <c r="AY596" s="82"/>
      <c r="AZ596" s="82"/>
      <c r="BA596" s="105" t="b">
        <f>IF(Edges[[#This Row],[Vertex 1]]=Edges[[#This Row],[Vertex 2]],TRUE,FALSE)</f>
        <v>0</v>
      </c>
      <c r="BB596">
        <v>1</v>
      </c>
      <c r="BC596">
        <v>1</v>
      </c>
      <c r="BD596" s="81" t="e">
        <f>REPLACE(INDEX(GroupVertices[Group], MATCH(Edges[[#This Row],[Vertex 1]],GroupVertices[Vertex],0)),1,1,"")</f>
        <v>#N/A</v>
      </c>
      <c r="BE596" s="81" t="e">
        <f>REPLACE(INDEX(GroupVertices[Group], MATCH(Edges[[#This Row],[Vertex 2]],GroupVertices[Vertex],0)),1,1,"")</f>
        <v>#N/A</v>
      </c>
    </row>
    <row r="597" spans="1:57" x14ac:dyDescent="0.25">
      <c r="A597" s="67" t="s">
        <v>2366</v>
      </c>
      <c r="B597" s="67" t="s">
        <v>381</v>
      </c>
      <c r="C597" s="68"/>
      <c r="D597" s="69"/>
      <c r="E597" s="70"/>
      <c r="F597" s="71"/>
      <c r="G597" s="68"/>
      <c r="H597" s="72"/>
      <c r="I597" s="73"/>
      <c r="J597" s="73"/>
      <c r="K597" s="35" t="s">
        <v>65</v>
      </c>
      <c r="L597" s="80">
        <v>597</v>
      </c>
      <c r="M597" s="80"/>
      <c r="N597" s="75"/>
      <c r="O597" s="82" t="s">
        <v>393</v>
      </c>
      <c r="P597" s="84">
        <v>42853.518275462964</v>
      </c>
      <c r="Q597" s="82" t="s">
        <v>2620</v>
      </c>
      <c r="R597" s="85" t="s">
        <v>2657</v>
      </c>
      <c r="S597" s="82" t="s">
        <v>2668</v>
      </c>
      <c r="T597" s="82"/>
      <c r="U597" s="82"/>
      <c r="V597" s="85" t="s">
        <v>2903</v>
      </c>
      <c r="W597" s="84">
        <v>42853.518275462964</v>
      </c>
      <c r="X597" s="85" t="s">
        <v>3324</v>
      </c>
      <c r="Y597" s="82"/>
      <c r="Z597" s="82"/>
      <c r="AA597" s="88" t="s">
        <v>3761</v>
      </c>
      <c r="AB597" s="82"/>
      <c r="AC597" s="82" t="b">
        <v>0</v>
      </c>
      <c r="AD597" s="82">
        <v>0</v>
      </c>
      <c r="AE597" s="88" t="s">
        <v>1016</v>
      </c>
      <c r="AF597" s="82" t="b">
        <v>0</v>
      </c>
      <c r="AG597" s="82" t="s">
        <v>1023</v>
      </c>
      <c r="AH597" s="82"/>
      <c r="AI597" s="88" t="s">
        <v>1016</v>
      </c>
      <c r="AJ597" s="82" t="b">
        <v>0</v>
      </c>
      <c r="AK597" s="82">
        <v>345</v>
      </c>
      <c r="AL597" s="88" t="s">
        <v>3964</v>
      </c>
      <c r="AM597" s="82" t="s">
        <v>1030</v>
      </c>
      <c r="AN597" s="82" t="b">
        <v>0</v>
      </c>
      <c r="AO597" s="88" t="s">
        <v>3964</v>
      </c>
      <c r="AP597" s="82" t="s">
        <v>179</v>
      </c>
      <c r="AQ597" s="82">
        <v>0</v>
      </c>
      <c r="AR597" s="82">
        <v>0</v>
      </c>
      <c r="AS597" s="82"/>
      <c r="AT597" s="82"/>
      <c r="AU597" s="82"/>
      <c r="AV597" s="82"/>
      <c r="AW597" s="82"/>
      <c r="AX597" s="82"/>
      <c r="AY597" s="82"/>
      <c r="AZ597" s="82"/>
      <c r="BA597" s="105" t="b">
        <f>IF(Edges[[#This Row],[Vertex 1]]=Edges[[#This Row],[Vertex 2]],TRUE,FALSE)</f>
        <v>0</v>
      </c>
      <c r="BB597">
        <v>1</v>
      </c>
      <c r="BC597">
        <v>1</v>
      </c>
      <c r="BD597" s="81" t="e">
        <f>REPLACE(INDEX(GroupVertices[Group], MATCH(Edges[[#This Row],[Vertex 1]],GroupVertices[Vertex],0)),1,1,"")</f>
        <v>#N/A</v>
      </c>
      <c r="BE597" s="81" t="e">
        <f>REPLACE(INDEX(GroupVertices[Group], MATCH(Edges[[#This Row],[Vertex 2]],GroupVertices[Vertex],0)),1,1,"")</f>
        <v>#N/A</v>
      </c>
    </row>
    <row r="598" spans="1:57" x14ac:dyDescent="0.25">
      <c r="A598" s="67" t="s">
        <v>2367</v>
      </c>
      <c r="B598" s="67" t="s">
        <v>2396</v>
      </c>
      <c r="C598" s="68"/>
      <c r="D598" s="69"/>
      <c r="E598" s="70"/>
      <c r="F598" s="71"/>
      <c r="G598" s="68"/>
      <c r="H598" s="72"/>
      <c r="I598" s="73"/>
      <c r="J598" s="73"/>
      <c r="K598" s="35" t="s">
        <v>65</v>
      </c>
      <c r="L598" s="80">
        <v>598</v>
      </c>
      <c r="M598" s="80"/>
      <c r="N598" s="75"/>
      <c r="O598" s="82" t="s">
        <v>393</v>
      </c>
      <c r="P598" s="84">
        <v>42853.533726851849</v>
      </c>
      <c r="Q598" s="82" t="s">
        <v>2626</v>
      </c>
      <c r="R598" s="82"/>
      <c r="S598" s="82"/>
      <c r="T598" s="82" t="s">
        <v>387</v>
      </c>
      <c r="U598" s="82"/>
      <c r="V598" s="85" t="s">
        <v>2904</v>
      </c>
      <c r="W598" s="84">
        <v>42853.533726851849</v>
      </c>
      <c r="X598" s="85" t="s">
        <v>3325</v>
      </c>
      <c r="Y598" s="82"/>
      <c r="Z598" s="82"/>
      <c r="AA598" s="88" t="s">
        <v>3762</v>
      </c>
      <c r="AB598" s="82"/>
      <c r="AC598" s="82" t="b">
        <v>0</v>
      </c>
      <c r="AD598" s="82">
        <v>0</v>
      </c>
      <c r="AE598" s="88" t="s">
        <v>1016</v>
      </c>
      <c r="AF598" s="82" t="b">
        <v>0</v>
      </c>
      <c r="AG598" s="82" t="s">
        <v>1023</v>
      </c>
      <c r="AH598" s="82"/>
      <c r="AI598" s="88" t="s">
        <v>1016</v>
      </c>
      <c r="AJ598" s="82" t="b">
        <v>0</v>
      </c>
      <c r="AK598" s="82">
        <v>5</v>
      </c>
      <c r="AL598" s="88" t="s">
        <v>3793</v>
      </c>
      <c r="AM598" s="82" t="s">
        <v>1030</v>
      </c>
      <c r="AN598" s="82" t="b">
        <v>0</v>
      </c>
      <c r="AO598" s="88" t="s">
        <v>3793</v>
      </c>
      <c r="AP598" s="82" t="s">
        <v>179</v>
      </c>
      <c r="AQ598" s="82">
        <v>0</v>
      </c>
      <c r="AR598" s="82">
        <v>0</v>
      </c>
      <c r="AS598" s="82"/>
      <c r="AT598" s="82"/>
      <c r="AU598" s="82"/>
      <c r="AV598" s="82"/>
      <c r="AW598" s="82"/>
      <c r="AX598" s="82"/>
      <c r="AY598" s="82"/>
      <c r="AZ598" s="82"/>
      <c r="BA598" s="105" t="b">
        <f>IF(Edges[[#This Row],[Vertex 1]]=Edges[[#This Row],[Vertex 2]],TRUE,FALSE)</f>
        <v>0</v>
      </c>
      <c r="BB598">
        <v>1</v>
      </c>
      <c r="BC598">
        <v>1</v>
      </c>
      <c r="BD598" s="81" t="e">
        <f>REPLACE(INDEX(GroupVertices[Group], MATCH(Edges[[#This Row],[Vertex 1]],GroupVertices[Vertex],0)),1,1,"")</f>
        <v>#N/A</v>
      </c>
      <c r="BE598" s="81" t="e">
        <f>REPLACE(INDEX(GroupVertices[Group], MATCH(Edges[[#This Row],[Vertex 2]],GroupVertices[Vertex],0)),1,1,"")</f>
        <v>#N/A</v>
      </c>
    </row>
    <row r="599" spans="1:57" x14ac:dyDescent="0.25">
      <c r="A599" s="67" t="s">
        <v>2368</v>
      </c>
      <c r="B599" s="67" t="s">
        <v>2396</v>
      </c>
      <c r="C599" s="68"/>
      <c r="D599" s="69"/>
      <c r="E599" s="70"/>
      <c r="F599" s="71"/>
      <c r="G599" s="68"/>
      <c r="H599" s="72"/>
      <c r="I599" s="73"/>
      <c r="J599" s="73"/>
      <c r="K599" s="35" t="s">
        <v>65</v>
      </c>
      <c r="L599" s="80">
        <v>599</v>
      </c>
      <c r="M599" s="80"/>
      <c r="N599" s="75"/>
      <c r="O599" s="82" t="s">
        <v>394</v>
      </c>
      <c r="P599" s="84">
        <v>42853.537037037036</v>
      </c>
      <c r="Q599" s="82" t="s">
        <v>2627</v>
      </c>
      <c r="R599" s="82"/>
      <c r="S599" s="82"/>
      <c r="T599" s="82" t="s">
        <v>387</v>
      </c>
      <c r="U599" s="82"/>
      <c r="V599" s="85" t="s">
        <v>2905</v>
      </c>
      <c r="W599" s="84">
        <v>42853.537037037036</v>
      </c>
      <c r="X599" s="85" t="s">
        <v>3326</v>
      </c>
      <c r="Y599" s="82"/>
      <c r="Z599" s="82"/>
      <c r="AA599" s="88" t="s">
        <v>3763</v>
      </c>
      <c r="AB599" s="88" t="s">
        <v>3793</v>
      </c>
      <c r="AC599" s="82" t="b">
        <v>0</v>
      </c>
      <c r="AD599" s="82">
        <v>0</v>
      </c>
      <c r="AE599" s="88" t="s">
        <v>3970</v>
      </c>
      <c r="AF599" s="82" t="b">
        <v>0</v>
      </c>
      <c r="AG599" s="82" t="s">
        <v>1023</v>
      </c>
      <c r="AH599" s="82"/>
      <c r="AI599" s="88" t="s">
        <v>1016</v>
      </c>
      <c r="AJ599" s="82" t="b">
        <v>0</v>
      </c>
      <c r="AK599" s="82">
        <v>0</v>
      </c>
      <c r="AL599" s="88" t="s">
        <v>1016</v>
      </c>
      <c r="AM599" s="82" t="s">
        <v>1033</v>
      </c>
      <c r="AN599" s="82" t="b">
        <v>0</v>
      </c>
      <c r="AO599" s="88" t="s">
        <v>3793</v>
      </c>
      <c r="AP599" s="82" t="s">
        <v>179</v>
      </c>
      <c r="AQ599" s="82">
        <v>0</v>
      </c>
      <c r="AR599" s="82">
        <v>0</v>
      </c>
      <c r="AS599" s="82"/>
      <c r="AT599" s="82"/>
      <c r="AU599" s="82"/>
      <c r="AV599" s="82"/>
      <c r="AW599" s="82"/>
      <c r="AX599" s="82"/>
      <c r="AY599" s="82"/>
      <c r="AZ599" s="82"/>
      <c r="BA599" s="105" t="b">
        <f>IF(Edges[[#This Row],[Vertex 1]]=Edges[[#This Row],[Vertex 2]],TRUE,FALSE)</f>
        <v>0</v>
      </c>
      <c r="BB599">
        <v>1</v>
      </c>
      <c r="BC599">
        <v>1</v>
      </c>
      <c r="BD599" s="81" t="e">
        <f>REPLACE(INDEX(GroupVertices[Group], MATCH(Edges[[#This Row],[Vertex 1]],GroupVertices[Vertex],0)),1,1,"")</f>
        <v>#N/A</v>
      </c>
      <c r="BE599" s="81" t="e">
        <f>REPLACE(INDEX(GroupVertices[Group], MATCH(Edges[[#This Row],[Vertex 2]],GroupVertices[Vertex],0)),1,1,"")</f>
        <v>#N/A</v>
      </c>
    </row>
    <row r="600" spans="1:57" x14ac:dyDescent="0.25">
      <c r="A600" s="67" t="s">
        <v>2369</v>
      </c>
      <c r="B600" s="67" t="s">
        <v>2396</v>
      </c>
      <c r="C600" s="68"/>
      <c r="D600" s="69"/>
      <c r="E600" s="70"/>
      <c r="F600" s="71"/>
      <c r="G600" s="68"/>
      <c r="H600" s="72"/>
      <c r="I600" s="73"/>
      <c r="J600" s="73"/>
      <c r="K600" s="35" t="s">
        <v>65</v>
      </c>
      <c r="L600" s="80">
        <v>600</v>
      </c>
      <c r="M600" s="80"/>
      <c r="N600" s="75"/>
      <c r="O600" s="82" t="s">
        <v>393</v>
      </c>
      <c r="P600" s="84">
        <v>42853.539525462962</v>
      </c>
      <c r="Q600" s="82" t="s">
        <v>2626</v>
      </c>
      <c r="R600" s="82"/>
      <c r="S600" s="82"/>
      <c r="T600" s="82" t="s">
        <v>387</v>
      </c>
      <c r="U600" s="82"/>
      <c r="V600" s="85" t="s">
        <v>2906</v>
      </c>
      <c r="W600" s="84">
        <v>42853.539525462962</v>
      </c>
      <c r="X600" s="85" t="s">
        <v>3327</v>
      </c>
      <c r="Y600" s="82"/>
      <c r="Z600" s="82"/>
      <c r="AA600" s="88" t="s">
        <v>3764</v>
      </c>
      <c r="AB600" s="82"/>
      <c r="AC600" s="82" t="b">
        <v>0</v>
      </c>
      <c r="AD600" s="82">
        <v>0</v>
      </c>
      <c r="AE600" s="88" t="s">
        <v>1016</v>
      </c>
      <c r="AF600" s="82" t="b">
        <v>0</v>
      </c>
      <c r="AG600" s="82" t="s">
        <v>1023</v>
      </c>
      <c r="AH600" s="82"/>
      <c r="AI600" s="88" t="s">
        <v>1016</v>
      </c>
      <c r="AJ600" s="82" t="b">
        <v>0</v>
      </c>
      <c r="AK600" s="82">
        <v>5</v>
      </c>
      <c r="AL600" s="88" t="s">
        <v>3793</v>
      </c>
      <c r="AM600" s="82" t="s">
        <v>1032</v>
      </c>
      <c r="AN600" s="82" t="b">
        <v>0</v>
      </c>
      <c r="AO600" s="88" t="s">
        <v>3793</v>
      </c>
      <c r="AP600" s="82" t="s">
        <v>179</v>
      </c>
      <c r="AQ600" s="82">
        <v>0</v>
      </c>
      <c r="AR600" s="82">
        <v>0</v>
      </c>
      <c r="AS600" s="82"/>
      <c r="AT600" s="82"/>
      <c r="AU600" s="82"/>
      <c r="AV600" s="82"/>
      <c r="AW600" s="82"/>
      <c r="AX600" s="82"/>
      <c r="AY600" s="82"/>
      <c r="AZ600" s="82"/>
      <c r="BA600" s="105" t="b">
        <f>IF(Edges[[#This Row],[Vertex 1]]=Edges[[#This Row],[Vertex 2]],TRUE,FALSE)</f>
        <v>0</v>
      </c>
      <c r="BB600">
        <v>1</v>
      </c>
      <c r="BC600">
        <v>1</v>
      </c>
      <c r="BD600" s="81" t="e">
        <f>REPLACE(INDEX(GroupVertices[Group], MATCH(Edges[[#This Row],[Vertex 1]],GroupVertices[Vertex],0)),1,1,"")</f>
        <v>#N/A</v>
      </c>
      <c r="BE600" s="81" t="e">
        <f>REPLACE(INDEX(GroupVertices[Group], MATCH(Edges[[#This Row],[Vertex 2]],GroupVertices[Vertex],0)),1,1,"")</f>
        <v>#N/A</v>
      </c>
    </row>
    <row r="601" spans="1:57" x14ac:dyDescent="0.25">
      <c r="A601" s="67" t="s">
        <v>2370</v>
      </c>
      <c r="B601" s="67" t="s">
        <v>2396</v>
      </c>
      <c r="C601" s="68"/>
      <c r="D601" s="69"/>
      <c r="E601" s="70"/>
      <c r="F601" s="71"/>
      <c r="G601" s="68"/>
      <c r="H601" s="72"/>
      <c r="I601" s="73"/>
      <c r="J601" s="73"/>
      <c r="K601" s="35" t="s">
        <v>65</v>
      </c>
      <c r="L601" s="80">
        <v>601</v>
      </c>
      <c r="M601" s="80"/>
      <c r="N601" s="75"/>
      <c r="O601" s="82" t="s">
        <v>393</v>
      </c>
      <c r="P601" s="84">
        <v>42853.54109953704</v>
      </c>
      <c r="Q601" s="82" t="s">
        <v>2628</v>
      </c>
      <c r="R601" s="82"/>
      <c r="S601" s="82"/>
      <c r="T601" s="82" t="s">
        <v>387</v>
      </c>
      <c r="U601" s="82"/>
      <c r="V601" s="85" t="s">
        <v>2907</v>
      </c>
      <c r="W601" s="84">
        <v>42853.54109953704</v>
      </c>
      <c r="X601" s="85" t="s">
        <v>3328</v>
      </c>
      <c r="Y601" s="82"/>
      <c r="Z601" s="82"/>
      <c r="AA601" s="88" t="s">
        <v>3765</v>
      </c>
      <c r="AB601" s="82"/>
      <c r="AC601" s="82" t="b">
        <v>0</v>
      </c>
      <c r="AD601" s="82">
        <v>0</v>
      </c>
      <c r="AE601" s="88" t="s">
        <v>1016</v>
      </c>
      <c r="AF601" s="82" t="b">
        <v>0</v>
      </c>
      <c r="AG601" s="82" t="s">
        <v>1023</v>
      </c>
      <c r="AH601" s="82"/>
      <c r="AI601" s="88" t="s">
        <v>1016</v>
      </c>
      <c r="AJ601" s="82" t="b">
        <v>0</v>
      </c>
      <c r="AK601" s="82">
        <v>4</v>
      </c>
      <c r="AL601" s="88" t="s">
        <v>3794</v>
      </c>
      <c r="AM601" s="82" t="s">
        <v>1030</v>
      </c>
      <c r="AN601" s="82" t="b">
        <v>0</v>
      </c>
      <c r="AO601" s="88" t="s">
        <v>3794</v>
      </c>
      <c r="AP601" s="82" t="s">
        <v>179</v>
      </c>
      <c r="AQ601" s="82">
        <v>0</v>
      </c>
      <c r="AR601" s="82">
        <v>0</v>
      </c>
      <c r="AS601" s="82"/>
      <c r="AT601" s="82"/>
      <c r="AU601" s="82"/>
      <c r="AV601" s="82"/>
      <c r="AW601" s="82"/>
      <c r="AX601" s="82"/>
      <c r="AY601" s="82"/>
      <c r="AZ601" s="82"/>
      <c r="BA601" s="105" t="b">
        <f>IF(Edges[[#This Row],[Vertex 1]]=Edges[[#This Row],[Vertex 2]],TRUE,FALSE)</f>
        <v>0</v>
      </c>
      <c r="BB601">
        <v>1</v>
      </c>
      <c r="BC601">
        <v>1</v>
      </c>
      <c r="BD601" s="81" t="e">
        <f>REPLACE(INDEX(GroupVertices[Group], MATCH(Edges[[#This Row],[Vertex 1]],GroupVertices[Vertex],0)),1,1,"")</f>
        <v>#N/A</v>
      </c>
      <c r="BE601" s="81" t="e">
        <f>REPLACE(INDEX(GroupVertices[Group], MATCH(Edges[[#This Row],[Vertex 2]],GroupVertices[Vertex],0)),1,1,"")</f>
        <v>#N/A</v>
      </c>
    </row>
    <row r="602" spans="1:57" x14ac:dyDescent="0.25">
      <c r="A602" s="67" t="s">
        <v>2371</v>
      </c>
      <c r="B602" s="67" t="s">
        <v>387</v>
      </c>
      <c r="C602" s="68"/>
      <c r="D602" s="69"/>
      <c r="E602" s="70"/>
      <c r="F602" s="71"/>
      <c r="G602" s="68"/>
      <c r="H602" s="72"/>
      <c r="I602" s="73"/>
      <c r="J602" s="73"/>
      <c r="K602" s="35" t="s">
        <v>65</v>
      </c>
      <c r="L602" s="80">
        <v>602</v>
      </c>
      <c r="M602" s="80"/>
      <c r="N602" s="75"/>
      <c r="O602" s="82" t="s">
        <v>393</v>
      </c>
      <c r="P602" s="84">
        <v>42853.544791666667</v>
      </c>
      <c r="Q602" s="82" t="s">
        <v>2620</v>
      </c>
      <c r="R602" s="85" t="s">
        <v>2657</v>
      </c>
      <c r="S602" s="82" t="s">
        <v>2668</v>
      </c>
      <c r="T602" s="82"/>
      <c r="U602" s="82"/>
      <c r="V602" s="85" t="s">
        <v>2908</v>
      </c>
      <c r="W602" s="84">
        <v>42853.544791666667</v>
      </c>
      <c r="X602" s="85" t="s">
        <v>3329</v>
      </c>
      <c r="Y602" s="82"/>
      <c r="Z602" s="82"/>
      <c r="AA602" s="88" t="s">
        <v>3766</v>
      </c>
      <c r="AB602" s="82"/>
      <c r="AC602" s="82" t="b">
        <v>0</v>
      </c>
      <c r="AD602" s="82">
        <v>0</v>
      </c>
      <c r="AE602" s="88" t="s">
        <v>1016</v>
      </c>
      <c r="AF602" s="82" t="b">
        <v>0</v>
      </c>
      <c r="AG602" s="82" t="s">
        <v>1023</v>
      </c>
      <c r="AH602" s="82"/>
      <c r="AI602" s="88" t="s">
        <v>1016</v>
      </c>
      <c r="AJ602" s="82" t="b">
        <v>0</v>
      </c>
      <c r="AK602" s="82">
        <v>345</v>
      </c>
      <c r="AL602" s="88" t="s">
        <v>3964</v>
      </c>
      <c r="AM602" s="82" t="s">
        <v>1030</v>
      </c>
      <c r="AN602" s="82" t="b">
        <v>0</v>
      </c>
      <c r="AO602" s="88" t="s">
        <v>3964</v>
      </c>
      <c r="AP602" s="82" t="s">
        <v>179</v>
      </c>
      <c r="AQ602" s="82">
        <v>0</v>
      </c>
      <c r="AR602" s="82">
        <v>0</v>
      </c>
      <c r="AS602" s="82"/>
      <c r="AT602" s="82"/>
      <c r="AU602" s="82"/>
      <c r="AV602" s="82"/>
      <c r="AW602" s="82"/>
      <c r="AX602" s="82"/>
      <c r="AY602" s="82"/>
      <c r="AZ602" s="82"/>
      <c r="BA602" s="105" t="b">
        <f>IF(Edges[[#This Row],[Vertex 1]]=Edges[[#This Row],[Vertex 2]],TRUE,FALSE)</f>
        <v>0</v>
      </c>
      <c r="BB602">
        <v>1</v>
      </c>
      <c r="BC602">
        <v>1</v>
      </c>
      <c r="BD602" s="81" t="e">
        <f>REPLACE(INDEX(GroupVertices[Group], MATCH(Edges[[#This Row],[Vertex 1]],GroupVertices[Vertex],0)),1,1,"")</f>
        <v>#N/A</v>
      </c>
      <c r="BE602" s="81" t="e">
        <f>REPLACE(INDEX(GroupVertices[Group], MATCH(Edges[[#This Row],[Vertex 2]],GroupVertices[Vertex],0)),1,1,"")</f>
        <v>#N/A</v>
      </c>
    </row>
    <row r="603" spans="1:57" x14ac:dyDescent="0.25">
      <c r="A603" s="67" t="s">
        <v>2371</v>
      </c>
      <c r="B603" s="67" t="s">
        <v>381</v>
      </c>
      <c r="C603" s="68"/>
      <c r="D603" s="69"/>
      <c r="E603" s="70"/>
      <c r="F603" s="71"/>
      <c r="G603" s="68"/>
      <c r="H603" s="72"/>
      <c r="I603" s="73"/>
      <c r="J603" s="73"/>
      <c r="K603" s="35" t="s">
        <v>65</v>
      </c>
      <c r="L603" s="80">
        <v>603</v>
      </c>
      <c r="M603" s="80"/>
      <c r="N603" s="75"/>
      <c r="O603" s="82" t="s">
        <v>393</v>
      </c>
      <c r="P603" s="84">
        <v>42853.544791666667</v>
      </c>
      <c r="Q603" s="82" t="s">
        <v>2620</v>
      </c>
      <c r="R603" s="85" t="s">
        <v>2657</v>
      </c>
      <c r="S603" s="82" t="s">
        <v>2668</v>
      </c>
      <c r="T603" s="82"/>
      <c r="U603" s="82"/>
      <c r="V603" s="85" t="s">
        <v>2908</v>
      </c>
      <c r="W603" s="84">
        <v>42853.544791666667</v>
      </c>
      <c r="X603" s="85" t="s">
        <v>3329</v>
      </c>
      <c r="Y603" s="82"/>
      <c r="Z603" s="82"/>
      <c r="AA603" s="88" t="s">
        <v>3766</v>
      </c>
      <c r="AB603" s="82"/>
      <c r="AC603" s="82" t="b">
        <v>0</v>
      </c>
      <c r="AD603" s="82">
        <v>0</v>
      </c>
      <c r="AE603" s="88" t="s">
        <v>1016</v>
      </c>
      <c r="AF603" s="82" t="b">
        <v>0</v>
      </c>
      <c r="AG603" s="82" t="s">
        <v>1023</v>
      </c>
      <c r="AH603" s="82"/>
      <c r="AI603" s="88" t="s">
        <v>1016</v>
      </c>
      <c r="AJ603" s="82" t="b">
        <v>0</v>
      </c>
      <c r="AK603" s="82">
        <v>345</v>
      </c>
      <c r="AL603" s="88" t="s">
        <v>3964</v>
      </c>
      <c r="AM603" s="82" t="s">
        <v>1030</v>
      </c>
      <c r="AN603" s="82" t="b">
        <v>0</v>
      </c>
      <c r="AO603" s="88" t="s">
        <v>3964</v>
      </c>
      <c r="AP603" s="82" t="s">
        <v>179</v>
      </c>
      <c r="AQ603" s="82">
        <v>0</v>
      </c>
      <c r="AR603" s="82">
        <v>0</v>
      </c>
      <c r="AS603" s="82"/>
      <c r="AT603" s="82"/>
      <c r="AU603" s="82"/>
      <c r="AV603" s="82"/>
      <c r="AW603" s="82"/>
      <c r="AX603" s="82"/>
      <c r="AY603" s="82"/>
      <c r="AZ603" s="82"/>
      <c r="BA603" s="105" t="b">
        <f>IF(Edges[[#This Row],[Vertex 1]]=Edges[[#This Row],[Vertex 2]],TRUE,FALSE)</f>
        <v>0</v>
      </c>
      <c r="BB603">
        <v>1</v>
      </c>
      <c r="BC603">
        <v>1</v>
      </c>
      <c r="BD603" s="81" t="e">
        <f>REPLACE(INDEX(GroupVertices[Group], MATCH(Edges[[#This Row],[Vertex 1]],GroupVertices[Vertex],0)),1,1,"")</f>
        <v>#N/A</v>
      </c>
      <c r="BE603" s="81" t="e">
        <f>REPLACE(INDEX(GroupVertices[Group], MATCH(Edges[[#This Row],[Vertex 2]],GroupVertices[Vertex],0)),1,1,"")</f>
        <v>#N/A</v>
      </c>
    </row>
    <row r="604" spans="1:57" x14ac:dyDescent="0.25">
      <c r="A604" s="67" t="s">
        <v>2372</v>
      </c>
      <c r="B604" s="67" t="s">
        <v>2396</v>
      </c>
      <c r="C604" s="68"/>
      <c r="D604" s="69"/>
      <c r="E604" s="70"/>
      <c r="F604" s="71"/>
      <c r="G604" s="68"/>
      <c r="H604" s="72"/>
      <c r="I604" s="73"/>
      <c r="J604" s="73"/>
      <c r="K604" s="35" t="s">
        <v>65</v>
      </c>
      <c r="L604" s="80">
        <v>604</v>
      </c>
      <c r="M604" s="80"/>
      <c r="N604" s="75"/>
      <c r="O604" s="82" t="s">
        <v>393</v>
      </c>
      <c r="P604" s="84">
        <v>42853.545185185183</v>
      </c>
      <c r="Q604" s="82" t="s">
        <v>2628</v>
      </c>
      <c r="R604" s="82"/>
      <c r="S604" s="82"/>
      <c r="T604" s="82" t="s">
        <v>387</v>
      </c>
      <c r="U604" s="82"/>
      <c r="V604" s="85" t="s">
        <v>2909</v>
      </c>
      <c r="W604" s="84">
        <v>42853.545185185183</v>
      </c>
      <c r="X604" s="85" t="s">
        <v>3330</v>
      </c>
      <c r="Y604" s="82"/>
      <c r="Z604" s="82"/>
      <c r="AA604" s="88" t="s">
        <v>3767</v>
      </c>
      <c r="AB604" s="82"/>
      <c r="AC604" s="82" t="b">
        <v>0</v>
      </c>
      <c r="AD604" s="82">
        <v>0</v>
      </c>
      <c r="AE604" s="88" t="s">
        <v>1016</v>
      </c>
      <c r="AF604" s="82" t="b">
        <v>0</v>
      </c>
      <c r="AG604" s="82" t="s">
        <v>1023</v>
      </c>
      <c r="AH604" s="82"/>
      <c r="AI604" s="88" t="s">
        <v>1016</v>
      </c>
      <c r="AJ604" s="82" t="b">
        <v>0</v>
      </c>
      <c r="AK604" s="82">
        <v>4</v>
      </c>
      <c r="AL604" s="88" t="s">
        <v>3794</v>
      </c>
      <c r="AM604" s="82" t="s">
        <v>1032</v>
      </c>
      <c r="AN604" s="82" t="b">
        <v>0</v>
      </c>
      <c r="AO604" s="88" t="s">
        <v>3794</v>
      </c>
      <c r="AP604" s="82" t="s">
        <v>179</v>
      </c>
      <c r="AQ604" s="82">
        <v>0</v>
      </c>
      <c r="AR604" s="82">
        <v>0</v>
      </c>
      <c r="AS604" s="82"/>
      <c r="AT604" s="82"/>
      <c r="AU604" s="82"/>
      <c r="AV604" s="82"/>
      <c r="AW604" s="82"/>
      <c r="AX604" s="82"/>
      <c r="AY604" s="82"/>
      <c r="AZ604" s="82"/>
      <c r="BA604" s="105" t="b">
        <f>IF(Edges[[#This Row],[Vertex 1]]=Edges[[#This Row],[Vertex 2]],TRUE,FALSE)</f>
        <v>0</v>
      </c>
      <c r="BB604">
        <v>1</v>
      </c>
      <c r="BC604">
        <v>1</v>
      </c>
      <c r="BD604" s="81" t="e">
        <f>REPLACE(INDEX(GroupVertices[Group], MATCH(Edges[[#This Row],[Vertex 1]],GroupVertices[Vertex],0)),1,1,"")</f>
        <v>#N/A</v>
      </c>
      <c r="BE604" s="81" t="e">
        <f>REPLACE(INDEX(GroupVertices[Group], MATCH(Edges[[#This Row],[Vertex 2]],GroupVertices[Vertex],0)),1,1,"")</f>
        <v>#N/A</v>
      </c>
    </row>
    <row r="605" spans="1:57" x14ac:dyDescent="0.25">
      <c r="A605" s="67" t="s">
        <v>2373</v>
      </c>
      <c r="B605" s="67" t="s">
        <v>387</v>
      </c>
      <c r="C605" s="68"/>
      <c r="D605" s="69"/>
      <c r="E605" s="70"/>
      <c r="F605" s="71"/>
      <c r="G605" s="68"/>
      <c r="H605" s="72"/>
      <c r="I605" s="73"/>
      <c r="J605" s="73"/>
      <c r="K605" s="35" t="s">
        <v>65</v>
      </c>
      <c r="L605" s="80">
        <v>605</v>
      </c>
      <c r="M605" s="80"/>
      <c r="N605" s="75"/>
      <c r="O605" s="82" t="s">
        <v>393</v>
      </c>
      <c r="P605" s="84">
        <v>42853.564166666663</v>
      </c>
      <c r="Q605" s="82" t="s">
        <v>2620</v>
      </c>
      <c r="R605" s="85" t="s">
        <v>2657</v>
      </c>
      <c r="S605" s="82" t="s">
        <v>2668</v>
      </c>
      <c r="T605" s="82"/>
      <c r="U605" s="82"/>
      <c r="V605" s="85" t="s">
        <v>2910</v>
      </c>
      <c r="W605" s="84">
        <v>42853.564166666663</v>
      </c>
      <c r="X605" s="85" t="s">
        <v>3331</v>
      </c>
      <c r="Y605" s="82"/>
      <c r="Z605" s="82"/>
      <c r="AA605" s="88" t="s">
        <v>3768</v>
      </c>
      <c r="AB605" s="82"/>
      <c r="AC605" s="82" t="b">
        <v>0</v>
      </c>
      <c r="AD605" s="82">
        <v>0</v>
      </c>
      <c r="AE605" s="88" t="s">
        <v>1016</v>
      </c>
      <c r="AF605" s="82" t="b">
        <v>0</v>
      </c>
      <c r="AG605" s="82" t="s">
        <v>1023</v>
      </c>
      <c r="AH605" s="82"/>
      <c r="AI605" s="88" t="s">
        <v>1016</v>
      </c>
      <c r="AJ605" s="82" t="b">
        <v>0</v>
      </c>
      <c r="AK605" s="82">
        <v>345</v>
      </c>
      <c r="AL605" s="88" t="s">
        <v>3964</v>
      </c>
      <c r="AM605" s="82" t="s">
        <v>1030</v>
      </c>
      <c r="AN605" s="82" t="b">
        <v>0</v>
      </c>
      <c r="AO605" s="88" t="s">
        <v>3964</v>
      </c>
      <c r="AP605" s="82" t="s">
        <v>179</v>
      </c>
      <c r="AQ605" s="82">
        <v>0</v>
      </c>
      <c r="AR605" s="82">
        <v>0</v>
      </c>
      <c r="AS605" s="82"/>
      <c r="AT605" s="82"/>
      <c r="AU605" s="82"/>
      <c r="AV605" s="82"/>
      <c r="AW605" s="82"/>
      <c r="AX605" s="82"/>
      <c r="AY605" s="82"/>
      <c r="AZ605" s="82"/>
      <c r="BA605" s="105" t="b">
        <f>IF(Edges[[#This Row],[Vertex 1]]=Edges[[#This Row],[Vertex 2]],TRUE,FALSE)</f>
        <v>0</v>
      </c>
      <c r="BB605">
        <v>1</v>
      </c>
      <c r="BC605">
        <v>1</v>
      </c>
      <c r="BD605" s="81" t="e">
        <f>REPLACE(INDEX(GroupVertices[Group], MATCH(Edges[[#This Row],[Vertex 1]],GroupVertices[Vertex],0)),1,1,"")</f>
        <v>#N/A</v>
      </c>
      <c r="BE605" s="81" t="e">
        <f>REPLACE(INDEX(GroupVertices[Group], MATCH(Edges[[#This Row],[Vertex 2]],GroupVertices[Vertex],0)),1,1,"")</f>
        <v>#N/A</v>
      </c>
    </row>
    <row r="606" spans="1:57" x14ac:dyDescent="0.25">
      <c r="A606" s="67" t="s">
        <v>2373</v>
      </c>
      <c r="B606" s="67" t="s">
        <v>381</v>
      </c>
      <c r="C606" s="68"/>
      <c r="D606" s="69"/>
      <c r="E606" s="70"/>
      <c r="F606" s="71"/>
      <c r="G606" s="68"/>
      <c r="H606" s="72"/>
      <c r="I606" s="73"/>
      <c r="J606" s="73"/>
      <c r="K606" s="35" t="s">
        <v>65</v>
      </c>
      <c r="L606" s="80">
        <v>606</v>
      </c>
      <c r="M606" s="80"/>
      <c r="N606" s="75"/>
      <c r="O606" s="82" t="s">
        <v>393</v>
      </c>
      <c r="P606" s="84">
        <v>42853.564166666663</v>
      </c>
      <c r="Q606" s="82" t="s">
        <v>2620</v>
      </c>
      <c r="R606" s="85" t="s">
        <v>2657</v>
      </c>
      <c r="S606" s="82" t="s">
        <v>2668</v>
      </c>
      <c r="T606" s="82"/>
      <c r="U606" s="82"/>
      <c r="V606" s="85" t="s">
        <v>2910</v>
      </c>
      <c r="W606" s="84">
        <v>42853.564166666663</v>
      </c>
      <c r="X606" s="85" t="s">
        <v>3331</v>
      </c>
      <c r="Y606" s="82"/>
      <c r="Z606" s="82"/>
      <c r="AA606" s="88" t="s">
        <v>3768</v>
      </c>
      <c r="AB606" s="82"/>
      <c r="AC606" s="82" t="b">
        <v>0</v>
      </c>
      <c r="AD606" s="82">
        <v>0</v>
      </c>
      <c r="AE606" s="88" t="s">
        <v>1016</v>
      </c>
      <c r="AF606" s="82" t="b">
        <v>0</v>
      </c>
      <c r="AG606" s="82" t="s">
        <v>1023</v>
      </c>
      <c r="AH606" s="82"/>
      <c r="AI606" s="88" t="s">
        <v>1016</v>
      </c>
      <c r="AJ606" s="82" t="b">
        <v>0</v>
      </c>
      <c r="AK606" s="82">
        <v>345</v>
      </c>
      <c r="AL606" s="88" t="s">
        <v>3964</v>
      </c>
      <c r="AM606" s="82" t="s">
        <v>1030</v>
      </c>
      <c r="AN606" s="82" t="b">
        <v>0</v>
      </c>
      <c r="AO606" s="88" t="s">
        <v>3964</v>
      </c>
      <c r="AP606" s="82" t="s">
        <v>179</v>
      </c>
      <c r="AQ606" s="82">
        <v>0</v>
      </c>
      <c r="AR606" s="82">
        <v>0</v>
      </c>
      <c r="AS606" s="82"/>
      <c r="AT606" s="82"/>
      <c r="AU606" s="82"/>
      <c r="AV606" s="82"/>
      <c r="AW606" s="82"/>
      <c r="AX606" s="82"/>
      <c r="AY606" s="82"/>
      <c r="AZ606" s="82"/>
      <c r="BA606" s="105" t="b">
        <f>IF(Edges[[#This Row],[Vertex 1]]=Edges[[#This Row],[Vertex 2]],TRUE,FALSE)</f>
        <v>0</v>
      </c>
      <c r="BB606">
        <v>1</v>
      </c>
      <c r="BC606">
        <v>1</v>
      </c>
      <c r="BD606" s="81" t="e">
        <f>REPLACE(INDEX(GroupVertices[Group], MATCH(Edges[[#This Row],[Vertex 1]],GroupVertices[Vertex],0)),1,1,"")</f>
        <v>#N/A</v>
      </c>
      <c r="BE606" s="81" t="e">
        <f>REPLACE(INDEX(GroupVertices[Group], MATCH(Edges[[#This Row],[Vertex 2]],GroupVertices[Vertex],0)),1,1,"")</f>
        <v>#N/A</v>
      </c>
    </row>
    <row r="607" spans="1:57" x14ac:dyDescent="0.25">
      <c r="A607" s="67" t="s">
        <v>2374</v>
      </c>
      <c r="B607" s="67" t="s">
        <v>387</v>
      </c>
      <c r="C607" s="68"/>
      <c r="D607" s="69"/>
      <c r="E607" s="70"/>
      <c r="F607" s="71"/>
      <c r="G607" s="68"/>
      <c r="H607" s="72"/>
      <c r="I607" s="73"/>
      <c r="J607" s="73"/>
      <c r="K607" s="35" t="s">
        <v>65</v>
      </c>
      <c r="L607" s="80">
        <v>607</v>
      </c>
      <c r="M607" s="80"/>
      <c r="N607" s="75"/>
      <c r="O607" s="82" t="s">
        <v>393</v>
      </c>
      <c r="P607" s="84">
        <v>42853.568101851852</v>
      </c>
      <c r="Q607" s="82" t="s">
        <v>2629</v>
      </c>
      <c r="R607" s="82"/>
      <c r="S607" s="82"/>
      <c r="T607" s="82"/>
      <c r="U607" s="82"/>
      <c r="V607" s="85" t="s">
        <v>2911</v>
      </c>
      <c r="W607" s="84">
        <v>42853.568101851852</v>
      </c>
      <c r="X607" s="85" t="s">
        <v>3332</v>
      </c>
      <c r="Y607" s="82"/>
      <c r="Z607" s="82"/>
      <c r="AA607" s="88" t="s">
        <v>3769</v>
      </c>
      <c r="AB607" s="88" t="s">
        <v>3964</v>
      </c>
      <c r="AC607" s="82" t="b">
        <v>0</v>
      </c>
      <c r="AD607" s="82">
        <v>0</v>
      </c>
      <c r="AE607" s="88" t="s">
        <v>1017</v>
      </c>
      <c r="AF607" s="82" t="b">
        <v>0</v>
      </c>
      <c r="AG607" s="82" t="s">
        <v>1023</v>
      </c>
      <c r="AH607" s="82"/>
      <c r="AI607" s="88" t="s">
        <v>1016</v>
      </c>
      <c r="AJ607" s="82" t="b">
        <v>0</v>
      </c>
      <c r="AK607" s="82">
        <v>0</v>
      </c>
      <c r="AL607" s="88" t="s">
        <v>1016</v>
      </c>
      <c r="AM607" s="82" t="s">
        <v>1030</v>
      </c>
      <c r="AN607" s="82" t="b">
        <v>0</v>
      </c>
      <c r="AO607" s="88" t="s">
        <v>3964</v>
      </c>
      <c r="AP607" s="82" t="s">
        <v>179</v>
      </c>
      <c r="AQ607" s="82">
        <v>0</v>
      </c>
      <c r="AR607" s="82">
        <v>0</v>
      </c>
      <c r="AS607" s="82"/>
      <c r="AT607" s="82"/>
      <c r="AU607" s="82"/>
      <c r="AV607" s="82"/>
      <c r="AW607" s="82"/>
      <c r="AX607" s="82"/>
      <c r="AY607" s="82"/>
      <c r="AZ607" s="82"/>
      <c r="BA607" s="105" t="b">
        <f>IF(Edges[[#This Row],[Vertex 1]]=Edges[[#This Row],[Vertex 2]],TRUE,FALSE)</f>
        <v>0</v>
      </c>
      <c r="BB607">
        <v>1</v>
      </c>
      <c r="BC607">
        <v>1</v>
      </c>
      <c r="BD607" s="81" t="e">
        <f>REPLACE(INDEX(GroupVertices[Group], MATCH(Edges[[#This Row],[Vertex 1]],GroupVertices[Vertex],0)),1,1,"")</f>
        <v>#N/A</v>
      </c>
      <c r="BE607" s="81" t="e">
        <f>REPLACE(INDEX(GroupVertices[Group], MATCH(Edges[[#This Row],[Vertex 2]],GroupVertices[Vertex],0)),1,1,"")</f>
        <v>#N/A</v>
      </c>
    </row>
    <row r="608" spans="1:57" x14ac:dyDescent="0.25">
      <c r="A608" s="67" t="s">
        <v>2374</v>
      </c>
      <c r="B608" s="67" t="s">
        <v>381</v>
      </c>
      <c r="C608" s="68"/>
      <c r="D608" s="69"/>
      <c r="E608" s="70"/>
      <c r="F608" s="71"/>
      <c r="G608" s="68"/>
      <c r="H608" s="72"/>
      <c r="I608" s="73"/>
      <c r="J608" s="73"/>
      <c r="K608" s="35" t="s">
        <v>65</v>
      </c>
      <c r="L608" s="80">
        <v>608</v>
      </c>
      <c r="M608" s="80"/>
      <c r="N608" s="75"/>
      <c r="O608" s="82" t="s">
        <v>394</v>
      </c>
      <c r="P608" s="84">
        <v>42853.568101851852</v>
      </c>
      <c r="Q608" s="82" t="s">
        <v>2629</v>
      </c>
      <c r="R608" s="82"/>
      <c r="S608" s="82"/>
      <c r="T608" s="82"/>
      <c r="U608" s="82"/>
      <c r="V608" s="85" t="s">
        <v>2911</v>
      </c>
      <c r="W608" s="84">
        <v>42853.568101851852</v>
      </c>
      <c r="X608" s="85" t="s">
        <v>3332</v>
      </c>
      <c r="Y608" s="82"/>
      <c r="Z608" s="82"/>
      <c r="AA608" s="88" t="s">
        <v>3769</v>
      </c>
      <c r="AB608" s="88" t="s">
        <v>3964</v>
      </c>
      <c r="AC608" s="82" t="b">
        <v>0</v>
      </c>
      <c r="AD608" s="82">
        <v>0</v>
      </c>
      <c r="AE608" s="88" t="s">
        <v>1017</v>
      </c>
      <c r="AF608" s="82" t="b">
        <v>0</v>
      </c>
      <c r="AG608" s="82" t="s">
        <v>1023</v>
      </c>
      <c r="AH608" s="82"/>
      <c r="AI608" s="88" t="s">
        <v>1016</v>
      </c>
      <c r="AJ608" s="82" t="b">
        <v>0</v>
      </c>
      <c r="AK608" s="82">
        <v>0</v>
      </c>
      <c r="AL608" s="88" t="s">
        <v>1016</v>
      </c>
      <c r="AM608" s="82" t="s">
        <v>1030</v>
      </c>
      <c r="AN608" s="82" t="b">
        <v>0</v>
      </c>
      <c r="AO608" s="88" t="s">
        <v>3964</v>
      </c>
      <c r="AP608" s="82" t="s">
        <v>179</v>
      </c>
      <c r="AQ608" s="82">
        <v>0</v>
      </c>
      <c r="AR608" s="82">
        <v>0</v>
      </c>
      <c r="AS608" s="82"/>
      <c r="AT608" s="82"/>
      <c r="AU608" s="82"/>
      <c r="AV608" s="82"/>
      <c r="AW608" s="82"/>
      <c r="AX608" s="82"/>
      <c r="AY608" s="82"/>
      <c r="AZ608" s="82"/>
      <c r="BA608" s="105" t="b">
        <f>IF(Edges[[#This Row],[Vertex 1]]=Edges[[#This Row],[Vertex 2]],TRUE,FALSE)</f>
        <v>0</v>
      </c>
      <c r="BB608">
        <v>1</v>
      </c>
      <c r="BC608">
        <v>1</v>
      </c>
      <c r="BD608" s="81" t="e">
        <f>REPLACE(INDEX(GroupVertices[Group], MATCH(Edges[[#This Row],[Vertex 1]],GroupVertices[Vertex],0)),1,1,"")</f>
        <v>#N/A</v>
      </c>
      <c r="BE608" s="81" t="e">
        <f>REPLACE(INDEX(GroupVertices[Group], MATCH(Edges[[#This Row],[Vertex 2]],GroupVertices[Vertex],0)),1,1,"")</f>
        <v>#N/A</v>
      </c>
    </row>
    <row r="609" spans="1:57" x14ac:dyDescent="0.25">
      <c r="A609" s="67" t="s">
        <v>2375</v>
      </c>
      <c r="B609" s="67" t="s">
        <v>387</v>
      </c>
      <c r="C609" s="68"/>
      <c r="D609" s="69"/>
      <c r="E609" s="70"/>
      <c r="F609" s="71"/>
      <c r="G609" s="68"/>
      <c r="H609" s="72"/>
      <c r="I609" s="73"/>
      <c r="J609" s="73"/>
      <c r="K609" s="35" t="s">
        <v>65</v>
      </c>
      <c r="L609" s="80">
        <v>609</v>
      </c>
      <c r="M609" s="80"/>
      <c r="N609" s="75"/>
      <c r="O609" s="82" t="s">
        <v>393</v>
      </c>
      <c r="P609" s="84">
        <v>42853.574236111112</v>
      </c>
      <c r="Q609" s="82" t="s">
        <v>2620</v>
      </c>
      <c r="R609" s="85" t="s">
        <v>2657</v>
      </c>
      <c r="S609" s="82" t="s">
        <v>2668</v>
      </c>
      <c r="T609" s="82"/>
      <c r="U609" s="82"/>
      <c r="V609" s="85" t="s">
        <v>2912</v>
      </c>
      <c r="W609" s="84">
        <v>42853.574236111112</v>
      </c>
      <c r="X609" s="85" t="s">
        <v>3333</v>
      </c>
      <c r="Y609" s="82"/>
      <c r="Z609" s="82"/>
      <c r="AA609" s="88" t="s">
        <v>3770</v>
      </c>
      <c r="AB609" s="82"/>
      <c r="AC609" s="82" t="b">
        <v>0</v>
      </c>
      <c r="AD609" s="82">
        <v>0</v>
      </c>
      <c r="AE609" s="88" t="s">
        <v>1016</v>
      </c>
      <c r="AF609" s="82" t="b">
        <v>0</v>
      </c>
      <c r="AG609" s="82" t="s">
        <v>1023</v>
      </c>
      <c r="AH609" s="82"/>
      <c r="AI609" s="88" t="s">
        <v>1016</v>
      </c>
      <c r="AJ609" s="82" t="b">
        <v>0</v>
      </c>
      <c r="AK609" s="82">
        <v>345</v>
      </c>
      <c r="AL609" s="88" t="s">
        <v>3964</v>
      </c>
      <c r="AM609" s="82" t="s">
        <v>1030</v>
      </c>
      <c r="AN609" s="82" t="b">
        <v>0</v>
      </c>
      <c r="AO609" s="88" t="s">
        <v>3964</v>
      </c>
      <c r="AP609" s="82" t="s">
        <v>179</v>
      </c>
      <c r="AQ609" s="82">
        <v>0</v>
      </c>
      <c r="AR609" s="82">
        <v>0</v>
      </c>
      <c r="AS609" s="82"/>
      <c r="AT609" s="82"/>
      <c r="AU609" s="82"/>
      <c r="AV609" s="82"/>
      <c r="AW609" s="82"/>
      <c r="AX609" s="82"/>
      <c r="AY609" s="82"/>
      <c r="AZ609" s="82"/>
      <c r="BA609" s="105" t="b">
        <f>IF(Edges[[#This Row],[Vertex 1]]=Edges[[#This Row],[Vertex 2]],TRUE,FALSE)</f>
        <v>0</v>
      </c>
      <c r="BB609">
        <v>1</v>
      </c>
      <c r="BC609">
        <v>1</v>
      </c>
      <c r="BD609" s="81" t="e">
        <f>REPLACE(INDEX(GroupVertices[Group], MATCH(Edges[[#This Row],[Vertex 1]],GroupVertices[Vertex],0)),1,1,"")</f>
        <v>#N/A</v>
      </c>
      <c r="BE609" s="81" t="e">
        <f>REPLACE(INDEX(GroupVertices[Group], MATCH(Edges[[#This Row],[Vertex 2]],GroupVertices[Vertex],0)),1,1,"")</f>
        <v>#N/A</v>
      </c>
    </row>
    <row r="610" spans="1:57" x14ac:dyDescent="0.25">
      <c r="A610" s="67" t="s">
        <v>2375</v>
      </c>
      <c r="B610" s="67" t="s">
        <v>381</v>
      </c>
      <c r="C610" s="68"/>
      <c r="D610" s="69"/>
      <c r="E610" s="70"/>
      <c r="F610" s="71"/>
      <c r="G610" s="68"/>
      <c r="H610" s="72"/>
      <c r="I610" s="73"/>
      <c r="J610" s="73"/>
      <c r="K610" s="35" t="s">
        <v>65</v>
      </c>
      <c r="L610" s="80">
        <v>610</v>
      </c>
      <c r="M610" s="80"/>
      <c r="N610" s="75"/>
      <c r="O610" s="82" t="s">
        <v>393</v>
      </c>
      <c r="P610" s="84">
        <v>42853.574236111112</v>
      </c>
      <c r="Q610" s="82" t="s">
        <v>2620</v>
      </c>
      <c r="R610" s="85" t="s">
        <v>2657</v>
      </c>
      <c r="S610" s="82" t="s">
        <v>2668</v>
      </c>
      <c r="T610" s="82"/>
      <c r="U610" s="82"/>
      <c r="V610" s="85" t="s">
        <v>2912</v>
      </c>
      <c r="W610" s="84">
        <v>42853.574236111112</v>
      </c>
      <c r="X610" s="85" t="s">
        <v>3333</v>
      </c>
      <c r="Y610" s="82"/>
      <c r="Z610" s="82"/>
      <c r="AA610" s="88" t="s">
        <v>3770</v>
      </c>
      <c r="AB610" s="82"/>
      <c r="AC610" s="82" t="b">
        <v>0</v>
      </c>
      <c r="AD610" s="82">
        <v>0</v>
      </c>
      <c r="AE610" s="88" t="s">
        <v>1016</v>
      </c>
      <c r="AF610" s="82" t="b">
        <v>0</v>
      </c>
      <c r="AG610" s="82" t="s">
        <v>1023</v>
      </c>
      <c r="AH610" s="82"/>
      <c r="AI610" s="88" t="s">
        <v>1016</v>
      </c>
      <c r="AJ610" s="82" t="b">
        <v>0</v>
      </c>
      <c r="AK610" s="82">
        <v>345</v>
      </c>
      <c r="AL610" s="88" t="s">
        <v>3964</v>
      </c>
      <c r="AM610" s="82" t="s">
        <v>1030</v>
      </c>
      <c r="AN610" s="82" t="b">
        <v>0</v>
      </c>
      <c r="AO610" s="88" t="s">
        <v>3964</v>
      </c>
      <c r="AP610" s="82" t="s">
        <v>179</v>
      </c>
      <c r="AQ610" s="82">
        <v>0</v>
      </c>
      <c r="AR610" s="82">
        <v>0</v>
      </c>
      <c r="AS610" s="82"/>
      <c r="AT610" s="82"/>
      <c r="AU610" s="82"/>
      <c r="AV610" s="82"/>
      <c r="AW610" s="82"/>
      <c r="AX610" s="82"/>
      <c r="AY610" s="82"/>
      <c r="AZ610" s="82"/>
      <c r="BA610" s="105" t="b">
        <f>IF(Edges[[#This Row],[Vertex 1]]=Edges[[#This Row],[Vertex 2]],TRUE,FALSE)</f>
        <v>0</v>
      </c>
      <c r="BB610">
        <v>1</v>
      </c>
      <c r="BC610">
        <v>1</v>
      </c>
      <c r="BD610" s="81" t="e">
        <f>REPLACE(INDEX(GroupVertices[Group], MATCH(Edges[[#This Row],[Vertex 1]],GroupVertices[Vertex],0)),1,1,"")</f>
        <v>#N/A</v>
      </c>
      <c r="BE610" s="81" t="e">
        <f>REPLACE(INDEX(GroupVertices[Group], MATCH(Edges[[#This Row],[Vertex 2]],GroupVertices[Vertex],0)),1,1,"")</f>
        <v>#N/A</v>
      </c>
    </row>
    <row r="611" spans="1:57" x14ac:dyDescent="0.25">
      <c r="A611" s="67" t="s">
        <v>2376</v>
      </c>
      <c r="B611" s="67" t="s">
        <v>387</v>
      </c>
      <c r="C611" s="68"/>
      <c r="D611" s="69"/>
      <c r="E611" s="70"/>
      <c r="F611" s="71"/>
      <c r="G611" s="68"/>
      <c r="H611" s="72"/>
      <c r="I611" s="73"/>
      <c r="J611" s="73"/>
      <c r="K611" s="35" t="s">
        <v>65</v>
      </c>
      <c r="L611" s="80">
        <v>611</v>
      </c>
      <c r="M611" s="80"/>
      <c r="N611" s="75"/>
      <c r="O611" s="82" t="s">
        <v>393</v>
      </c>
      <c r="P611" s="84">
        <v>42853.576099537036</v>
      </c>
      <c r="Q611" s="82" t="s">
        <v>2620</v>
      </c>
      <c r="R611" s="85" t="s">
        <v>2657</v>
      </c>
      <c r="S611" s="82" t="s">
        <v>2668</v>
      </c>
      <c r="T611" s="82"/>
      <c r="U611" s="82"/>
      <c r="V611" s="85" t="s">
        <v>2913</v>
      </c>
      <c r="W611" s="84">
        <v>42853.576099537036</v>
      </c>
      <c r="X611" s="85" t="s">
        <v>3334</v>
      </c>
      <c r="Y611" s="82"/>
      <c r="Z611" s="82"/>
      <c r="AA611" s="88" t="s">
        <v>3771</v>
      </c>
      <c r="AB611" s="82"/>
      <c r="AC611" s="82" t="b">
        <v>0</v>
      </c>
      <c r="AD611" s="82">
        <v>0</v>
      </c>
      <c r="AE611" s="88" t="s">
        <v>1016</v>
      </c>
      <c r="AF611" s="82" t="b">
        <v>0</v>
      </c>
      <c r="AG611" s="82" t="s">
        <v>1023</v>
      </c>
      <c r="AH611" s="82"/>
      <c r="AI611" s="88" t="s">
        <v>1016</v>
      </c>
      <c r="AJ611" s="82" t="b">
        <v>0</v>
      </c>
      <c r="AK611" s="82">
        <v>345</v>
      </c>
      <c r="AL611" s="88" t="s">
        <v>3964</v>
      </c>
      <c r="AM611" s="82" t="s">
        <v>1032</v>
      </c>
      <c r="AN611" s="82" t="b">
        <v>0</v>
      </c>
      <c r="AO611" s="88" t="s">
        <v>3964</v>
      </c>
      <c r="AP611" s="82" t="s">
        <v>179</v>
      </c>
      <c r="AQ611" s="82">
        <v>0</v>
      </c>
      <c r="AR611" s="82">
        <v>0</v>
      </c>
      <c r="AS611" s="82"/>
      <c r="AT611" s="82"/>
      <c r="AU611" s="82"/>
      <c r="AV611" s="82"/>
      <c r="AW611" s="82"/>
      <c r="AX611" s="82"/>
      <c r="AY611" s="82"/>
      <c r="AZ611" s="82"/>
      <c r="BA611" s="105" t="b">
        <f>IF(Edges[[#This Row],[Vertex 1]]=Edges[[#This Row],[Vertex 2]],TRUE,FALSE)</f>
        <v>0</v>
      </c>
      <c r="BB611">
        <v>1</v>
      </c>
      <c r="BC611">
        <v>1</v>
      </c>
      <c r="BD611" s="81" t="e">
        <f>REPLACE(INDEX(GroupVertices[Group], MATCH(Edges[[#This Row],[Vertex 1]],GroupVertices[Vertex],0)),1,1,"")</f>
        <v>#N/A</v>
      </c>
      <c r="BE611" s="81" t="e">
        <f>REPLACE(INDEX(GroupVertices[Group], MATCH(Edges[[#This Row],[Vertex 2]],GroupVertices[Vertex],0)),1,1,"")</f>
        <v>#N/A</v>
      </c>
    </row>
    <row r="612" spans="1:57" x14ac:dyDescent="0.25">
      <c r="A612" s="67" t="s">
        <v>2376</v>
      </c>
      <c r="B612" s="67" t="s">
        <v>381</v>
      </c>
      <c r="C612" s="68"/>
      <c r="D612" s="69"/>
      <c r="E612" s="70"/>
      <c r="F612" s="71"/>
      <c r="G612" s="68"/>
      <c r="H612" s="72"/>
      <c r="I612" s="73"/>
      <c r="J612" s="73"/>
      <c r="K612" s="35" t="s">
        <v>65</v>
      </c>
      <c r="L612" s="80">
        <v>612</v>
      </c>
      <c r="M612" s="80"/>
      <c r="N612" s="75"/>
      <c r="O612" s="82" t="s">
        <v>393</v>
      </c>
      <c r="P612" s="84">
        <v>42853.576099537036</v>
      </c>
      <c r="Q612" s="82" t="s">
        <v>2620</v>
      </c>
      <c r="R612" s="85" t="s">
        <v>2657</v>
      </c>
      <c r="S612" s="82" t="s">
        <v>2668</v>
      </c>
      <c r="T612" s="82"/>
      <c r="U612" s="82"/>
      <c r="V612" s="85" t="s">
        <v>2913</v>
      </c>
      <c r="W612" s="84">
        <v>42853.576099537036</v>
      </c>
      <c r="X612" s="85" t="s">
        <v>3334</v>
      </c>
      <c r="Y612" s="82"/>
      <c r="Z612" s="82"/>
      <c r="AA612" s="88" t="s">
        <v>3771</v>
      </c>
      <c r="AB612" s="82"/>
      <c r="AC612" s="82" t="b">
        <v>0</v>
      </c>
      <c r="AD612" s="82">
        <v>0</v>
      </c>
      <c r="AE612" s="88" t="s">
        <v>1016</v>
      </c>
      <c r="AF612" s="82" t="b">
        <v>0</v>
      </c>
      <c r="AG612" s="82" t="s">
        <v>1023</v>
      </c>
      <c r="AH612" s="82"/>
      <c r="AI612" s="88" t="s">
        <v>1016</v>
      </c>
      <c r="AJ612" s="82" t="b">
        <v>0</v>
      </c>
      <c r="AK612" s="82">
        <v>345</v>
      </c>
      <c r="AL612" s="88" t="s">
        <v>3964</v>
      </c>
      <c r="AM612" s="82" t="s">
        <v>1032</v>
      </c>
      <c r="AN612" s="82" t="b">
        <v>0</v>
      </c>
      <c r="AO612" s="88" t="s">
        <v>3964</v>
      </c>
      <c r="AP612" s="82" t="s">
        <v>179</v>
      </c>
      <c r="AQ612" s="82">
        <v>0</v>
      </c>
      <c r="AR612" s="82">
        <v>0</v>
      </c>
      <c r="AS612" s="82"/>
      <c r="AT612" s="82"/>
      <c r="AU612" s="82"/>
      <c r="AV612" s="82"/>
      <c r="AW612" s="82"/>
      <c r="AX612" s="82"/>
      <c r="AY612" s="82"/>
      <c r="AZ612" s="82"/>
      <c r="BA612" s="105" t="b">
        <f>IF(Edges[[#This Row],[Vertex 1]]=Edges[[#This Row],[Vertex 2]],TRUE,FALSE)</f>
        <v>0</v>
      </c>
      <c r="BB612">
        <v>1</v>
      </c>
      <c r="BC612">
        <v>1</v>
      </c>
      <c r="BD612" s="81" t="e">
        <f>REPLACE(INDEX(GroupVertices[Group], MATCH(Edges[[#This Row],[Vertex 1]],GroupVertices[Vertex],0)),1,1,"")</f>
        <v>#N/A</v>
      </c>
      <c r="BE612" s="81" t="e">
        <f>REPLACE(INDEX(GroupVertices[Group], MATCH(Edges[[#This Row],[Vertex 2]],GroupVertices[Vertex],0)),1,1,"")</f>
        <v>#N/A</v>
      </c>
    </row>
    <row r="613" spans="1:57" x14ac:dyDescent="0.25">
      <c r="A613" s="67" t="s">
        <v>2377</v>
      </c>
      <c r="B613" s="67" t="s">
        <v>387</v>
      </c>
      <c r="C613" s="68"/>
      <c r="D613" s="69"/>
      <c r="E613" s="70"/>
      <c r="F613" s="71"/>
      <c r="G613" s="68"/>
      <c r="H613" s="72"/>
      <c r="I613" s="73"/>
      <c r="J613" s="73"/>
      <c r="K613" s="35" t="s">
        <v>65</v>
      </c>
      <c r="L613" s="80">
        <v>613</v>
      </c>
      <c r="M613" s="80"/>
      <c r="N613" s="75"/>
      <c r="O613" s="82" t="s">
        <v>393</v>
      </c>
      <c r="P613" s="84">
        <v>42853.577893518515</v>
      </c>
      <c r="Q613" s="82" t="s">
        <v>2620</v>
      </c>
      <c r="R613" s="85" t="s">
        <v>2657</v>
      </c>
      <c r="S613" s="82" t="s">
        <v>2668</v>
      </c>
      <c r="T613" s="82"/>
      <c r="U613" s="82"/>
      <c r="V613" s="85" t="s">
        <v>2914</v>
      </c>
      <c r="W613" s="84">
        <v>42853.577893518515</v>
      </c>
      <c r="X613" s="85" t="s">
        <v>3335</v>
      </c>
      <c r="Y613" s="82"/>
      <c r="Z613" s="82"/>
      <c r="AA613" s="88" t="s">
        <v>3772</v>
      </c>
      <c r="AB613" s="82"/>
      <c r="AC613" s="82" t="b">
        <v>0</v>
      </c>
      <c r="AD613" s="82">
        <v>0</v>
      </c>
      <c r="AE613" s="88" t="s">
        <v>1016</v>
      </c>
      <c r="AF613" s="82" t="b">
        <v>0</v>
      </c>
      <c r="AG613" s="82" t="s">
        <v>1023</v>
      </c>
      <c r="AH613" s="82"/>
      <c r="AI613" s="88" t="s">
        <v>1016</v>
      </c>
      <c r="AJ613" s="82" t="b">
        <v>0</v>
      </c>
      <c r="AK613" s="82">
        <v>345</v>
      </c>
      <c r="AL613" s="88" t="s">
        <v>3964</v>
      </c>
      <c r="AM613" s="82" t="s">
        <v>1030</v>
      </c>
      <c r="AN613" s="82" t="b">
        <v>0</v>
      </c>
      <c r="AO613" s="88" t="s">
        <v>3964</v>
      </c>
      <c r="AP613" s="82" t="s">
        <v>179</v>
      </c>
      <c r="AQ613" s="82">
        <v>0</v>
      </c>
      <c r="AR613" s="82">
        <v>0</v>
      </c>
      <c r="AS613" s="82"/>
      <c r="AT613" s="82"/>
      <c r="AU613" s="82"/>
      <c r="AV613" s="82"/>
      <c r="AW613" s="82"/>
      <c r="AX613" s="82"/>
      <c r="AY613" s="82"/>
      <c r="AZ613" s="82"/>
      <c r="BA613" s="105" t="b">
        <f>IF(Edges[[#This Row],[Vertex 1]]=Edges[[#This Row],[Vertex 2]],TRUE,FALSE)</f>
        <v>0</v>
      </c>
      <c r="BB613">
        <v>1</v>
      </c>
      <c r="BC613">
        <v>1</v>
      </c>
      <c r="BD613" s="81" t="e">
        <f>REPLACE(INDEX(GroupVertices[Group], MATCH(Edges[[#This Row],[Vertex 1]],GroupVertices[Vertex],0)),1,1,"")</f>
        <v>#N/A</v>
      </c>
      <c r="BE613" s="81" t="e">
        <f>REPLACE(INDEX(GroupVertices[Group], MATCH(Edges[[#This Row],[Vertex 2]],GroupVertices[Vertex],0)),1,1,"")</f>
        <v>#N/A</v>
      </c>
    </row>
    <row r="614" spans="1:57" x14ac:dyDescent="0.25">
      <c r="A614" s="67" t="s">
        <v>2377</v>
      </c>
      <c r="B614" s="67" t="s">
        <v>381</v>
      </c>
      <c r="C614" s="68"/>
      <c r="D614" s="69"/>
      <c r="E614" s="70"/>
      <c r="F614" s="71"/>
      <c r="G614" s="68"/>
      <c r="H614" s="72"/>
      <c r="I614" s="73"/>
      <c r="J614" s="73"/>
      <c r="K614" s="35" t="s">
        <v>65</v>
      </c>
      <c r="L614" s="80">
        <v>614</v>
      </c>
      <c r="M614" s="80"/>
      <c r="N614" s="75"/>
      <c r="O614" s="82" t="s">
        <v>393</v>
      </c>
      <c r="P614" s="84">
        <v>42853.577893518515</v>
      </c>
      <c r="Q614" s="82" t="s">
        <v>2620</v>
      </c>
      <c r="R614" s="85" t="s">
        <v>2657</v>
      </c>
      <c r="S614" s="82" t="s">
        <v>2668</v>
      </c>
      <c r="T614" s="82"/>
      <c r="U614" s="82"/>
      <c r="V614" s="85" t="s">
        <v>2914</v>
      </c>
      <c r="W614" s="84">
        <v>42853.577893518515</v>
      </c>
      <c r="X614" s="85" t="s">
        <v>3335</v>
      </c>
      <c r="Y614" s="82"/>
      <c r="Z614" s="82"/>
      <c r="AA614" s="88" t="s">
        <v>3772</v>
      </c>
      <c r="AB614" s="82"/>
      <c r="AC614" s="82" t="b">
        <v>0</v>
      </c>
      <c r="AD614" s="82">
        <v>0</v>
      </c>
      <c r="AE614" s="88" t="s">
        <v>1016</v>
      </c>
      <c r="AF614" s="82" t="b">
        <v>0</v>
      </c>
      <c r="AG614" s="82" t="s">
        <v>1023</v>
      </c>
      <c r="AH614" s="82"/>
      <c r="AI614" s="88" t="s">
        <v>1016</v>
      </c>
      <c r="AJ614" s="82" t="b">
        <v>0</v>
      </c>
      <c r="AK614" s="82">
        <v>345</v>
      </c>
      <c r="AL614" s="88" t="s">
        <v>3964</v>
      </c>
      <c r="AM614" s="82" t="s">
        <v>1030</v>
      </c>
      <c r="AN614" s="82" t="b">
        <v>0</v>
      </c>
      <c r="AO614" s="88" t="s">
        <v>3964</v>
      </c>
      <c r="AP614" s="82" t="s">
        <v>179</v>
      </c>
      <c r="AQ614" s="82">
        <v>0</v>
      </c>
      <c r="AR614" s="82">
        <v>0</v>
      </c>
      <c r="AS614" s="82"/>
      <c r="AT614" s="82"/>
      <c r="AU614" s="82"/>
      <c r="AV614" s="82"/>
      <c r="AW614" s="82"/>
      <c r="AX614" s="82"/>
      <c r="AY614" s="82"/>
      <c r="AZ614" s="82"/>
      <c r="BA614" s="105" t="b">
        <f>IF(Edges[[#This Row],[Vertex 1]]=Edges[[#This Row],[Vertex 2]],TRUE,FALSE)</f>
        <v>0</v>
      </c>
      <c r="BB614">
        <v>1</v>
      </c>
      <c r="BC614">
        <v>1</v>
      </c>
      <c r="BD614" s="81" t="e">
        <f>REPLACE(INDEX(GroupVertices[Group], MATCH(Edges[[#This Row],[Vertex 1]],GroupVertices[Vertex],0)),1,1,"")</f>
        <v>#N/A</v>
      </c>
      <c r="BE614" s="81" t="e">
        <f>REPLACE(INDEX(GroupVertices[Group], MATCH(Edges[[#This Row],[Vertex 2]],GroupVertices[Vertex],0)),1,1,"")</f>
        <v>#N/A</v>
      </c>
    </row>
    <row r="615" spans="1:57" x14ac:dyDescent="0.25">
      <c r="A615" s="67" t="s">
        <v>2378</v>
      </c>
      <c r="B615" s="67" t="s">
        <v>387</v>
      </c>
      <c r="C615" s="68"/>
      <c r="D615" s="69"/>
      <c r="E615" s="70"/>
      <c r="F615" s="71"/>
      <c r="G615" s="68"/>
      <c r="H615" s="72"/>
      <c r="I615" s="73"/>
      <c r="J615" s="73"/>
      <c r="K615" s="35" t="s">
        <v>65</v>
      </c>
      <c r="L615" s="80">
        <v>615</v>
      </c>
      <c r="M615" s="80"/>
      <c r="N615" s="75"/>
      <c r="O615" s="82" t="s">
        <v>393</v>
      </c>
      <c r="P615" s="84">
        <v>42853.59165509259</v>
      </c>
      <c r="Q615" s="82" t="s">
        <v>2620</v>
      </c>
      <c r="R615" s="85" t="s">
        <v>2657</v>
      </c>
      <c r="S615" s="82" t="s">
        <v>2668</v>
      </c>
      <c r="T615" s="82"/>
      <c r="U615" s="82"/>
      <c r="V615" s="85" t="s">
        <v>2915</v>
      </c>
      <c r="W615" s="84">
        <v>42853.59165509259</v>
      </c>
      <c r="X615" s="85" t="s">
        <v>3336</v>
      </c>
      <c r="Y615" s="82"/>
      <c r="Z615" s="82"/>
      <c r="AA615" s="88" t="s">
        <v>3773</v>
      </c>
      <c r="AB615" s="82"/>
      <c r="AC615" s="82" t="b">
        <v>0</v>
      </c>
      <c r="AD615" s="82">
        <v>0</v>
      </c>
      <c r="AE615" s="88" t="s">
        <v>1016</v>
      </c>
      <c r="AF615" s="82" t="b">
        <v>0</v>
      </c>
      <c r="AG615" s="82" t="s">
        <v>1023</v>
      </c>
      <c r="AH615" s="82"/>
      <c r="AI615" s="88" t="s">
        <v>1016</v>
      </c>
      <c r="AJ615" s="82" t="b">
        <v>0</v>
      </c>
      <c r="AK615" s="82">
        <v>345</v>
      </c>
      <c r="AL615" s="88" t="s">
        <v>3964</v>
      </c>
      <c r="AM615" s="82" t="s">
        <v>1030</v>
      </c>
      <c r="AN615" s="82" t="b">
        <v>0</v>
      </c>
      <c r="AO615" s="88" t="s">
        <v>3964</v>
      </c>
      <c r="AP615" s="82" t="s">
        <v>179</v>
      </c>
      <c r="AQ615" s="82">
        <v>0</v>
      </c>
      <c r="AR615" s="82">
        <v>0</v>
      </c>
      <c r="AS615" s="82"/>
      <c r="AT615" s="82"/>
      <c r="AU615" s="82"/>
      <c r="AV615" s="82"/>
      <c r="AW615" s="82"/>
      <c r="AX615" s="82"/>
      <c r="AY615" s="82"/>
      <c r="AZ615" s="82"/>
      <c r="BA615" s="105" t="b">
        <f>IF(Edges[[#This Row],[Vertex 1]]=Edges[[#This Row],[Vertex 2]],TRUE,FALSE)</f>
        <v>0</v>
      </c>
      <c r="BB615">
        <v>1</v>
      </c>
      <c r="BC615">
        <v>1</v>
      </c>
      <c r="BD615" s="81" t="e">
        <f>REPLACE(INDEX(GroupVertices[Group], MATCH(Edges[[#This Row],[Vertex 1]],GroupVertices[Vertex],0)),1,1,"")</f>
        <v>#N/A</v>
      </c>
      <c r="BE615" s="81" t="e">
        <f>REPLACE(INDEX(GroupVertices[Group], MATCH(Edges[[#This Row],[Vertex 2]],GroupVertices[Vertex],0)),1,1,"")</f>
        <v>#N/A</v>
      </c>
    </row>
    <row r="616" spans="1:57" x14ac:dyDescent="0.25">
      <c r="A616" s="67" t="s">
        <v>2378</v>
      </c>
      <c r="B616" s="67" t="s">
        <v>381</v>
      </c>
      <c r="C616" s="68"/>
      <c r="D616" s="69"/>
      <c r="E616" s="70"/>
      <c r="F616" s="71"/>
      <c r="G616" s="68"/>
      <c r="H616" s="72"/>
      <c r="I616" s="73"/>
      <c r="J616" s="73"/>
      <c r="K616" s="35" t="s">
        <v>65</v>
      </c>
      <c r="L616" s="80">
        <v>616</v>
      </c>
      <c r="M616" s="80"/>
      <c r="N616" s="75"/>
      <c r="O616" s="82" t="s">
        <v>393</v>
      </c>
      <c r="P616" s="84">
        <v>42853.59165509259</v>
      </c>
      <c r="Q616" s="82" t="s">
        <v>2620</v>
      </c>
      <c r="R616" s="85" t="s">
        <v>2657</v>
      </c>
      <c r="S616" s="82" t="s">
        <v>2668</v>
      </c>
      <c r="T616" s="82"/>
      <c r="U616" s="82"/>
      <c r="V616" s="85" t="s">
        <v>2915</v>
      </c>
      <c r="W616" s="84">
        <v>42853.59165509259</v>
      </c>
      <c r="X616" s="85" t="s">
        <v>3336</v>
      </c>
      <c r="Y616" s="82"/>
      <c r="Z616" s="82"/>
      <c r="AA616" s="88" t="s">
        <v>3773</v>
      </c>
      <c r="AB616" s="82"/>
      <c r="AC616" s="82" t="b">
        <v>0</v>
      </c>
      <c r="AD616" s="82">
        <v>0</v>
      </c>
      <c r="AE616" s="88" t="s">
        <v>1016</v>
      </c>
      <c r="AF616" s="82" t="b">
        <v>0</v>
      </c>
      <c r="AG616" s="82" t="s">
        <v>1023</v>
      </c>
      <c r="AH616" s="82"/>
      <c r="AI616" s="88" t="s">
        <v>1016</v>
      </c>
      <c r="AJ616" s="82" t="b">
        <v>0</v>
      </c>
      <c r="AK616" s="82">
        <v>345</v>
      </c>
      <c r="AL616" s="88" t="s">
        <v>3964</v>
      </c>
      <c r="AM616" s="82" t="s">
        <v>1030</v>
      </c>
      <c r="AN616" s="82" t="b">
        <v>0</v>
      </c>
      <c r="AO616" s="88" t="s">
        <v>3964</v>
      </c>
      <c r="AP616" s="82" t="s">
        <v>179</v>
      </c>
      <c r="AQ616" s="82">
        <v>0</v>
      </c>
      <c r="AR616" s="82">
        <v>0</v>
      </c>
      <c r="AS616" s="82"/>
      <c r="AT616" s="82"/>
      <c r="AU616" s="82"/>
      <c r="AV616" s="82"/>
      <c r="AW616" s="82"/>
      <c r="AX616" s="82"/>
      <c r="AY616" s="82"/>
      <c r="AZ616" s="82"/>
      <c r="BA616" s="105" t="b">
        <f>IF(Edges[[#This Row],[Vertex 1]]=Edges[[#This Row],[Vertex 2]],TRUE,FALSE)</f>
        <v>0</v>
      </c>
      <c r="BB616">
        <v>1</v>
      </c>
      <c r="BC616">
        <v>1</v>
      </c>
      <c r="BD616" s="81" t="e">
        <f>REPLACE(INDEX(GroupVertices[Group], MATCH(Edges[[#This Row],[Vertex 1]],GroupVertices[Vertex],0)),1,1,"")</f>
        <v>#N/A</v>
      </c>
      <c r="BE616" s="81" t="e">
        <f>REPLACE(INDEX(GroupVertices[Group], MATCH(Edges[[#This Row],[Vertex 2]],GroupVertices[Vertex],0)),1,1,"")</f>
        <v>#N/A</v>
      </c>
    </row>
    <row r="617" spans="1:57" x14ac:dyDescent="0.25">
      <c r="A617" s="67" t="s">
        <v>2379</v>
      </c>
      <c r="B617" s="67" t="s">
        <v>387</v>
      </c>
      <c r="C617" s="68"/>
      <c r="D617" s="69"/>
      <c r="E617" s="70"/>
      <c r="F617" s="71"/>
      <c r="G617" s="68"/>
      <c r="H617" s="72"/>
      <c r="I617" s="73"/>
      <c r="J617" s="73"/>
      <c r="K617" s="35" t="s">
        <v>65</v>
      </c>
      <c r="L617" s="80">
        <v>617</v>
      </c>
      <c r="M617" s="80"/>
      <c r="N617" s="75"/>
      <c r="O617" s="82" t="s">
        <v>393</v>
      </c>
      <c r="P617" s="84">
        <v>42853.61824074074</v>
      </c>
      <c r="Q617" s="82" t="s">
        <v>2620</v>
      </c>
      <c r="R617" s="85" t="s">
        <v>2657</v>
      </c>
      <c r="S617" s="82" t="s">
        <v>2668</v>
      </c>
      <c r="T617" s="82"/>
      <c r="U617" s="82"/>
      <c r="V617" s="85" t="s">
        <v>2916</v>
      </c>
      <c r="W617" s="84">
        <v>42853.61824074074</v>
      </c>
      <c r="X617" s="85" t="s">
        <v>3337</v>
      </c>
      <c r="Y617" s="82"/>
      <c r="Z617" s="82"/>
      <c r="AA617" s="88" t="s">
        <v>3774</v>
      </c>
      <c r="AB617" s="82"/>
      <c r="AC617" s="82" t="b">
        <v>0</v>
      </c>
      <c r="AD617" s="82">
        <v>0</v>
      </c>
      <c r="AE617" s="88" t="s">
        <v>1016</v>
      </c>
      <c r="AF617" s="82" t="b">
        <v>0</v>
      </c>
      <c r="AG617" s="82" t="s">
        <v>1023</v>
      </c>
      <c r="AH617" s="82"/>
      <c r="AI617" s="88" t="s">
        <v>1016</v>
      </c>
      <c r="AJ617" s="82" t="b">
        <v>0</v>
      </c>
      <c r="AK617" s="82">
        <v>345</v>
      </c>
      <c r="AL617" s="88" t="s">
        <v>3964</v>
      </c>
      <c r="AM617" s="82" t="s">
        <v>1030</v>
      </c>
      <c r="AN617" s="82" t="b">
        <v>0</v>
      </c>
      <c r="AO617" s="88" t="s">
        <v>3964</v>
      </c>
      <c r="AP617" s="82" t="s">
        <v>179</v>
      </c>
      <c r="AQ617" s="82">
        <v>0</v>
      </c>
      <c r="AR617" s="82">
        <v>0</v>
      </c>
      <c r="AS617" s="82"/>
      <c r="AT617" s="82"/>
      <c r="AU617" s="82"/>
      <c r="AV617" s="82"/>
      <c r="AW617" s="82"/>
      <c r="AX617" s="82"/>
      <c r="AY617" s="82"/>
      <c r="AZ617" s="82"/>
      <c r="BA617" s="105" t="b">
        <f>IF(Edges[[#This Row],[Vertex 1]]=Edges[[#This Row],[Vertex 2]],TRUE,FALSE)</f>
        <v>0</v>
      </c>
      <c r="BB617">
        <v>1</v>
      </c>
      <c r="BC617">
        <v>1</v>
      </c>
      <c r="BD617" s="81" t="e">
        <f>REPLACE(INDEX(GroupVertices[Group], MATCH(Edges[[#This Row],[Vertex 1]],GroupVertices[Vertex],0)),1,1,"")</f>
        <v>#N/A</v>
      </c>
      <c r="BE617" s="81" t="e">
        <f>REPLACE(INDEX(GroupVertices[Group], MATCH(Edges[[#This Row],[Vertex 2]],GroupVertices[Vertex],0)),1,1,"")</f>
        <v>#N/A</v>
      </c>
    </row>
    <row r="618" spans="1:57" x14ac:dyDescent="0.25">
      <c r="A618" s="67" t="s">
        <v>2379</v>
      </c>
      <c r="B618" s="67" t="s">
        <v>381</v>
      </c>
      <c r="C618" s="68"/>
      <c r="D618" s="69"/>
      <c r="E618" s="70"/>
      <c r="F618" s="71"/>
      <c r="G618" s="68"/>
      <c r="H618" s="72"/>
      <c r="I618" s="73"/>
      <c r="J618" s="73"/>
      <c r="K618" s="35" t="s">
        <v>65</v>
      </c>
      <c r="L618" s="80">
        <v>618</v>
      </c>
      <c r="M618" s="80"/>
      <c r="N618" s="75"/>
      <c r="O618" s="82" t="s">
        <v>393</v>
      </c>
      <c r="P618" s="84">
        <v>42853.61824074074</v>
      </c>
      <c r="Q618" s="82" t="s">
        <v>2620</v>
      </c>
      <c r="R618" s="85" t="s">
        <v>2657</v>
      </c>
      <c r="S618" s="82" t="s">
        <v>2668</v>
      </c>
      <c r="T618" s="82"/>
      <c r="U618" s="82"/>
      <c r="V618" s="85" t="s">
        <v>2916</v>
      </c>
      <c r="W618" s="84">
        <v>42853.61824074074</v>
      </c>
      <c r="X618" s="85" t="s">
        <v>3337</v>
      </c>
      <c r="Y618" s="82"/>
      <c r="Z618" s="82"/>
      <c r="AA618" s="88" t="s">
        <v>3774</v>
      </c>
      <c r="AB618" s="82"/>
      <c r="AC618" s="82" t="b">
        <v>0</v>
      </c>
      <c r="AD618" s="82">
        <v>0</v>
      </c>
      <c r="AE618" s="88" t="s">
        <v>1016</v>
      </c>
      <c r="AF618" s="82" t="b">
        <v>0</v>
      </c>
      <c r="AG618" s="82" t="s">
        <v>1023</v>
      </c>
      <c r="AH618" s="82"/>
      <c r="AI618" s="88" t="s">
        <v>1016</v>
      </c>
      <c r="AJ618" s="82" t="b">
        <v>0</v>
      </c>
      <c r="AK618" s="82">
        <v>345</v>
      </c>
      <c r="AL618" s="88" t="s">
        <v>3964</v>
      </c>
      <c r="AM618" s="82" t="s">
        <v>1030</v>
      </c>
      <c r="AN618" s="82" t="b">
        <v>0</v>
      </c>
      <c r="AO618" s="88" t="s">
        <v>3964</v>
      </c>
      <c r="AP618" s="82" t="s">
        <v>179</v>
      </c>
      <c r="AQ618" s="82">
        <v>0</v>
      </c>
      <c r="AR618" s="82">
        <v>0</v>
      </c>
      <c r="AS618" s="82"/>
      <c r="AT618" s="82"/>
      <c r="AU618" s="82"/>
      <c r="AV618" s="82"/>
      <c r="AW618" s="82"/>
      <c r="AX618" s="82"/>
      <c r="AY618" s="82"/>
      <c r="AZ618" s="82"/>
      <c r="BA618" s="105" t="b">
        <f>IF(Edges[[#This Row],[Vertex 1]]=Edges[[#This Row],[Vertex 2]],TRUE,FALSE)</f>
        <v>0</v>
      </c>
      <c r="BB618">
        <v>1</v>
      </c>
      <c r="BC618">
        <v>1</v>
      </c>
      <c r="BD618" s="81" t="e">
        <f>REPLACE(INDEX(GroupVertices[Group], MATCH(Edges[[#This Row],[Vertex 1]],GroupVertices[Vertex],0)),1,1,"")</f>
        <v>#N/A</v>
      </c>
      <c r="BE618" s="81" t="e">
        <f>REPLACE(INDEX(GroupVertices[Group], MATCH(Edges[[#This Row],[Vertex 2]],GroupVertices[Vertex],0)),1,1,"")</f>
        <v>#N/A</v>
      </c>
    </row>
    <row r="619" spans="1:57" x14ac:dyDescent="0.25">
      <c r="A619" s="67" t="s">
        <v>2380</v>
      </c>
      <c r="B619" s="67" t="s">
        <v>2396</v>
      </c>
      <c r="C619" s="68"/>
      <c r="D619" s="69"/>
      <c r="E619" s="70"/>
      <c r="F619" s="71"/>
      <c r="G619" s="68"/>
      <c r="H619" s="72"/>
      <c r="I619" s="73"/>
      <c r="J619" s="73"/>
      <c r="K619" s="35" t="s">
        <v>65</v>
      </c>
      <c r="L619" s="80">
        <v>619</v>
      </c>
      <c r="M619" s="80"/>
      <c r="N619" s="75"/>
      <c r="O619" s="82" t="s">
        <v>393</v>
      </c>
      <c r="P619" s="84">
        <v>42853.630740740744</v>
      </c>
      <c r="Q619" s="82" t="s">
        <v>2626</v>
      </c>
      <c r="R619" s="82"/>
      <c r="S619" s="82"/>
      <c r="T619" s="82" t="s">
        <v>387</v>
      </c>
      <c r="U619" s="82"/>
      <c r="V619" s="85" t="s">
        <v>2917</v>
      </c>
      <c r="W619" s="84">
        <v>42853.630740740744</v>
      </c>
      <c r="X619" s="85" t="s">
        <v>3338</v>
      </c>
      <c r="Y619" s="82"/>
      <c r="Z619" s="82"/>
      <c r="AA619" s="88" t="s">
        <v>3775</v>
      </c>
      <c r="AB619" s="82"/>
      <c r="AC619" s="82" t="b">
        <v>0</v>
      </c>
      <c r="AD619" s="82">
        <v>0</v>
      </c>
      <c r="AE619" s="88" t="s">
        <v>1016</v>
      </c>
      <c r="AF619" s="82" t="b">
        <v>0</v>
      </c>
      <c r="AG619" s="82" t="s">
        <v>1023</v>
      </c>
      <c r="AH619" s="82"/>
      <c r="AI619" s="88" t="s">
        <v>1016</v>
      </c>
      <c r="AJ619" s="82" t="b">
        <v>0</v>
      </c>
      <c r="AK619" s="82">
        <v>5</v>
      </c>
      <c r="AL619" s="88" t="s">
        <v>3793</v>
      </c>
      <c r="AM619" s="82" t="s">
        <v>1032</v>
      </c>
      <c r="AN619" s="82" t="b">
        <v>0</v>
      </c>
      <c r="AO619" s="88" t="s">
        <v>3793</v>
      </c>
      <c r="AP619" s="82" t="s">
        <v>179</v>
      </c>
      <c r="AQ619" s="82">
        <v>0</v>
      </c>
      <c r="AR619" s="82">
        <v>0</v>
      </c>
      <c r="AS619" s="82"/>
      <c r="AT619" s="82"/>
      <c r="AU619" s="82"/>
      <c r="AV619" s="82"/>
      <c r="AW619" s="82"/>
      <c r="AX619" s="82"/>
      <c r="AY619" s="82"/>
      <c r="AZ619" s="82"/>
      <c r="BA619" s="105" t="b">
        <f>IF(Edges[[#This Row],[Vertex 1]]=Edges[[#This Row],[Vertex 2]],TRUE,FALSE)</f>
        <v>0</v>
      </c>
      <c r="BB619">
        <v>1</v>
      </c>
      <c r="BC619">
        <v>1</v>
      </c>
      <c r="BD619" s="81" t="e">
        <f>REPLACE(INDEX(GroupVertices[Group], MATCH(Edges[[#This Row],[Vertex 1]],GroupVertices[Vertex],0)),1,1,"")</f>
        <v>#N/A</v>
      </c>
      <c r="BE619" s="81" t="e">
        <f>REPLACE(INDEX(GroupVertices[Group], MATCH(Edges[[#This Row],[Vertex 2]],GroupVertices[Vertex],0)),1,1,"")</f>
        <v>#N/A</v>
      </c>
    </row>
    <row r="620" spans="1:57" x14ac:dyDescent="0.25">
      <c r="A620" s="67" t="s">
        <v>2381</v>
      </c>
      <c r="B620" s="67" t="s">
        <v>387</v>
      </c>
      <c r="C620" s="68"/>
      <c r="D620" s="69"/>
      <c r="E620" s="70"/>
      <c r="F620" s="71"/>
      <c r="G620" s="68"/>
      <c r="H620" s="72"/>
      <c r="I620" s="73"/>
      <c r="J620" s="73"/>
      <c r="K620" s="35" t="s">
        <v>65</v>
      </c>
      <c r="L620" s="80">
        <v>620</v>
      </c>
      <c r="M620" s="80"/>
      <c r="N620" s="75"/>
      <c r="O620" s="82" t="s">
        <v>393</v>
      </c>
      <c r="P620" s="84">
        <v>42853.639791666668</v>
      </c>
      <c r="Q620" s="82" t="s">
        <v>2620</v>
      </c>
      <c r="R620" s="85" t="s">
        <v>2657</v>
      </c>
      <c r="S620" s="82" t="s">
        <v>2668</v>
      </c>
      <c r="T620" s="82"/>
      <c r="U620" s="82"/>
      <c r="V620" s="85" t="s">
        <v>2918</v>
      </c>
      <c r="W620" s="84">
        <v>42853.639791666668</v>
      </c>
      <c r="X620" s="85" t="s">
        <v>3339</v>
      </c>
      <c r="Y620" s="82"/>
      <c r="Z620" s="82"/>
      <c r="AA620" s="88" t="s">
        <v>3776</v>
      </c>
      <c r="AB620" s="82"/>
      <c r="AC620" s="82" t="b">
        <v>0</v>
      </c>
      <c r="AD620" s="82">
        <v>0</v>
      </c>
      <c r="AE620" s="88" t="s">
        <v>1016</v>
      </c>
      <c r="AF620" s="82" t="b">
        <v>0</v>
      </c>
      <c r="AG620" s="82" t="s">
        <v>1023</v>
      </c>
      <c r="AH620" s="82"/>
      <c r="AI620" s="88" t="s">
        <v>1016</v>
      </c>
      <c r="AJ620" s="82" t="b">
        <v>0</v>
      </c>
      <c r="AK620" s="82">
        <v>345</v>
      </c>
      <c r="AL620" s="88" t="s">
        <v>3964</v>
      </c>
      <c r="AM620" s="82" t="s">
        <v>1030</v>
      </c>
      <c r="AN620" s="82" t="b">
        <v>0</v>
      </c>
      <c r="AO620" s="88" t="s">
        <v>3964</v>
      </c>
      <c r="AP620" s="82" t="s">
        <v>179</v>
      </c>
      <c r="AQ620" s="82">
        <v>0</v>
      </c>
      <c r="AR620" s="82">
        <v>0</v>
      </c>
      <c r="AS620" s="82"/>
      <c r="AT620" s="82"/>
      <c r="AU620" s="82"/>
      <c r="AV620" s="82"/>
      <c r="AW620" s="82"/>
      <c r="AX620" s="82"/>
      <c r="AY620" s="82"/>
      <c r="AZ620" s="82"/>
      <c r="BA620" s="105" t="b">
        <f>IF(Edges[[#This Row],[Vertex 1]]=Edges[[#This Row],[Vertex 2]],TRUE,FALSE)</f>
        <v>0</v>
      </c>
      <c r="BB620">
        <v>1</v>
      </c>
      <c r="BC620">
        <v>1</v>
      </c>
      <c r="BD620" s="81" t="e">
        <f>REPLACE(INDEX(GroupVertices[Group], MATCH(Edges[[#This Row],[Vertex 1]],GroupVertices[Vertex],0)),1,1,"")</f>
        <v>#N/A</v>
      </c>
      <c r="BE620" s="81" t="e">
        <f>REPLACE(INDEX(GroupVertices[Group], MATCH(Edges[[#This Row],[Vertex 2]],GroupVertices[Vertex],0)),1,1,"")</f>
        <v>#N/A</v>
      </c>
    </row>
    <row r="621" spans="1:57" x14ac:dyDescent="0.25">
      <c r="A621" s="67" t="s">
        <v>2381</v>
      </c>
      <c r="B621" s="67" t="s">
        <v>381</v>
      </c>
      <c r="C621" s="68"/>
      <c r="D621" s="69"/>
      <c r="E621" s="70"/>
      <c r="F621" s="71"/>
      <c r="G621" s="68"/>
      <c r="H621" s="72"/>
      <c r="I621" s="73"/>
      <c r="J621" s="73"/>
      <c r="K621" s="35" t="s">
        <v>65</v>
      </c>
      <c r="L621" s="80">
        <v>621</v>
      </c>
      <c r="M621" s="80"/>
      <c r="N621" s="75"/>
      <c r="O621" s="82" t="s">
        <v>393</v>
      </c>
      <c r="P621" s="84">
        <v>42853.639791666668</v>
      </c>
      <c r="Q621" s="82" t="s">
        <v>2620</v>
      </c>
      <c r="R621" s="85" t="s">
        <v>2657</v>
      </c>
      <c r="S621" s="82" t="s">
        <v>2668</v>
      </c>
      <c r="T621" s="82"/>
      <c r="U621" s="82"/>
      <c r="V621" s="85" t="s">
        <v>2918</v>
      </c>
      <c r="W621" s="84">
        <v>42853.639791666668</v>
      </c>
      <c r="X621" s="85" t="s">
        <v>3339</v>
      </c>
      <c r="Y621" s="82"/>
      <c r="Z621" s="82"/>
      <c r="AA621" s="88" t="s">
        <v>3776</v>
      </c>
      <c r="AB621" s="82"/>
      <c r="AC621" s="82" t="b">
        <v>0</v>
      </c>
      <c r="AD621" s="82">
        <v>0</v>
      </c>
      <c r="AE621" s="88" t="s">
        <v>1016</v>
      </c>
      <c r="AF621" s="82" t="b">
        <v>0</v>
      </c>
      <c r="AG621" s="82" t="s">
        <v>1023</v>
      </c>
      <c r="AH621" s="82"/>
      <c r="AI621" s="88" t="s">
        <v>1016</v>
      </c>
      <c r="AJ621" s="82" t="b">
        <v>0</v>
      </c>
      <c r="AK621" s="82">
        <v>345</v>
      </c>
      <c r="AL621" s="88" t="s">
        <v>3964</v>
      </c>
      <c r="AM621" s="82" t="s">
        <v>1030</v>
      </c>
      <c r="AN621" s="82" t="b">
        <v>0</v>
      </c>
      <c r="AO621" s="88" t="s">
        <v>3964</v>
      </c>
      <c r="AP621" s="82" t="s">
        <v>179</v>
      </c>
      <c r="AQ621" s="82">
        <v>0</v>
      </c>
      <c r="AR621" s="82">
        <v>0</v>
      </c>
      <c r="AS621" s="82"/>
      <c r="AT621" s="82"/>
      <c r="AU621" s="82"/>
      <c r="AV621" s="82"/>
      <c r="AW621" s="82"/>
      <c r="AX621" s="82"/>
      <c r="AY621" s="82"/>
      <c r="AZ621" s="82"/>
      <c r="BA621" s="105" t="b">
        <f>IF(Edges[[#This Row],[Vertex 1]]=Edges[[#This Row],[Vertex 2]],TRUE,FALSE)</f>
        <v>0</v>
      </c>
      <c r="BB621">
        <v>1</v>
      </c>
      <c r="BC621">
        <v>1</v>
      </c>
      <c r="BD621" s="81" t="e">
        <f>REPLACE(INDEX(GroupVertices[Group], MATCH(Edges[[#This Row],[Vertex 1]],GroupVertices[Vertex],0)),1,1,"")</f>
        <v>#N/A</v>
      </c>
      <c r="BE621" s="81" t="e">
        <f>REPLACE(INDEX(GroupVertices[Group], MATCH(Edges[[#This Row],[Vertex 2]],GroupVertices[Vertex],0)),1,1,"")</f>
        <v>#N/A</v>
      </c>
    </row>
    <row r="622" spans="1:57" x14ac:dyDescent="0.25">
      <c r="A622" s="67" t="s">
        <v>2382</v>
      </c>
      <c r="B622" s="67" t="s">
        <v>387</v>
      </c>
      <c r="C622" s="68"/>
      <c r="D622" s="69"/>
      <c r="E622" s="70"/>
      <c r="F622" s="71"/>
      <c r="G622" s="68"/>
      <c r="H622" s="72"/>
      <c r="I622" s="73"/>
      <c r="J622" s="73"/>
      <c r="K622" s="35" t="s">
        <v>65</v>
      </c>
      <c r="L622" s="80">
        <v>622</v>
      </c>
      <c r="M622" s="80"/>
      <c r="N622" s="75"/>
      <c r="O622" s="82" t="s">
        <v>393</v>
      </c>
      <c r="P622" s="84">
        <v>42853.641168981485</v>
      </c>
      <c r="Q622" s="82" t="s">
        <v>2620</v>
      </c>
      <c r="R622" s="85" t="s">
        <v>2657</v>
      </c>
      <c r="S622" s="82" t="s">
        <v>2668</v>
      </c>
      <c r="T622" s="82"/>
      <c r="U622" s="82"/>
      <c r="V622" s="85" t="s">
        <v>2919</v>
      </c>
      <c r="W622" s="84">
        <v>42853.641168981485</v>
      </c>
      <c r="X622" s="85" t="s">
        <v>3340</v>
      </c>
      <c r="Y622" s="82"/>
      <c r="Z622" s="82"/>
      <c r="AA622" s="88" t="s">
        <v>3777</v>
      </c>
      <c r="AB622" s="82"/>
      <c r="AC622" s="82" t="b">
        <v>0</v>
      </c>
      <c r="AD622" s="82">
        <v>0</v>
      </c>
      <c r="AE622" s="88" t="s">
        <v>1016</v>
      </c>
      <c r="AF622" s="82" t="b">
        <v>0</v>
      </c>
      <c r="AG622" s="82" t="s">
        <v>1023</v>
      </c>
      <c r="AH622" s="82"/>
      <c r="AI622" s="88" t="s">
        <v>1016</v>
      </c>
      <c r="AJ622" s="82" t="b">
        <v>0</v>
      </c>
      <c r="AK622" s="82">
        <v>345</v>
      </c>
      <c r="AL622" s="88" t="s">
        <v>3964</v>
      </c>
      <c r="AM622" s="82" t="s">
        <v>1030</v>
      </c>
      <c r="AN622" s="82" t="b">
        <v>0</v>
      </c>
      <c r="AO622" s="88" t="s">
        <v>3964</v>
      </c>
      <c r="AP622" s="82" t="s">
        <v>179</v>
      </c>
      <c r="AQ622" s="82">
        <v>0</v>
      </c>
      <c r="AR622" s="82">
        <v>0</v>
      </c>
      <c r="AS622" s="82"/>
      <c r="AT622" s="82"/>
      <c r="AU622" s="82"/>
      <c r="AV622" s="82"/>
      <c r="AW622" s="82"/>
      <c r="AX622" s="82"/>
      <c r="AY622" s="82"/>
      <c r="AZ622" s="82"/>
      <c r="BA622" s="105" t="b">
        <f>IF(Edges[[#This Row],[Vertex 1]]=Edges[[#This Row],[Vertex 2]],TRUE,FALSE)</f>
        <v>0</v>
      </c>
      <c r="BB622">
        <v>1</v>
      </c>
      <c r="BC622">
        <v>1</v>
      </c>
      <c r="BD622" s="81" t="e">
        <f>REPLACE(INDEX(GroupVertices[Group], MATCH(Edges[[#This Row],[Vertex 1]],GroupVertices[Vertex],0)),1,1,"")</f>
        <v>#N/A</v>
      </c>
      <c r="BE622" s="81" t="e">
        <f>REPLACE(INDEX(GroupVertices[Group], MATCH(Edges[[#This Row],[Vertex 2]],GroupVertices[Vertex],0)),1,1,"")</f>
        <v>#N/A</v>
      </c>
    </row>
    <row r="623" spans="1:57" x14ac:dyDescent="0.25">
      <c r="A623" s="67" t="s">
        <v>2382</v>
      </c>
      <c r="B623" s="67" t="s">
        <v>381</v>
      </c>
      <c r="C623" s="68"/>
      <c r="D623" s="69"/>
      <c r="E623" s="70"/>
      <c r="F623" s="71"/>
      <c r="G623" s="68"/>
      <c r="H623" s="72"/>
      <c r="I623" s="73"/>
      <c r="J623" s="73"/>
      <c r="K623" s="35" t="s">
        <v>65</v>
      </c>
      <c r="L623" s="80">
        <v>623</v>
      </c>
      <c r="M623" s="80"/>
      <c r="N623" s="75"/>
      <c r="O623" s="82" t="s">
        <v>393</v>
      </c>
      <c r="P623" s="84">
        <v>42853.641168981485</v>
      </c>
      <c r="Q623" s="82" t="s">
        <v>2620</v>
      </c>
      <c r="R623" s="85" t="s">
        <v>2657</v>
      </c>
      <c r="S623" s="82" t="s">
        <v>2668</v>
      </c>
      <c r="T623" s="82"/>
      <c r="U623" s="82"/>
      <c r="V623" s="85" t="s">
        <v>2919</v>
      </c>
      <c r="W623" s="84">
        <v>42853.641168981485</v>
      </c>
      <c r="X623" s="85" t="s">
        <v>3340</v>
      </c>
      <c r="Y623" s="82"/>
      <c r="Z623" s="82"/>
      <c r="AA623" s="88" t="s">
        <v>3777</v>
      </c>
      <c r="AB623" s="82"/>
      <c r="AC623" s="82" t="b">
        <v>0</v>
      </c>
      <c r="AD623" s="82">
        <v>0</v>
      </c>
      <c r="AE623" s="88" t="s">
        <v>1016</v>
      </c>
      <c r="AF623" s="82" t="b">
        <v>0</v>
      </c>
      <c r="AG623" s="82" t="s">
        <v>1023</v>
      </c>
      <c r="AH623" s="82"/>
      <c r="AI623" s="88" t="s">
        <v>1016</v>
      </c>
      <c r="AJ623" s="82" t="b">
        <v>0</v>
      </c>
      <c r="AK623" s="82">
        <v>345</v>
      </c>
      <c r="AL623" s="88" t="s">
        <v>3964</v>
      </c>
      <c r="AM623" s="82" t="s">
        <v>1030</v>
      </c>
      <c r="AN623" s="82" t="b">
        <v>0</v>
      </c>
      <c r="AO623" s="88" t="s">
        <v>3964</v>
      </c>
      <c r="AP623" s="82" t="s">
        <v>179</v>
      </c>
      <c r="AQ623" s="82">
        <v>0</v>
      </c>
      <c r="AR623" s="82">
        <v>0</v>
      </c>
      <c r="AS623" s="82"/>
      <c r="AT623" s="82"/>
      <c r="AU623" s="82"/>
      <c r="AV623" s="82"/>
      <c r="AW623" s="82"/>
      <c r="AX623" s="82"/>
      <c r="AY623" s="82"/>
      <c r="AZ623" s="82"/>
      <c r="BA623" s="105" t="b">
        <f>IF(Edges[[#This Row],[Vertex 1]]=Edges[[#This Row],[Vertex 2]],TRUE,FALSE)</f>
        <v>0</v>
      </c>
      <c r="BB623">
        <v>1</v>
      </c>
      <c r="BC623">
        <v>1</v>
      </c>
      <c r="BD623" s="81" t="e">
        <f>REPLACE(INDEX(GroupVertices[Group], MATCH(Edges[[#This Row],[Vertex 1]],GroupVertices[Vertex],0)),1,1,"")</f>
        <v>#N/A</v>
      </c>
      <c r="BE623" s="81" t="e">
        <f>REPLACE(INDEX(GroupVertices[Group], MATCH(Edges[[#This Row],[Vertex 2]],GroupVertices[Vertex],0)),1,1,"")</f>
        <v>#N/A</v>
      </c>
    </row>
    <row r="624" spans="1:57" x14ac:dyDescent="0.25">
      <c r="A624" s="67" t="s">
        <v>2383</v>
      </c>
      <c r="B624" s="67" t="s">
        <v>387</v>
      </c>
      <c r="C624" s="68"/>
      <c r="D624" s="69"/>
      <c r="E624" s="70"/>
      <c r="F624" s="71"/>
      <c r="G624" s="68"/>
      <c r="H624" s="72"/>
      <c r="I624" s="73"/>
      <c r="J624" s="73"/>
      <c r="K624" s="35" t="s">
        <v>65</v>
      </c>
      <c r="L624" s="80">
        <v>624</v>
      </c>
      <c r="M624" s="80"/>
      <c r="N624" s="75"/>
      <c r="O624" s="82" t="s">
        <v>393</v>
      </c>
      <c r="P624" s="84">
        <v>42853.641331018516</v>
      </c>
      <c r="Q624" s="82" t="s">
        <v>2620</v>
      </c>
      <c r="R624" s="85" t="s">
        <v>2657</v>
      </c>
      <c r="S624" s="82" t="s">
        <v>2668</v>
      </c>
      <c r="T624" s="82"/>
      <c r="U624" s="82"/>
      <c r="V624" s="85" t="s">
        <v>502</v>
      </c>
      <c r="W624" s="84">
        <v>42853.641331018516</v>
      </c>
      <c r="X624" s="85" t="s">
        <v>3341</v>
      </c>
      <c r="Y624" s="82"/>
      <c r="Z624" s="82"/>
      <c r="AA624" s="88" t="s">
        <v>3778</v>
      </c>
      <c r="AB624" s="82"/>
      <c r="AC624" s="82" t="b">
        <v>0</v>
      </c>
      <c r="AD624" s="82">
        <v>0</v>
      </c>
      <c r="AE624" s="88" t="s">
        <v>1016</v>
      </c>
      <c r="AF624" s="82" t="b">
        <v>0</v>
      </c>
      <c r="AG624" s="82" t="s">
        <v>1023</v>
      </c>
      <c r="AH624" s="82"/>
      <c r="AI624" s="88" t="s">
        <v>1016</v>
      </c>
      <c r="AJ624" s="82" t="b">
        <v>0</v>
      </c>
      <c r="AK624" s="82">
        <v>345</v>
      </c>
      <c r="AL624" s="88" t="s">
        <v>3964</v>
      </c>
      <c r="AM624" s="82" t="s">
        <v>1032</v>
      </c>
      <c r="AN624" s="82" t="b">
        <v>0</v>
      </c>
      <c r="AO624" s="88" t="s">
        <v>3964</v>
      </c>
      <c r="AP624" s="82" t="s">
        <v>179</v>
      </c>
      <c r="AQ624" s="82">
        <v>0</v>
      </c>
      <c r="AR624" s="82">
        <v>0</v>
      </c>
      <c r="AS624" s="82"/>
      <c r="AT624" s="82"/>
      <c r="AU624" s="82"/>
      <c r="AV624" s="82"/>
      <c r="AW624" s="82"/>
      <c r="AX624" s="82"/>
      <c r="AY624" s="82"/>
      <c r="AZ624" s="82"/>
      <c r="BA624" s="105" t="b">
        <f>IF(Edges[[#This Row],[Vertex 1]]=Edges[[#This Row],[Vertex 2]],TRUE,FALSE)</f>
        <v>0</v>
      </c>
      <c r="BB624">
        <v>1</v>
      </c>
      <c r="BC624">
        <v>1</v>
      </c>
      <c r="BD624" s="81" t="e">
        <f>REPLACE(INDEX(GroupVertices[Group], MATCH(Edges[[#This Row],[Vertex 1]],GroupVertices[Vertex],0)),1,1,"")</f>
        <v>#N/A</v>
      </c>
      <c r="BE624" s="81" t="e">
        <f>REPLACE(INDEX(GroupVertices[Group], MATCH(Edges[[#This Row],[Vertex 2]],GroupVertices[Vertex],0)),1,1,"")</f>
        <v>#N/A</v>
      </c>
    </row>
    <row r="625" spans="1:57" x14ac:dyDescent="0.25">
      <c r="A625" s="67" t="s">
        <v>2383</v>
      </c>
      <c r="B625" s="67" t="s">
        <v>381</v>
      </c>
      <c r="C625" s="68"/>
      <c r="D625" s="69"/>
      <c r="E625" s="70"/>
      <c r="F625" s="71"/>
      <c r="G625" s="68"/>
      <c r="H625" s="72"/>
      <c r="I625" s="73"/>
      <c r="J625" s="73"/>
      <c r="K625" s="35" t="s">
        <v>65</v>
      </c>
      <c r="L625" s="80">
        <v>625</v>
      </c>
      <c r="M625" s="80"/>
      <c r="N625" s="75"/>
      <c r="O625" s="82" t="s">
        <v>393</v>
      </c>
      <c r="P625" s="84">
        <v>42853.641331018516</v>
      </c>
      <c r="Q625" s="82" t="s">
        <v>2620</v>
      </c>
      <c r="R625" s="85" t="s">
        <v>2657</v>
      </c>
      <c r="S625" s="82" t="s">
        <v>2668</v>
      </c>
      <c r="T625" s="82"/>
      <c r="U625" s="82"/>
      <c r="V625" s="85" t="s">
        <v>502</v>
      </c>
      <c r="W625" s="84">
        <v>42853.641331018516</v>
      </c>
      <c r="X625" s="85" t="s">
        <v>3341</v>
      </c>
      <c r="Y625" s="82"/>
      <c r="Z625" s="82"/>
      <c r="AA625" s="88" t="s">
        <v>3778</v>
      </c>
      <c r="AB625" s="82"/>
      <c r="AC625" s="82" t="b">
        <v>0</v>
      </c>
      <c r="AD625" s="82">
        <v>0</v>
      </c>
      <c r="AE625" s="88" t="s">
        <v>1016</v>
      </c>
      <c r="AF625" s="82" t="b">
        <v>0</v>
      </c>
      <c r="AG625" s="82" t="s">
        <v>1023</v>
      </c>
      <c r="AH625" s="82"/>
      <c r="AI625" s="88" t="s">
        <v>1016</v>
      </c>
      <c r="AJ625" s="82" t="b">
        <v>0</v>
      </c>
      <c r="AK625" s="82">
        <v>345</v>
      </c>
      <c r="AL625" s="88" t="s">
        <v>3964</v>
      </c>
      <c r="AM625" s="82" t="s">
        <v>1032</v>
      </c>
      <c r="AN625" s="82" t="b">
        <v>0</v>
      </c>
      <c r="AO625" s="88" t="s">
        <v>3964</v>
      </c>
      <c r="AP625" s="82" t="s">
        <v>179</v>
      </c>
      <c r="AQ625" s="82">
        <v>0</v>
      </c>
      <c r="AR625" s="82">
        <v>0</v>
      </c>
      <c r="AS625" s="82"/>
      <c r="AT625" s="82"/>
      <c r="AU625" s="82"/>
      <c r="AV625" s="82"/>
      <c r="AW625" s="82"/>
      <c r="AX625" s="82"/>
      <c r="AY625" s="82"/>
      <c r="AZ625" s="82"/>
      <c r="BA625" s="105" t="b">
        <f>IF(Edges[[#This Row],[Vertex 1]]=Edges[[#This Row],[Vertex 2]],TRUE,FALSE)</f>
        <v>0</v>
      </c>
      <c r="BB625">
        <v>1</v>
      </c>
      <c r="BC625">
        <v>1</v>
      </c>
      <c r="BD625" s="81" t="e">
        <f>REPLACE(INDEX(GroupVertices[Group], MATCH(Edges[[#This Row],[Vertex 1]],GroupVertices[Vertex],0)),1,1,"")</f>
        <v>#N/A</v>
      </c>
      <c r="BE625" s="81" t="e">
        <f>REPLACE(INDEX(GroupVertices[Group], MATCH(Edges[[#This Row],[Vertex 2]],GroupVertices[Vertex],0)),1,1,"")</f>
        <v>#N/A</v>
      </c>
    </row>
    <row r="626" spans="1:57" x14ac:dyDescent="0.25">
      <c r="A626" s="67" t="s">
        <v>2384</v>
      </c>
      <c r="B626" s="67" t="s">
        <v>387</v>
      </c>
      <c r="C626" s="68"/>
      <c r="D626" s="69"/>
      <c r="E626" s="70"/>
      <c r="F626" s="71"/>
      <c r="G626" s="68"/>
      <c r="H626" s="72"/>
      <c r="I626" s="73"/>
      <c r="J626" s="73"/>
      <c r="K626" s="35" t="s">
        <v>65</v>
      </c>
      <c r="L626" s="80">
        <v>626</v>
      </c>
      <c r="M626" s="80"/>
      <c r="N626" s="75"/>
      <c r="O626" s="82" t="s">
        <v>393</v>
      </c>
      <c r="P626" s="84">
        <v>42853.646168981482</v>
      </c>
      <c r="Q626" s="82" t="s">
        <v>2620</v>
      </c>
      <c r="R626" s="85" t="s">
        <v>2657</v>
      </c>
      <c r="S626" s="82" t="s">
        <v>2668</v>
      </c>
      <c r="T626" s="82"/>
      <c r="U626" s="82"/>
      <c r="V626" s="85" t="s">
        <v>502</v>
      </c>
      <c r="W626" s="84">
        <v>42853.646168981482</v>
      </c>
      <c r="X626" s="85" t="s">
        <v>3342</v>
      </c>
      <c r="Y626" s="82"/>
      <c r="Z626" s="82"/>
      <c r="AA626" s="88" t="s">
        <v>3779</v>
      </c>
      <c r="AB626" s="82"/>
      <c r="AC626" s="82" t="b">
        <v>0</v>
      </c>
      <c r="AD626" s="82">
        <v>0</v>
      </c>
      <c r="AE626" s="88" t="s">
        <v>1016</v>
      </c>
      <c r="AF626" s="82" t="b">
        <v>0</v>
      </c>
      <c r="AG626" s="82" t="s">
        <v>1023</v>
      </c>
      <c r="AH626" s="82"/>
      <c r="AI626" s="88" t="s">
        <v>1016</v>
      </c>
      <c r="AJ626" s="82" t="b">
        <v>0</v>
      </c>
      <c r="AK626" s="82">
        <v>345</v>
      </c>
      <c r="AL626" s="88" t="s">
        <v>3964</v>
      </c>
      <c r="AM626" s="82" t="s">
        <v>1030</v>
      </c>
      <c r="AN626" s="82" t="b">
        <v>0</v>
      </c>
      <c r="AO626" s="88" t="s">
        <v>3964</v>
      </c>
      <c r="AP626" s="82" t="s">
        <v>179</v>
      </c>
      <c r="AQ626" s="82">
        <v>0</v>
      </c>
      <c r="AR626" s="82">
        <v>0</v>
      </c>
      <c r="AS626" s="82"/>
      <c r="AT626" s="82"/>
      <c r="AU626" s="82"/>
      <c r="AV626" s="82"/>
      <c r="AW626" s="82"/>
      <c r="AX626" s="82"/>
      <c r="AY626" s="82"/>
      <c r="AZ626" s="82"/>
      <c r="BA626" s="105" t="b">
        <f>IF(Edges[[#This Row],[Vertex 1]]=Edges[[#This Row],[Vertex 2]],TRUE,FALSE)</f>
        <v>0</v>
      </c>
      <c r="BB626">
        <v>1</v>
      </c>
      <c r="BC626">
        <v>1</v>
      </c>
      <c r="BD626" s="81" t="e">
        <f>REPLACE(INDEX(GroupVertices[Group], MATCH(Edges[[#This Row],[Vertex 1]],GroupVertices[Vertex],0)),1,1,"")</f>
        <v>#N/A</v>
      </c>
      <c r="BE626" s="81" t="e">
        <f>REPLACE(INDEX(GroupVertices[Group], MATCH(Edges[[#This Row],[Vertex 2]],GroupVertices[Vertex],0)),1,1,"")</f>
        <v>#N/A</v>
      </c>
    </row>
    <row r="627" spans="1:57" x14ac:dyDescent="0.25">
      <c r="A627" s="67" t="s">
        <v>2384</v>
      </c>
      <c r="B627" s="67" t="s">
        <v>381</v>
      </c>
      <c r="C627" s="68"/>
      <c r="D627" s="69"/>
      <c r="E627" s="70"/>
      <c r="F627" s="71"/>
      <c r="G627" s="68"/>
      <c r="H627" s="72"/>
      <c r="I627" s="73"/>
      <c r="J627" s="73"/>
      <c r="K627" s="35" t="s">
        <v>65</v>
      </c>
      <c r="L627" s="80">
        <v>627</v>
      </c>
      <c r="M627" s="80"/>
      <c r="N627" s="75"/>
      <c r="O627" s="82" t="s">
        <v>393</v>
      </c>
      <c r="P627" s="84">
        <v>42853.646168981482</v>
      </c>
      <c r="Q627" s="82" t="s">
        <v>2620</v>
      </c>
      <c r="R627" s="85" t="s">
        <v>2657</v>
      </c>
      <c r="S627" s="82" t="s">
        <v>2668</v>
      </c>
      <c r="T627" s="82"/>
      <c r="U627" s="82"/>
      <c r="V627" s="85" t="s">
        <v>502</v>
      </c>
      <c r="W627" s="84">
        <v>42853.646168981482</v>
      </c>
      <c r="X627" s="85" t="s">
        <v>3342</v>
      </c>
      <c r="Y627" s="82"/>
      <c r="Z627" s="82"/>
      <c r="AA627" s="88" t="s">
        <v>3779</v>
      </c>
      <c r="AB627" s="82"/>
      <c r="AC627" s="82" t="b">
        <v>0</v>
      </c>
      <c r="AD627" s="82">
        <v>0</v>
      </c>
      <c r="AE627" s="88" t="s">
        <v>1016</v>
      </c>
      <c r="AF627" s="82" t="b">
        <v>0</v>
      </c>
      <c r="AG627" s="82" t="s">
        <v>1023</v>
      </c>
      <c r="AH627" s="82"/>
      <c r="AI627" s="88" t="s">
        <v>1016</v>
      </c>
      <c r="AJ627" s="82" t="b">
        <v>0</v>
      </c>
      <c r="AK627" s="82">
        <v>345</v>
      </c>
      <c r="AL627" s="88" t="s">
        <v>3964</v>
      </c>
      <c r="AM627" s="82" t="s">
        <v>1030</v>
      </c>
      <c r="AN627" s="82" t="b">
        <v>0</v>
      </c>
      <c r="AO627" s="88" t="s">
        <v>3964</v>
      </c>
      <c r="AP627" s="82" t="s">
        <v>179</v>
      </c>
      <c r="AQ627" s="82">
        <v>0</v>
      </c>
      <c r="AR627" s="82">
        <v>0</v>
      </c>
      <c r="AS627" s="82"/>
      <c r="AT627" s="82"/>
      <c r="AU627" s="82"/>
      <c r="AV627" s="82"/>
      <c r="AW627" s="82"/>
      <c r="AX627" s="82"/>
      <c r="AY627" s="82"/>
      <c r="AZ627" s="82"/>
      <c r="BA627" s="105" t="b">
        <f>IF(Edges[[#This Row],[Vertex 1]]=Edges[[#This Row],[Vertex 2]],TRUE,FALSE)</f>
        <v>0</v>
      </c>
      <c r="BB627">
        <v>1</v>
      </c>
      <c r="BC627">
        <v>1</v>
      </c>
      <c r="BD627" s="81" t="e">
        <f>REPLACE(INDEX(GroupVertices[Group], MATCH(Edges[[#This Row],[Vertex 1]],GroupVertices[Vertex],0)),1,1,"")</f>
        <v>#N/A</v>
      </c>
      <c r="BE627" s="81" t="e">
        <f>REPLACE(INDEX(GroupVertices[Group], MATCH(Edges[[#This Row],[Vertex 2]],GroupVertices[Vertex],0)),1,1,"")</f>
        <v>#N/A</v>
      </c>
    </row>
    <row r="628" spans="1:57" hidden="1" x14ac:dyDescent="0.25">
      <c r="A628" s="67" t="s">
        <v>2385</v>
      </c>
      <c r="B628" s="67" t="s">
        <v>2385</v>
      </c>
      <c r="C628" s="68"/>
      <c r="D628" s="69"/>
      <c r="E628" s="70"/>
      <c r="F628" s="71"/>
      <c r="G628" s="68"/>
      <c r="H628" s="72"/>
      <c r="I628" s="73"/>
      <c r="J628" s="73"/>
      <c r="K628" s="35" t="s">
        <v>65</v>
      </c>
      <c r="L628" s="80">
        <v>628</v>
      </c>
      <c r="M628" s="80"/>
      <c r="N628" s="75"/>
      <c r="O628" s="82" t="s">
        <v>179</v>
      </c>
      <c r="P628" s="84">
        <v>42853.650960648149</v>
      </c>
      <c r="Q628" s="82" t="s">
        <v>2630</v>
      </c>
      <c r="R628" s="82"/>
      <c r="S628" s="82"/>
      <c r="T628" s="82"/>
      <c r="U628" s="82"/>
      <c r="V628" s="85" t="s">
        <v>2920</v>
      </c>
      <c r="W628" s="84">
        <v>42853.650960648149</v>
      </c>
      <c r="X628" s="85" t="s">
        <v>3343</v>
      </c>
      <c r="Y628" s="82"/>
      <c r="Z628" s="82"/>
      <c r="AA628" s="88" t="s">
        <v>3780</v>
      </c>
      <c r="AB628" s="82"/>
      <c r="AC628" s="82" t="b">
        <v>0</v>
      </c>
      <c r="AD628" s="82">
        <v>0</v>
      </c>
      <c r="AE628" s="88" t="s">
        <v>1016</v>
      </c>
      <c r="AF628" s="82" t="b">
        <v>0</v>
      </c>
      <c r="AG628" s="82" t="s">
        <v>1023</v>
      </c>
      <c r="AH628" s="82"/>
      <c r="AI628" s="88" t="s">
        <v>1016</v>
      </c>
      <c r="AJ628" s="82" t="b">
        <v>0</v>
      </c>
      <c r="AK628" s="82">
        <v>0</v>
      </c>
      <c r="AL628" s="88" t="s">
        <v>1016</v>
      </c>
      <c r="AM628" s="82" t="s">
        <v>1030</v>
      </c>
      <c r="AN628" s="82" t="b">
        <v>0</v>
      </c>
      <c r="AO628" s="88" t="s">
        <v>3780</v>
      </c>
      <c r="AP628" s="82" t="s">
        <v>179</v>
      </c>
      <c r="AQ628" s="82">
        <v>0</v>
      </c>
      <c r="AR628" s="82">
        <v>0</v>
      </c>
      <c r="AS628" s="82"/>
      <c r="AT628" s="82"/>
      <c r="AU628" s="82"/>
      <c r="AV628" s="82"/>
      <c r="AW628" s="82"/>
      <c r="AX628" s="82"/>
      <c r="AY628" s="82"/>
      <c r="AZ628" s="82"/>
      <c r="BA628" s="105" t="b">
        <f>IF(Edges[[#This Row],[Vertex 1]]=Edges[[#This Row],[Vertex 2]],TRUE,FALSE)</f>
        <v>1</v>
      </c>
      <c r="BB628">
        <v>1</v>
      </c>
      <c r="BC628">
        <v>1</v>
      </c>
      <c r="BD628" s="82" t="e">
        <f>REPLACE(INDEX(GroupVertices[Group], MATCH(Edges[[#This Row],[Vertex 1]],GroupVertices[Vertex],0)),1,1,"")</f>
        <v>#N/A</v>
      </c>
      <c r="BE628" s="105" t="e">
        <f>REPLACE(INDEX(GroupVertices[Group], MATCH(Edges[[#This Row],[Vertex 2]],GroupVertices[Vertex],0)),1,1,"")</f>
        <v>#N/A</v>
      </c>
    </row>
    <row r="629" spans="1:57" x14ac:dyDescent="0.25">
      <c r="A629" s="67" t="s">
        <v>2386</v>
      </c>
      <c r="B629" s="67" t="s">
        <v>387</v>
      </c>
      <c r="C629" s="68"/>
      <c r="D629" s="69"/>
      <c r="E629" s="70"/>
      <c r="F629" s="71"/>
      <c r="G629" s="68"/>
      <c r="H629" s="72"/>
      <c r="I629" s="73"/>
      <c r="J629" s="73"/>
      <c r="K629" s="35" t="s">
        <v>65</v>
      </c>
      <c r="L629" s="80">
        <v>629</v>
      </c>
      <c r="M629" s="80"/>
      <c r="N629" s="75"/>
      <c r="O629" s="82" t="s">
        <v>393</v>
      </c>
      <c r="P629" s="84">
        <v>42853.654791666668</v>
      </c>
      <c r="Q629" s="82" t="s">
        <v>2620</v>
      </c>
      <c r="R629" s="85" t="s">
        <v>2657</v>
      </c>
      <c r="S629" s="82" t="s">
        <v>2668</v>
      </c>
      <c r="T629" s="82"/>
      <c r="U629" s="82"/>
      <c r="V629" s="85" t="s">
        <v>2921</v>
      </c>
      <c r="W629" s="84">
        <v>42853.654791666668</v>
      </c>
      <c r="X629" s="85" t="s">
        <v>3344</v>
      </c>
      <c r="Y629" s="82"/>
      <c r="Z629" s="82"/>
      <c r="AA629" s="88" t="s">
        <v>3781</v>
      </c>
      <c r="AB629" s="82"/>
      <c r="AC629" s="82" t="b">
        <v>0</v>
      </c>
      <c r="AD629" s="82">
        <v>0</v>
      </c>
      <c r="AE629" s="88" t="s">
        <v>1016</v>
      </c>
      <c r="AF629" s="82" t="b">
        <v>0</v>
      </c>
      <c r="AG629" s="82" t="s">
        <v>1023</v>
      </c>
      <c r="AH629" s="82"/>
      <c r="AI629" s="88" t="s">
        <v>1016</v>
      </c>
      <c r="AJ629" s="82" t="b">
        <v>0</v>
      </c>
      <c r="AK629" s="82">
        <v>345</v>
      </c>
      <c r="AL629" s="88" t="s">
        <v>3964</v>
      </c>
      <c r="AM629" s="82" t="s">
        <v>1030</v>
      </c>
      <c r="AN629" s="82" t="b">
        <v>0</v>
      </c>
      <c r="AO629" s="88" t="s">
        <v>3964</v>
      </c>
      <c r="AP629" s="82" t="s">
        <v>179</v>
      </c>
      <c r="AQ629" s="82">
        <v>0</v>
      </c>
      <c r="AR629" s="82">
        <v>0</v>
      </c>
      <c r="AS629" s="82"/>
      <c r="AT629" s="82"/>
      <c r="AU629" s="82"/>
      <c r="AV629" s="82"/>
      <c r="AW629" s="82"/>
      <c r="AX629" s="82"/>
      <c r="AY629" s="82"/>
      <c r="AZ629" s="82"/>
      <c r="BA629" s="105" t="b">
        <f>IF(Edges[[#This Row],[Vertex 1]]=Edges[[#This Row],[Vertex 2]],TRUE,FALSE)</f>
        <v>0</v>
      </c>
      <c r="BB629">
        <v>1</v>
      </c>
      <c r="BC629">
        <v>1</v>
      </c>
      <c r="BD629" s="81" t="e">
        <f>REPLACE(INDEX(GroupVertices[Group], MATCH(Edges[[#This Row],[Vertex 1]],GroupVertices[Vertex],0)),1,1,"")</f>
        <v>#N/A</v>
      </c>
      <c r="BE629" s="81" t="e">
        <f>REPLACE(INDEX(GroupVertices[Group], MATCH(Edges[[#This Row],[Vertex 2]],GroupVertices[Vertex],0)),1,1,"")</f>
        <v>#N/A</v>
      </c>
    </row>
    <row r="630" spans="1:57" x14ac:dyDescent="0.25">
      <c r="A630" s="67" t="s">
        <v>2386</v>
      </c>
      <c r="B630" s="67" t="s">
        <v>381</v>
      </c>
      <c r="C630" s="68"/>
      <c r="D630" s="69"/>
      <c r="E630" s="70"/>
      <c r="F630" s="71"/>
      <c r="G630" s="68"/>
      <c r="H630" s="72"/>
      <c r="I630" s="73"/>
      <c r="J630" s="73"/>
      <c r="K630" s="35" t="s">
        <v>65</v>
      </c>
      <c r="L630" s="80">
        <v>630</v>
      </c>
      <c r="M630" s="80"/>
      <c r="N630" s="75"/>
      <c r="O630" s="82" t="s">
        <v>393</v>
      </c>
      <c r="P630" s="84">
        <v>42853.654791666668</v>
      </c>
      <c r="Q630" s="82" t="s">
        <v>2620</v>
      </c>
      <c r="R630" s="85" t="s">
        <v>2657</v>
      </c>
      <c r="S630" s="82" t="s">
        <v>2668</v>
      </c>
      <c r="T630" s="82"/>
      <c r="U630" s="82"/>
      <c r="V630" s="85" t="s">
        <v>2921</v>
      </c>
      <c r="W630" s="84">
        <v>42853.654791666668</v>
      </c>
      <c r="X630" s="85" t="s">
        <v>3344</v>
      </c>
      <c r="Y630" s="82"/>
      <c r="Z630" s="82"/>
      <c r="AA630" s="88" t="s">
        <v>3781</v>
      </c>
      <c r="AB630" s="82"/>
      <c r="AC630" s="82" t="b">
        <v>0</v>
      </c>
      <c r="AD630" s="82">
        <v>0</v>
      </c>
      <c r="AE630" s="88" t="s">
        <v>1016</v>
      </c>
      <c r="AF630" s="82" t="b">
        <v>0</v>
      </c>
      <c r="AG630" s="82" t="s">
        <v>1023</v>
      </c>
      <c r="AH630" s="82"/>
      <c r="AI630" s="88" t="s">
        <v>1016</v>
      </c>
      <c r="AJ630" s="82" t="b">
        <v>0</v>
      </c>
      <c r="AK630" s="82">
        <v>345</v>
      </c>
      <c r="AL630" s="88" t="s">
        <v>3964</v>
      </c>
      <c r="AM630" s="82" t="s">
        <v>1030</v>
      </c>
      <c r="AN630" s="82" t="b">
        <v>0</v>
      </c>
      <c r="AO630" s="88" t="s">
        <v>3964</v>
      </c>
      <c r="AP630" s="82" t="s">
        <v>179</v>
      </c>
      <c r="AQ630" s="82">
        <v>0</v>
      </c>
      <c r="AR630" s="82">
        <v>0</v>
      </c>
      <c r="AS630" s="82"/>
      <c r="AT630" s="82"/>
      <c r="AU630" s="82"/>
      <c r="AV630" s="82"/>
      <c r="AW630" s="82"/>
      <c r="AX630" s="82"/>
      <c r="AY630" s="82"/>
      <c r="AZ630" s="82"/>
      <c r="BA630" s="105" t="b">
        <f>IF(Edges[[#This Row],[Vertex 1]]=Edges[[#This Row],[Vertex 2]],TRUE,FALSE)</f>
        <v>0</v>
      </c>
      <c r="BB630">
        <v>1</v>
      </c>
      <c r="BC630">
        <v>1</v>
      </c>
      <c r="BD630" s="81" t="e">
        <f>REPLACE(INDEX(GroupVertices[Group], MATCH(Edges[[#This Row],[Vertex 1]],GroupVertices[Vertex],0)),1,1,"")</f>
        <v>#N/A</v>
      </c>
      <c r="BE630" s="81" t="e">
        <f>REPLACE(INDEX(GroupVertices[Group], MATCH(Edges[[#This Row],[Vertex 2]],GroupVertices[Vertex],0)),1,1,"")</f>
        <v>#N/A</v>
      </c>
    </row>
    <row r="631" spans="1:57" x14ac:dyDescent="0.25">
      <c r="A631" s="67" t="s">
        <v>2387</v>
      </c>
      <c r="B631" s="67" t="s">
        <v>387</v>
      </c>
      <c r="C631" s="68"/>
      <c r="D631" s="69"/>
      <c r="E631" s="70"/>
      <c r="F631" s="71"/>
      <c r="G631" s="68"/>
      <c r="H631" s="72"/>
      <c r="I631" s="73"/>
      <c r="J631" s="73"/>
      <c r="K631" s="35" t="s">
        <v>65</v>
      </c>
      <c r="L631" s="80">
        <v>631</v>
      </c>
      <c r="M631" s="80"/>
      <c r="N631" s="75"/>
      <c r="O631" s="82" t="s">
        <v>393</v>
      </c>
      <c r="P631" s="84">
        <v>42853.662951388891</v>
      </c>
      <c r="Q631" s="82" t="s">
        <v>2620</v>
      </c>
      <c r="R631" s="85" t="s">
        <v>2657</v>
      </c>
      <c r="S631" s="82" t="s">
        <v>2668</v>
      </c>
      <c r="T631" s="82"/>
      <c r="U631" s="82"/>
      <c r="V631" s="85" t="s">
        <v>2922</v>
      </c>
      <c r="W631" s="84">
        <v>42853.662951388891</v>
      </c>
      <c r="X631" s="85" t="s">
        <v>3345</v>
      </c>
      <c r="Y631" s="82"/>
      <c r="Z631" s="82"/>
      <c r="AA631" s="88" t="s">
        <v>3782</v>
      </c>
      <c r="AB631" s="82"/>
      <c r="AC631" s="82" t="b">
        <v>0</v>
      </c>
      <c r="AD631" s="82">
        <v>0</v>
      </c>
      <c r="AE631" s="88" t="s">
        <v>1016</v>
      </c>
      <c r="AF631" s="82" t="b">
        <v>0</v>
      </c>
      <c r="AG631" s="82" t="s">
        <v>1023</v>
      </c>
      <c r="AH631" s="82"/>
      <c r="AI631" s="88" t="s">
        <v>1016</v>
      </c>
      <c r="AJ631" s="82" t="b">
        <v>0</v>
      </c>
      <c r="AK631" s="82">
        <v>345</v>
      </c>
      <c r="AL631" s="88" t="s">
        <v>3964</v>
      </c>
      <c r="AM631" s="82" t="s">
        <v>1030</v>
      </c>
      <c r="AN631" s="82" t="b">
        <v>0</v>
      </c>
      <c r="AO631" s="88" t="s">
        <v>3964</v>
      </c>
      <c r="AP631" s="82" t="s">
        <v>179</v>
      </c>
      <c r="AQ631" s="82">
        <v>0</v>
      </c>
      <c r="AR631" s="82">
        <v>0</v>
      </c>
      <c r="AS631" s="82"/>
      <c r="AT631" s="82"/>
      <c r="AU631" s="82"/>
      <c r="AV631" s="82"/>
      <c r="AW631" s="82"/>
      <c r="AX631" s="82"/>
      <c r="AY631" s="82"/>
      <c r="AZ631" s="82"/>
      <c r="BA631" s="105" t="b">
        <f>IF(Edges[[#This Row],[Vertex 1]]=Edges[[#This Row],[Vertex 2]],TRUE,FALSE)</f>
        <v>0</v>
      </c>
      <c r="BB631">
        <v>1</v>
      </c>
      <c r="BC631">
        <v>1</v>
      </c>
      <c r="BD631" s="81" t="e">
        <f>REPLACE(INDEX(GroupVertices[Group], MATCH(Edges[[#This Row],[Vertex 1]],GroupVertices[Vertex],0)),1,1,"")</f>
        <v>#N/A</v>
      </c>
      <c r="BE631" s="81" t="e">
        <f>REPLACE(INDEX(GroupVertices[Group], MATCH(Edges[[#This Row],[Vertex 2]],GroupVertices[Vertex],0)),1,1,"")</f>
        <v>#N/A</v>
      </c>
    </row>
    <row r="632" spans="1:57" x14ac:dyDescent="0.25">
      <c r="A632" s="67" t="s">
        <v>2387</v>
      </c>
      <c r="B632" s="67" t="s">
        <v>381</v>
      </c>
      <c r="C632" s="68"/>
      <c r="D632" s="69"/>
      <c r="E632" s="70"/>
      <c r="F632" s="71"/>
      <c r="G632" s="68"/>
      <c r="H632" s="72"/>
      <c r="I632" s="73"/>
      <c r="J632" s="73"/>
      <c r="K632" s="35" t="s">
        <v>65</v>
      </c>
      <c r="L632" s="80">
        <v>632</v>
      </c>
      <c r="M632" s="80"/>
      <c r="N632" s="75"/>
      <c r="O632" s="82" t="s">
        <v>393</v>
      </c>
      <c r="P632" s="84">
        <v>42853.662951388891</v>
      </c>
      <c r="Q632" s="82" t="s">
        <v>2620</v>
      </c>
      <c r="R632" s="85" t="s">
        <v>2657</v>
      </c>
      <c r="S632" s="82" t="s">
        <v>2668</v>
      </c>
      <c r="T632" s="82"/>
      <c r="U632" s="82"/>
      <c r="V632" s="85" t="s">
        <v>2922</v>
      </c>
      <c r="W632" s="84">
        <v>42853.662951388891</v>
      </c>
      <c r="X632" s="85" t="s">
        <v>3345</v>
      </c>
      <c r="Y632" s="82"/>
      <c r="Z632" s="82"/>
      <c r="AA632" s="88" t="s">
        <v>3782</v>
      </c>
      <c r="AB632" s="82"/>
      <c r="AC632" s="82" t="b">
        <v>0</v>
      </c>
      <c r="AD632" s="82">
        <v>0</v>
      </c>
      <c r="AE632" s="88" t="s">
        <v>1016</v>
      </c>
      <c r="AF632" s="82" t="b">
        <v>0</v>
      </c>
      <c r="AG632" s="82" t="s">
        <v>1023</v>
      </c>
      <c r="AH632" s="82"/>
      <c r="AI632" s="88" t="s">
        <v>1016</v>
      </c>
      <c r="AJ632" s="82" t="b">
        <v>0</v>
      </c>
      <c r="AK632" s="82">
        <v>345</v>
      </c>
      <c r="AL632" s="88" t="s">
        <v>3964</v>
      </c>
      <c r="AM632" s="82" t="s">
        <v>1030</v>
      </c>
      <c r="AN632" s="82" t="b">
        <v>0</v>
      </c>
      <c r="AO632" s="88" t="s">
        <v>3964</v>
      </c>
      <c r="AP632" s="82" t="s">
        <v>179</v>
      </c>
      <c r="AQ632" s="82">
        <v>0</v>
      </c>
      <c r="AR632" s="82">
        <v>0</v>
      </c>
      <c r="AS632" s="82"/>
      <c r="AT632" s="82"/>
      <c r="AU632" s="82"/>
      <c r="AV632" s="82"/>
      <c r="AW632" s="82"/>
      <c r="AX632" s="82"/>
      <c r="AY632" s="82"/>
      <c r="AZ632" s="82"/>
      <c r="BA632" s="105" t="b">
        <f>IF(Edges[[#This Row],[Vertex 1]]=Edges[[#This Row],[Vertex 2]],TRUE,FALSE)</f>
        <v>0</v>
      </c>
      <c r="BB632">
        <v>1</v>
      </c>
      <c r="BC632">
        <v>1</v>
      </c>
      <c r="BD632" s="81" t="e">
        <f>REPLACE(INDEX(GroupVertices[Group], MATCH(Edges[[#This Row],[Vertex 1]],GroupVertices[Vertex],0)),1,1,"")</f>
        <v>#N/A</v>
      </c>
      <c r="BE632" s="81" t="e">
        <f>REPLACE(INDEX(GroupVertices[Group], MATCH(Edges[[#This Row],[Vertex 2]],GroupVertices[Vertex],0)),1,1,"")</f>
        <v>#N/A</v>
      </c>
    </row>
    <row r="633" spans="1:57" x14ac:dyDescent="0.25">
      <c r="A633" s="67" t="s">
        <v>2388</v>
      </c>
      <c r="B633" s="67" t="s">
        <v>387</v>
      </c>
      <c r="C633" s="68"/>
      <c r="D633" s="69"/>
      <c r="E633" s="70"/>
      <c r="F633" s="71"/>
      <c r="G633" s="68"/>
      <c r="H633" s="72"/>
      <c r="I633" s="73"/>
      <c r="J633" s="73"/>
      <c r="K633" s="35" t="s">
        <v>65</v>
      </c>
      <c r="L633" s="80">
        <v>633</v>
      </c>
      <c r="M633" s="80"/>
      <c r="N633" s="75"/>
      <c r="O633" s="82" t="s">
        <v>393</v>
      </c>
      <c r="P633" s="84">
        <v>42853.676516203705</v>
      </c>
      <c r="Q633" s="82" t="s">
        <v>2620</v>
      </c>
      <c r="R633" s="85" t="s">
        <v>2657</v>
      </c>
      <c r="S633" s="82" t="s">
        <v>2668</v>
      </c>
      <c r="T633" s="82"/>
      <c r="U633" s="82"/>
      <c r="V633" s="85" t="s">
        <v>2923</v>
      </c>
      <c r="W633" s="84">
        <v>42853.676516203705</v>
      </c>
      <c r="X633" s="85" t="s">
        <v>3346</v>
      </c>
      <c r="Y633" s="82"/>
      <c r="Z633" s="82"/>
      <c r="AA633" s="88" t="s">
        <v>3783</v>
      </c>
      <c r="AB633" s="82"/>
      <c r="AC633" s="82" t="b">
        <v>0</v>
      </c>
      <c r="AD633" s="82">
        <v>0</v>
      </c>
      <c r="AE633" s="88" t="s">
        <v>1016</v>
      </c>
      <c r="AF633" s="82" t="b">
        <v>0</v>
      </c>
      <c r="AG633" s="82" t="s">
        <v>1023</v>
      </c>
      <c r="AH633" s="82"/>
      <c r="AI633" s="88" t="s">
        <v>1016</v>
      </c>
      <c r="AJ633" s="82" t="b">
        <v>0</v>
      </c>
      <c r="AK633" s="82">
        <v>345</v>
      </c>
      <c r="AL633" s="88" t="s">
        <v>3964</v>
      </c>
      <c r="AM633" s="82" t="s">
        <v>1030</v>
      </c>
      <c r="AN633" s="82" t="b">
        <v>0</v>
      </c>
      <c r="AO633" s="88" t="s">
        <v>3964</v>
      </c>
      <c r="AP633" s="82" t="s">
        <v>179</v>
      </c>
      <c r="AQ633" s="82">
        <v>0</v>
      </c>
      <c r="AR633" s="82">
        <v>0</v>
      </c>
      <c r="AS633" s="82"/>
      <c r="AT633" s="82"/>
      <c r="AU633" s="82"/>
      <c r="AV633" s="82"/>
      <c r="AW633" s="82"/>
      <c r="AX633" s="82"/>
      <c r="AY633" s="82"/>
      <c r="AZ633" s="82"/>
      <c r="BA633" s="105" t="b">
        <f>IF(Edges[[#This Row],[Vertex 1]]=Edges[[#This Row],[Vertex 2]],TRUE,FALSE)</f>
        <v>0</v>
      </c>
      <c r="BB633">
        <v>1</v>
      </c>
      <c r="BC633">
        <v>1</v>
      </c>
      <c r="BD633" s="81" t="e">
        <f>REPLACE(INDEX(GroupVertices[Group], MATCH(Edges[[#This Row],[Vertex 1]],GroupVertices[Vertex],0)),1,1,"")</f>
        <v>#N/A</v>
      </c>
      <c r="BE633" s="81" t="e">
        <f>REPLACE(INDEX(GroupVertices[Group], MATCH(Edges[[#This Row],[Vertex 2]],GroupVertices[Vertex],0)),1,1,"")</f>
        <v>#N/A</v>
      </c>
    </row>
    <row r="634" spans="1:57" x14ac:dyDescent="0.25">
      <c r="A634" s="67" t="s">
        <v>2388</v>
      </c>
      <c r="B634" s="67" t="s">
        <v>381</v>
      </c>
      <c r="C634" s="68"/>
      <c r="D634" s="69"/>
      <c r="E634" s="70"/>
      <c r="F634" s="71"/>
      <c r="G634" s="68"/>
      <c r="H634" s="72"/>
      <c r="I634" s="73"/>
      <c r="J634" s="73"/>
      <c r="K634" s="35" t="s">
        <v>65</v>
      </c>
      <c r="L634" s="80">
        <v>634</v>
      </c>
      <c r="M634" s="80"/>
      <c r="N634" s="75"/>
      <c r="O634" s="82" t="s">
        <v>393</v>
      </c>
      <c r="P634" s="84">
        <v>42853.676516203705</v>
      </c>
      <c r="Q634" s="82" t="s">
        <v>2620</v>
      </c>
      <c r="R634" s="85" t="s">
        <v>2657</v>
      </c>
      <c r="S634" s="82" t="s">
        <v>2668</v>
      </c>
      <c r="T634" s="82"/>
      <c r="U634" s="82"/>
      <c r="V634" s="85" t="s">
        <v>2923</v>
      </c>
      <c r="W634" s="84">
        <v>42853.676516203705</v>
      </c>
      <c r="X634" s="85" t="s">
        <v>3346</v>
      </c>
      <c r="Y634" s="82"/>
      <c r="Z634" s="82"/>
      <c r="AA634" s="88" t="s">
        <v>3783</v>
      </c>
      <c r="AB634" s="82"/>
      <c r="AC634" s="82" t="b">
        <v>0</v>
      </c>
      <c r="AD634" s="82">
        <v>0</v>
      </c>
      <c r="AE634" s="88" t="s">
        <v>1016</v>
      </c>
      <c r="AF634" s="82" t="b">
        <v>0</v>
      </c>
      <c r="AG634" s="82" t="s">
        <v>1023</v>
      </c>
      <c r="AH634" s="82"/>
      <c r="AI634" s="88" t="s">
        <v>1016</v>
      </c>
      <c r="AJ634" s="82" t="b">
        <v>0</v>
      </c>
      <c r="AK634" s="82">
        <v>345</v>
      </c>
      <c r="AL634" s="88" t="s">
        <v>3964</v>
      </c>
      <c r="AM634" s="82" t="s">
        <v>1030</v>
      </c>
      <c r="AN634" s="82" t="b">
        <v>0</v>
      </c>
      <c r="AO634" s="88" t="s">
        <v>3964</v>
      </c>
      <c r="AP634" s="82" t="s">
        <v>179</v>
      </c>
      <c r="AQ634" s="82">
        <v>0</v>
      </c>
      <c r="AR634" s="82">
        <v>0</v>
      </c>
      <c r="AS634" s="82"/>
      <c r="AT634" s="82"/>
      <c r="AU634" s="82"/>
      <c r="AV634" s="82"/>
      <c r="AW634" s="82"/>
      <c r="AX634" s="82"/>
      <c r="AY634" s="82"/>
      <c r="AZ634" s="82"/>
      <c r="BA634" s="105" t="b">
        <f>IF(Edges[[#This Row],[Vertex 1]]=Edges[[#This Row],[Vertex 2]],TRUE,FALSE)</f>
        <v>0</v>
      </c>
      <c r="BB634">
        <v>1</v>
      </c>
      <c r="BC634">
        <v>1</v>
      </c>
      <c r="BD634" s="81" t="e">
        <f>REPLACE(INDEX(GroupVertices[Group], MATCH(Edges[[#This Row],[Vertex 1]],GroupVertices[Vertex],0)),1,1,"")</f>
        <v>#N/A</v>
      </c>
      <c r="BE634" s="81" t="e">
        <f>REPLACE(INDEX(GroupVertices[Group], MATCH(Edges[[#This Row],[Vertex 2]],GroupVertices[Vertex],0)),1,1,"")</f>
        <v>#N/A</v>
      </c>
    </row>
    <row r="635" spans="1:57" x14ac:dyDescent="0.25">
      <c r="A635" s="67" t="s">
        <v>2389</v>
      </c>
      <c r="B635" s="67" t="s">
        <v>387</v>
      </c>
      <c r="C635" s="68"/>
      <c r="D635" s="69"/>
      <c r="E635" s="70"/>
      <c r="F635" s="71"/>
      <c r="G635" s="68"/>
      <c r="H635" s="72"/>
      <c r="I635" s="73"/>
      <c r="J635" s="73"/>
      <c r="K635" s="35" t="s">
        <v>65</v>
      </c>
      <c r="L635" s="80">
        <v>635</v>
      </c>
      <c r="M635" s="80"/>
      <c r="N635" s="75"/>
      <c r="O635" s="82" t="s">
        <v>393</v>
      </c>
      <c r="P635" s="84">
        <v>42853.708333333336</v>
      </c>
      <c r="Q635" s="82" t="s">
        <v>2620</v>
      </c>
      <c r="R635" s="85" t="s">
        <v>2657</v>
      </c>
      <c r="S635" s="82" t="s">
        <v>2668</v>
      </c>
      <c r="T635" s="82"/>
      <c r="U635" s="82"/>
      <c r="V635" s="85" t="s">
        <v>502</v>
      </c>
      <c r="W635" s="84">
        <v>42853.708333333336</v>
      </c>
      <c r="X635" s="85" t="s">
        <v>3347</v>
      </c>
      <c r="Y635" s="82"/>
      <c r="Z635" s="82"/>
      <c r="AA635" s="88" t="s">
        <v>3784</v>
      </c>
      <c r="AB635" s="82"/>
      <c r="AC635" s="82" t="b">
        <v>0</v>
      </c>
      <c r="AD635" s="82">
        <v>0</v>
      </c>
      <c r="AE635" s="88" t="s">
        <v>1016</v>
      </c>
      <c r="AF635" s="82" t="b">
        <v>0</v>
      </c>
      <c r="AG635" s="82" t="s">
        <v>1023</v>
      </c>
      <c r="AH635" s="82"/>
      <c r="AI635" s="88" t="s">
        <v>1016</v>
      </c>
      <c r="AJ635" s="82" t="b">
        <v>0</v>
      </c>
      <c r="AK635" s="82">
        <v>345</v>
      </c>
      <c r="AL635" s="88" t="s">
        <v>3964</v>
      </c>
      <c r="AM635" s="82" t="s">
        <v>1030</v>
      </c>
      <c r="AN635" s="82" t="b">
        <v>0</v>
      </c>
      <c r="AO635" s="88" t="s">
        <v>3964</v>
      </c>
      <c r="AP635" s="82" t="s">
        <v>179</v>
      </c>
      <c r="AQ635" s="82">
        <v>0</v>
      </c>
      <c r="AR635" s="82">
        <v>0</v>
      </c>
      <c r="AS635" s="82"/>
      <c r="AT635" s="82"/>
      <c r="AU635" s="82"/>
      <c r="AV635" s="82"/>
      <c r="AW635" s="82"/>
      <c r="AX635" s="82"/>
      <c r="AY635" s="82"/>
      <c r="AZ635" s="82"/>
      <c r="BA635" s="105" t="b">
        <f>IF(Edges[[#This Row],[Vertex 1]]=Edges[[#This Row],[Vertex 2]],TRUE,FALSE)</f>
        <v>0</v>
      </c>
      <c r="BB635">
        <v>1</v>
      </c>
      <c r="BC635">
        <v>1</v>
      </c>
      <c r="BD635" s="81" t="e">
        <f>REPLACE(INDEX(GroupVertices[Group], MATCH(Edges[[#This Row],[Vertex 1]],GroupVertices[Vertex],0)),1,1,"")</f>
        <v>#N/A</v>
      </c>
      <c r="BE635" s="81" t="e">
        <f>REPLACE(INDEX(GroupVertices[Group], MATCH(Edges[[#This Row],[Vertex 2]],GroupVertices[Vertex],0)),1,1,"")</f>
        <v>#N/A</v>
      </c>
    </row>
    <row r="636" spans="1:57" x14ac:dyDescent="0.25">
      <c r="A636" s="67" t="s">
        <v>2389</v>
      </c>
      <c r="B636" s="67" t="s">
        <v>381</v>
      </c>
      <c r="C636" s="68"/>
      <c r="D636" s="69"/>
      <c r="E636" s="70"/>
      <c r="F636" s="71"/>
      <c r="G636" s="68"/>
      <c r="H636" s="72"/>
      <c r="I636" s="73"/>
      <c r="J636" s="73"/>
      <c r="K636" s="35" t="s">
        <v>65</v>
      </c>
      <c r="L636" s="80">
        <v>636</v>
      </c>
      <c r="M636" s="80"/>
      <c r="N636" s="75"/>
      <c r="O636" s="82" t="s">
        <v>393</v>
      </c>
      <c r="P636" s="84">
        <v>42853.708333333336</v>
      </c>
      <c r="Q636" s="82" t="s">
        <v>2620</v>
      </c>
      <c r="R636" s="85" t="s">
        <v>2657</v>
      </c>
      <c r="S636" s="82" t="s">
        <v>2668</v>
      </c>
      <c r="T636" s="82"/>
      <c r="U636" s="82"/>
      <c r="V636" s="85" t="s">
        <v>502</v>
      </c>
      <c r="W636" s="84">
        <v>42853.708333333336</v>
      </c>
      <c r="X636" s="85" t="s">
        <v>3347</v>
      </c>
      <c r="Y636" s="82"/>
      <c r="Z636" s="82"/>
      <c r="AA636" s="88" t="s">
        <v>3784</v>
      </c>
      <c r="AB636" s="82"/>
      <c r="AC636" s="82" t="b">
        <v>0</v>
      </c>
      <c r="AD636" s="82">
        <v>0</v>
      </c>
      <c r="AE636" s="88" t="s">
        <v>1016</v>
      </c>
      <c r="AF636" s="82" t="b">
        <v>0</v>
      </c>
      <c r="AG636" s="82" t="s">
        <v>1023</v>
      </c>
      <c r="AH636" s="82"/>
      <c r="AI636" s="88" t="s">
        <v>1016</v>
      </c>
      <c r="AJ636" s="82" t="b">
        <v>0</v>
      </c>
      <c r="AK636" s="82">
        <v>345</v>
      </c>
      <c r="AL636" s="88" t="s">
        <v>3964</v>
      </c>
      <c r="AM636" s="82" t="s">
        <v>1030</v>
      </c>
      <c r="AN636" s="82" t="b">
        <v>0</v>
      </c>
      <c r="AO636" s="88" t="s">
        <v>3964</v>
      </c>
      <c r="AP636" s="82" t="s">
        <v>179</v>
      </c>
      <c r="AQ636" s="82">
        <v>0</v>
      </c>
      <c r="AR636" s="82">
        <v>0</v>
      </c>
      <c r="AS636" s="82"/>
      <c r="AT636" s="82"/>
      <c r="AU636" s="82"/>
      <c r="AV636" s="82"/>
      <c r="AW636" s="82"/>
      <c r="AX636" s="82"/>
      <c r="AY636" s="82"/>
      <c r="AZ636" s="82"/>
      <c r="BA636" s="105" t="b">
        <f>IF(Edges[[#This Row],[Vertex 1]]=Edges[[#This Row],[Vertex 2]],TRUE,FALSE)</f>
        <v>0</v>
      </c>
      <c r="BB636">
        <v>1</v>
      </c>
      <c r="BC636">
        <v>1</v>
      </c>
      <c r="BD636" s="81" t="e">
        <f>REPLACE(INDEX(GroupVertices[Group], MATCH(Edges[[#This Row],[Vertex 1]],GroupVertices[Vertex],0)),1,1,"")</f>
        <v>#N/A</v>
      </c>
      <c r="BE636" s="81" t="e">
        <f>REPLACE(INDEX(GroupVertices[Group], MATCH(Edges[[#This Row],[Vertex 2]],GroupVertices[Vertex],0)),1,1,"")</f>
        <v>#N/A</v>
      </c>
    </row>
    <row r="637" spans="1:57" x14ac:dyDescent="0.25">
      <c r="A637" s="67" t="s">
        <v>2390</v>
      </c>
      <c r="B637" s="67" t="s">
        <v>387</v>
      </c>
      <c r="C637" s="68"/>
      <c r="D637" s="69"/>
      <c r="E637" s="70"/>
      <c r="F637" s="71"/>
      <c r="G637" s="68"/>
      <c r="H637" s="72"/>
      <c r="I637" s="73"/>
      <c r="J637" s="73"/>
      <c r="K637" s="35" t="s">
        <v>65</v>
      </c>
      <c r="L637" s="80">
        <v>637</v>
      </c>
      <c r="M637" s="80"/>
      <c r="N637" s="75"/>
      <c r="O637" s="82" t="s">
        <v>393</v>
      </c>
      <c r="P637" s="84">
        <v>42853.709340277775</v>
      </c>
      <c r="Q637" s="82" t="s">
        <v>2620</v>
      </c>
      <c r="R637" s="85" t="s">
        <v>2657</v>
      </c>
      <c r="S637" s="82" t="s">
        <v>2668</v>
      </c>
      <c r="T637" s="82"/>
      <c r="U637" s="82"/>
      <c r="V637" s="85" t="s">
        <v>2924</v>
      </c>
      <c r="W637" s="84">
        <v>42853.709340277775</v>
      </c>
      <c r="X637" s="85" t="s">
        <v>3348</v>
      </c>
      <c r="Y637" s="82"/>
      <c r="Z637" s="82"/>
      <c r="AA637" s="88" t="s">
        <v>3785</v>
      </c>
      <c r="AB637" s="82"/>
      <c r="AC637" s="82" t="b">
        <v>0</v>
      </c>
      <c r="AD637" s="82">
        <v>0</v>
      </c>
      <c r="AE637" s="88" t="s">
        <v>1016</v>
      </c>
      <c r="AF637" s="82" t="b">
        <v>0</v>
      </c>
      <c r="AG637" s="82" t="s">
        <v>1023</v>
      </c>
      <c r="AH637" s="82"/>
      <c r="AI637" s="88" t="s">
        <v>1016</v>
      </c>
      <c r="AJ637" s="82" t="b">
        <v>0</v>
      </c>
      <c r="AK637" s="82">
        <v>345</v>
      </c>
      <c r="AL637" s="88" t="s">
        <v>3964</v>
      </c>
      <c r="AM637" s="82" t="s">
        <v>1030</v>
      </c>
      <c r="AN637" s="82" t="b">
        <v>0</v>
      </c>
      <c r="AO637" s="88" t="s">
        <v>3964</v>
      </c>
      <c r="AP637" s="82" t="s">
        <v>179</v>
      </c>
      <c r="AQ637" s="82">
        <v>0</v>
      </c>
      <c r="AR637" s="82">
        <v>0</v>
      </c>
      <c r="AS637" s="82"/>
      <c r="AT637" s="82"/>
      <c r="AU637" s="82"/>
      <c r="AV637" s="82"/>
      <c r="AW637" s="82"/>
      <c r="AX637" s="82"/>
      <c r="AY637" s="82"/>
      <c r="AZ637" s="82"/>
      <c r="BA637" s="105" t="b">
        <f>IF(Edges[[#This Row],[Vertex 1]]=Edges[[#This Row],[Vertex 2]],TRUE,FALSE)</f>
        <v>0</v>
      </c>
      <c r="BB637">
        <v>1</v>
      </c>
      <c r="BC637">
        <v>1</v>
      </c>
      <c r="BD637" s="81" t="e">
        <f>REPLACE(INDEX(GroupVertices[Group], MATCH(Edges[[#This Row],[Vertex 1]],GroupVertices[Vertex],0)),1,1,"")</f>
        <v>#N/A</v>
      </c>
      <c r="BE637" s="81" t="e">
        <f>REPLACE(INDEX(GroupVertices[Group], MATCH(Edges[[#This Row],[Vertex 2]],GroupVertices[Vertex],0)),1,1,"")</f>
        <v>#N/A</v>
      </c>
    </row>
    <row r="638" spans="1:57" x14ac:dyDescent="0.25">
      <c r="A638" s="67" t="s">
        <v>2390</v>
      </c>
      <c r="B638" s="67" t="s">
        <v>381</v>
      </c>
      <c r="C638" s="68"/>
      <c r="D638" s="69"/>
      <c r="E638" s="70"/>
      <c r="F638" s="71"/>
      <c r="G638" s="68"/>
      <c r="H638" s="72"/>
      <c r="I638" s="73"/>
      <c r="J638" s="73"/>
      <c r="K638" s="35" t="s">
        <v>65</v>
      </c>
      <c r="L638" s="80">
        <v>638</v>
      </c>
      <c r="M638" s="80"/>
      <c r="N638" s="75"/>
      <c r="O638" s="82" t="s">
        <v>393</v>
      </c>
      <c r="P638" s="84">
        <v>42853.709340277775</v>
      </c>
      <c r="Q638" s="82" t="s">
        <v>2620</v>
      </c>
      <c r="R638" s="85" t="s">
        <v>2657</v>
      </c>
      <c r="S638" s="82" t="s">
        <v>2668</v>
      </c>
      <c r="T638" s="82"/>
      <c r="U638" s="82"/>
      <c r="V638" s="85" t="s">
        <v>2924</v>
      </c>
      <c r="W638" s="84">
        <v>42853.709340277775</v>
      </c>
      <c r="X638" s="85" t="s">
        <v>3348</v>
      </c>
      <c r="Y638" s="82"/>
      <c r="Z638" s="82"/>
      <c r="AA638" s="88" t="s">
        <v>3785</v>
      </c>
      <c r="AB638" s="82"/>
      <c r="AC638" s="82" t="b">
        <v>0</v>
      </c>
      <c r="AD638" s="82">
        <v>0</v>
      </c>
      <c r="AE638" s="88" t="s">
        <v>1016</v>
      </c>
      <c r="AF638" s="82" t="b">
        <v>0</v>
      </c>
      <c r="AG638" s="82" t="s">
        <v>1023</v>
      </c>
      <c r="AH638" s="82"/>
      <c r="AI638" s="88" t="s">
        <v>1016</v>
      </c>
      <c r="AJ638" s="82" t="b">
        <v>0</v>
      </c>
      <c r="AK638" s="82">
        <v>345</v>
      </c>
      <c r="AL638" s="88" t="s">
        <v>3964</v>
      </c>
      <c r="AM638" s="82" t="s">
        <v>1030</v>
      </c>
      <c r="AN638" s="82" t="b">
        <v>0</v>
      </c>
      <c r="AO638" s="88" t="s">
        <v>3964</v>
      </c>
      <c r="AP638" s="82" t="s">
        <v>179</v>
      </c>
      <c r="AQ638" s="82">
        <v>0</v>
      </c>
      <c r="AR638" s="82">
        <v>0</v>
      </c>
      <c r="AS638" s="82"/>
      <c r="AT638" s="82"/>
      <c r="AU638" s="82"/>
      <c r="AV638" s="82"/>
      <c r="AW638" s="82"/>
      <c r="AX638" s="82"/>
      <c r="AY638" s="82"/>
      <c r="AZ638" s="82"/>
      <c r="BA638" s="105" t="b">
        <f>IF(Edges[[#This Row],[Vertex 1]]=Edges[[#This Row],[Vertex 2]],TRUE,FALSE)</f>
        <v>0</v>
      </c>
      <c r="BB638">
        <v>1</v>
      </c>
      <c r="BC638">
        <v>1</v>
      </c>
      <c r="BD638" s="81" t="e">
        <f>REPLACE(INDEX(GroupVertices[Group], MATCH(Edges[[#This Row],[Vertex 1]],GroupVertices[Vertex],0)),1,1,"")</f>
        <v>#N/A</v>
      </c>
      <c r="BE638" s="81" t="e">
        <f>REPLACE(INDEX(GroupVertices[Group], MATCH(Edges[[#This Row],[Vertex 2]],GroupVertices[Vertex],0)),1,1,"")</f>
        <v>#N/A</v>
      </c>
    </row>
    <row r="639" spans="1:57" x14ac:dyDescent="0.25">
      <c r="A639" s="67" t="s">
        <v>2391</v>
      </c>
      <c r="B639" s="67" t="s">
        <v>387</v>
      </c>
      <c r="C639" s="68"/>
      <c r="D639" s="69"/>
      <c r="E639" s="70"/>
      <c r="F639" s="71"/>
      <c r="G639" s="68"/>
      <c r="H639" s="72"/>
      <c r="I639" s="73"/>
      <c r="J639" s="73"/>
      <c r="K639" s="35" t="s">
        <v>65</v>
      </c>
      <c r="L639" s="80">
        <v>639</v>
      </c>
      <c r="M639" s="80"/>
      <c r="N639" s="75"/>
      <c r="O639" s="82" t="s">
        <v>393</v>
      </c>
      <c r="P639" s="84">
        <v>42853.340462962966</v>
      </c>
      <c r="Q639" s="82" t="s">
        <v>2620</v>
      </c>
      <c r="R639" s="85" t="s">
        <v>2657</v>
      </c>
      <c r="S639" s="82" t="s">
        <v>2668</v>
      </c>
      <c r="T639" s="82"/>
      <c r="U639" s="82"/>
      <c r="V639" s="85" t="s">
        <v>2925</v>
      </c>
      <c r="W639" s="84">
        <v>42853.340462962966</v>
      </c>
      <c r="X639" s="85" t="s">
        <v>3349</v>
      </c>
      <c r="Y639" s="82"/>
      <c r="Z639" s="82"/>
      <c r="AA639" s="88" t="s">
        <v>3786</v>
      </c>
      <c r="AB639" s="82"/>
      <c r="AC639" s="82" t="b">
        <v>0</v>
      </c>
      <c r="AD639" s="82">
        <v>0</v>
      </c>
      <c r="AE639" s="88" t="s">
        <v>1016</v>
      </c>
      <c r="AF639" s="82" t="b">
        <v>0</v>
      </c>
      <c r="AG639" s="82" t="s">
        <v>1023</v>
      </c>
      <c r="AH639" s="82"/>
      <c r="AI639" s="88" t="s">
        <v>1016</v>
      </c>
      <c r="AJ639" s="82" t="b">
        <v>0</v>
      </c>
      <c r="AK639" s="82">
        <v>345</v>
      </c>
      <c r="AL639" s="88" t="s">
        <v>3964</v>
      </c>
      <c r="AM639" s="82" t="s">
        <v>1030</v>
      </c>
      <c r="AN639" s="82" t="b">
        <v>0</v>
      </c>
      <c r="AO639" s="88" t="s">
        <v>3964</v>
      </c>
      <c r="AP639" s="82" t="s">
        <v>179</v>
      </c>
      <c r="AQ639" s="82">
        <v>0</v>
      </c>
      <c r="AR639" s="82">
        <v>0</v>
      </c>
      <c r="AS639" s="82"/>
      <c r="AT639" s="82"/>
      <c r="AU639" s="82"/>
      <c r="AV639" s="82"/>
      <c r="AW639" s="82"/>
      <c r="AX639" s="82"/>
      <c r="AY639" s="82"/>
      <c r="AZ639" s="82"/>
      <c r="BA639" s="105" t="b">
        <f>IF(Edges[[#This Row],[Vertex 1]]=Edges[[#This Row],[Vertex 2]],TRUE,FALSE)</f>
        <v>0</v>
      </c>
      <c r="BB639">
        <v>1</v>
      </c>
      <c r="BC639">
        <v>1</v>
      </c>
      <c r="BD639" s="81" t="e">
        <f>REPLACE(INDEX(GroupVertices[Group], MATCH(Edges[[#This Row],[Vertex 1]],GroupVertices[Vertex],0)),1,1,"")</f>
        <v>#N/A</v>
      </c>
      <c r="BE639" s="81" t="e">
        <f>REPLACE(INDEX(GroupVertices[Group], MATCH(Edges[[#This Row],[Vertex 2]],GroupVertices[Vertex],0)),1,1,"")</f>
        <v>#N/A</v>
      </c>
    </row>
    <row r="640" spans="1:57" x14ac:dyDescent="0.25">
      <c r="A640" s="67" t="s">
        <v>2391</v>
      </c>
      <c r="B640" s="67" t="s">
        <v>381</v>
      </c>
      <c r="C640" s="68"/>
      <c r="D640" s="69"/>
      <c r="E640" s="70"/>
      <c r="F640" s="71"/>
      <c r="G640" s="68"/>
      <c r="H640" s="72"/>
      <c r="I640" s="73"/>
      <c r="J640" s="73"/>
      <c r="K640" s="35" t="s">
        <v>65</v>
      </c>
      <c r="L640" s="80">
        <v>640</v>
      </c>
      <c r="M640" s="80"/>
      <c r="N640" s="75"/>
      <c r="O640" s="82" t="s">
        <v>393</v>
      </c>
      <c r="P640" s="84">
        <v>42853.340462962966</v>
      </c>
      <c r="Q640" s="82" t="s">
        <v>2620</v>
      </c>
      <c r="R640" s="85" t="s">
        <v>2657</v>
      </c>
      <c r="S640" s="82" t="s">
        <v>2668</v>
      </c>
      <c r="T640" s="82"/>
      <c r="U640" s="82"/>
      <c r="V640" s="85" t="s">
        <v>2925</v>
      </c>
      <c r="W640" s="84">
        <v>42853.340462962966</v>
      </c>
      <c r="X640" s="85" t="s">
        <v>3349</v>
      </c>
      <c r="Y640" s="82"/>
      <c r="Z640" s="82"/>
      <c r="AA640" s="88" t="s">
        <v>3786</v>
      </c>
      <c r="AB640" s="82"/>
      <c r="AC640" s="82" t="b">
        <v>0</v>
      </c>
      <c r="AD640" s="82">
        <v>0</v>
      </c>
      <c r="AE640" s="88" t="s">
        <v>1016</v>
      </c>
      <c r="AF640" s="82" t="b">
        <v>0</v>
      </c>
      <c r="AG640" s="82" t="s">
        <v>1023</v>
      </c>
      <c r="AH640" s="82"/>
      <c r="AI640" s="88" t="s">
        <v>1016</v>
      </c>
      <c r="AJ640" s="82" t="b">
        <v>0</v>
      </c>
      <c r="AK640" s="82">
        <v>345</v>
      </c>
      <c r="AL640" s="88" t="s">
        <v>3964</v>
      </c>
      <c r="AM640" s="82" t="s">
        <v>1030</v>
      </c>
      <c r="AN640" s="82" t="b">
        <v>0</v>
      </c>
      <c r="AO640" s="88" t="s">
        <v>3964</v>
      </c>
      <c r="AP640" s="82" t="s">
        <v>179</v>
      </c>
      <c r="AQ640" s="82">
        <v>0</v>
      </c>
      <c r="AR640" s="82">
        <v>0</v>
      </c>
      <c r="AS640" s="82"/>
      <c r="AT640" s="82"/>
      <c r="AU640" s="82"/>
      <c r="AV640" s="82"/>
      <c r="AW640" s="82"/>
      <c r="AX640" s="82"/>
      <c r="AY640" s="82"/>
      <c r="AZ640" s="82"/>
      <c r="BA640" s="105" t="b">
        <f>IF(Edges[[#This Row],[Vertex 1]]=Edges[[#This Row],[Vertex 2]],TRUE,FALSE)</f>
        <v>0</v>
      </c>
      <c r="BB640">
        <v>1</v>
      </c>
      <c r="BC640">
        <v>1</v>
      </c>
      <c r="BD640" s="81" t="e">
        <f>REPLACE(INDEX(GroupVertices[Group], MATCH(Edges[[#This Row],[Vertex 1]],GroupVertices[Vertex],0)),1,1,"")</f>
        <v>#N/A</v>
      </c>
      <c r="BE640" s="81" t="e">
        <f>REPLACE(INDEX(GroupVertices[Group], MATCH(Edges[[#This Row],[Vertex 2]],GroupVertices[Vertex],0)),1,1,"")</f>
        <v>#N/A</v>
      </c>
    </row>
    <row r="641" spans="1:57" x14ac:dyDescent="0.25">
      <c r="A641" s="67" t="s">
        <v>2391</v>
      </c>
      <c r="B641" s="67" t="s">
        <v>2396</v>
      </c>
      <c r="C641" s="68"/>
      <c r="D641" s="69"/>
      <c r="E641" s="70"/>
      <c r="F641" s="71"/>
      <c r="G641" s="68"/>
      <c r="H641" s="72"/>
      <c r="I641" s="73"/>
      <c r="J641" s="73"/>
      <c r="K641" s="35" t="s">
        <v>65</v>
      </c>
      <c r="L641" s="80">
        <v>641</v>
      </c>
      <c r="M641" s="80"/>
      <c r="N641" s="75"/>
      <c r="O641" s="82" t="s">
        <v>393</v>
      </c>
      <c r="P641" s="84">
        <v>42853.537303240744</v>
      </c>
      <c r="Q641" s="82" t="s">
        <v>2626</v>
      </c>
      <c r="R641" s="82"/>
      <c r="S641" s="82"/>
      <c r="T641" s="82" t="s">
        <v>387</v>
      </c>
      <c r="U641" s="82"/>
      <c r="V641" s="85" t="s">
        <v>2925</v>
      </c>
      <c r="W641" s="84">
        <v>42853.537303240744</v>
      </c>
      <c r="X641" s="85" t="s">
        <v>3350</v>
      </c>
      <c r="Y641" s="82"/>
      <c r="Z641" s="82"/>
      <c r="AA641" s="88" t="s">
        <v>3787</v>
      </c>
      <c r="AB641" s="82"/>
      <c r="AC641" s="82" t="b">
        <v>0</v>
      </c>
      <c r="AD641" s="82">
        <v>0</v>
      </c>
      <c r="AE641" s="88" t="s">
        <v>1016</v>
      </c>
      <c r="AF641" s="82" t="b">
        <v>0</v>
      </c>
      <c r="AG641" s="82" t="s">
        <v>1023</v>
      </c>
      <c r="AH641" s="82"/>
      <c r="AI641" s="88" t="s">
        <v>1016</v>
      </c>
      <c r="AJ641" s="82" t="b">
        <v>0</v>
      </c>
      <c r="AK641" s="82">
        <v>5</v>
      </c>
      <c r="AL641" s="88" t="s">
        <v>3793</v>
      </c>
      <c r="AM641" s="82" t="s">
        <v>1030</v>
      </c>
      <c r="AN641" s="82" t="b">
        <v>0</v>
      </c>
      <c r="AO641" s="88" t="s">
        <v>3793</v>
      </c>
      <c r="AP641" s="82" t="s">
        <v>179</v>
      </c>
      <c r="AQ641" s="82">
        <v>0</v>
      </c>
      <c r="AR641" s="82">
        <v>0</v>
      </c>
      <c r="AS641" s="82"/>
      <c r="AT641" s="82"/>
      <c r="AU641" s="82"/>
      <c r="AV641" s="82"/>
      <c r="AW641" s="82"/>
      <c r="AX641" s="82"/>
      <c r="AY641" s="82"/>
      <c r="AZ641" s="82"/>
      <c r="BA641" s="105" t="b">
        <f>IF(Edges[[#This Row],[Vertex 1]]=Edges[[#This Row],[Vertex 2]],TRUE,FALSE)</f>
        <v>0</v>
      </c>
      <c r="BB641">
        <v>2</v>
      </c>
      <c r="BC641">
        <v>1</v>
      </c>
      <c r="BD641" s="81" t="e">
        <f>REPLACE(INDEX(GroupVertices[Group], MATCH(Edges[[#This Row],[Vertex 1]],GroupVertices[Vertex],0)),1,1,"")</f>
        <v>#N/A</v>
      </c>
      <c r="BE641" s="81" t="e">
        <f>REPLACE(INDEX(GroupVertices[Group], MATCH(Edges[[#This Row],[Vertex 2]],GroupVertices[Vertex],0)),1,1,"")</f>
        <v>#N/A</v>
      </c>
    </row>
    <row r="642" spans="1:57" x14ac:dyDescent="0.25">
      <c r="A642" s="67" t="s">
        <v>2391</v>
      </c>
      <c r="B642" s="67" t="s">
        <v>379</v>
      </c>
      <c r="C642" s="68"/>
      <c r="D642" s="69"/>
      <c r="E642" s="70"/>
      <c r="F642" s="71"/>
      <c r="G642" s="68"/>
      <c r="H642" s="72"/>
      <c r="I642" s="73"/>
      <c r="J642" s="73"/>
      <c r="K642" s="35" t="s">
        <v>65</v>
      </c>
      <c r="L642" s="80">
        <v>642</v>
      </c>
      <c r="M642" s="80"/>
      <c r="N642" s="75"/>
      <c r="O642" s="82" t="s">
        <v>393</v>
      </c>
      <c r="P642" s="84">
        <v>42853.717037037037</v>
      </c>
      <c r="Q642" s="82" t="s">
        <v>2631</v>
      </c>
      <c r="R642" s="82"/>
      <c r="S642" s="82"/>
      <c r="T642" s="82" t="s">
        <v>387</v>
      </c>
      <c r="U642" s="82"/>
      <c r="V642" s="85" t="s">
        <v>2925</v>
      </c>
      <c r="W642" s="84">
        <v>42853.717037037037</v>
      </c>
      <c r="X642" s="85" t="s">
        <v>3351</v>
      </c>
      <c r="Y642" s="82"/>
      <c r="Z642" s="82"/>
      <c r="AA642" s="88" t="s">
        <v>3788</v>
      </c>
      <c r="AB642" s="82"/>
      <c r="AC642" s="82" t="b">
        <v>0</v>
      </c>
      <c r="AD642" s="82">
        <v>0</v>
      </c>
      <c r="AE642" s="88" t="s">
        <v>1016</v>
      </c>
      <c r="AF642" s="82" t="b">
        <v>0</v>
      </c>
      <c r="AG642" s="82" t="s">
        <v>1023</v>
      </c>
      <c r="AH642" s="82"/>
      <c r="AI642" s="88" t="s">
        <v>1016</v>
      </c>
      <c r="AJ642" s="82" t="b">
        <v>0</v>
      </c>
      <c r="AK642" s="82">
        <v>3</v>
      </c>
      <c r="AL642" s="88" t="s">
        <v>3928</v>
      </c>
      <c r="AM642" s="82" t="s">
        <v>1030</v>
      </c>
      <c r="AN642" s="82" t="b">
        <v>0</v>
      </c>
      <c r="AO642" s="88" t="s">
        <v>3928</v>
      </c>
      <c r="AP642" s="82" t="s">
        <v>179</v>
      </c>
      <c r="AQ642" s="82">
        <v>0</v>
      </c>
      <c r="AR642" s="82">
        <v>0</v>
      </c>
      <c r="AS642" s="82"/>
      <c r="AT642" s="82"/>
      <c r="AU642" s="82"/>
      <c r="AV642" s="82"/>
      <c r="AW642" s="82"/>
      <c r="AX642" s="82"/>
      <c r="AY642" s="82"/>
      <c r="AZ642" s="82"/>
      <c r="BA642" s="105" t="b">
        <f>IF(Edges[[#This Row],[Vertex 1]]=Edges[[#This Row],[Vertex 2]],TRUE,FALSE)</f>
        <v>0</v>
      </c>
      <c r="BB642">
        <v>1</v>
      </c>
      <c r="BC642">
        <v>1</v>
      </c>
      <c r="BD642" s="81" t="e">
        <f>REPLACE(INDEX(GroupVertices[Group], MATCH(Edges[[#This Row],[Vertex 1]],GroupVertices[Vertex],0)),1,1,"")</f>
        <v>#N/A</v>
      </c>
      <c r="BE642" s="81" t="e">
        <f>REPLACE(INDEX(GroupVertices[Group], MATCH(Edges[[#This Row],[Vertex 2]],GroupVertices[Vertex],0)),1,1,"")</f>
        <v>#N/A</v>
      </c>
    </row>
    <row r="643" spans="1:57" x14ac:dyDescent="0.25">
      <c r="A643" s="67" t="s">
        <v>2392</v>
      </c>
      <c r="B643" s="67" t="s">
        <v>379</v>
      </c>
      <c r="C643" s="68"/>
      <c r="D643" s="69"/>
      <c r="E643" s="70"/>
      <c r="F643" s="71"/>
      <c r="G643" s="68"/>
      <c r="H643" s="72"/>
      <c r="I643" s="73"/>
      <c r="J643" s="73"/>
      <c r="K643" s="35" t="s">
        <v>65</v>
      </c>
      <c r="L643" s="80">
        <v>643</v>
      </c>
      <c r="M643" s="80"/>
      <c r="N643" s="75"/>
      <c r="O643" s="82" t="s">
        <v>393</v>
      </c>
      <c r="P643" s="84">
        <v>42853.717129629629</v>
      </c>
      <c r="Q643" s="82" t="s">
        <v>2631</v>
      </c>
      <c r="R643" s="82"/>
      <c r="S643" s="82"/>
      <c r="T643" s="82" t="s">
        <v>387</v>
      </c>
      <c r="U643" s="82"/>
      <c r="V643" s="85" t="s">
        <v>2926</v>
      </c>
      <c r="W643" s="84">
        <v>42853.717129629629</v>
      </c>
      <c r="X643" s="85" t="s">
        <v>3352</v>
      </c>
      <c r="Y643" s="82"/>
      <c r="Z643" s="82"/>
      <c r="AA643" s="88" t="s">
        <v>3789</v>
      </c>
      <c r="AB643" s="82"/>
      <c r="AC643" s="82" t="b">
        <v>0</v>
      </c>
      <c r="AD643" s="82">
        <v>0</v>
      </c>
      <c r="AE643" s="88" t="s">
        <v>1016</v>
      </c>
      <c r="AF643" s="82" t="b">
        <v>0</v>
      </c>
      <c r="AG643" s="82" t="s">
        <v>1023</v>
      </c>
      <c r="AH643" s="82"/>
      <c r="AI643" s="88" t="s">
        <v>1016</v>
      </c>
      <c r="AJ643" s="82" t="b">
        <v>0</v>
      </c>
      <c r="AK643" s="82">
        <v>3</v>
      </c>
      <c r="AL643" s="88" t="s">
        <v>3928</v>
      </c>
      <c r="AM643" s="82" t="s">
        <v>1030</v>
      </c>
      <c r="AN643" s="82" t="b">
        <v>0</v>
      </c>
      <c r="AO643" s="88" t="s">
        <v>3928</v>
      </c>
      <c r="AP643" s="82" t="s">
        <v>179</v>
      </c>
      <c r="AQ643" s="82">
        <v>0</v>
      </c>
      <c r="AR643" s="82">
        <v>0</v>
      </c>
      <c r="AS643" s="82"/>
      <c r="AT643" s="82"/>
      <c r="AU643" s="82"/>
      <c r="AV643" s="82"/>
      <c r="AW643" s="82"/>
      <c r="AX643" s="82"/>
      <c r="AY643" s="82"/>
      <c r="AZ643" s="82"/>
      <c r="BA643" s="105" t="b">
        <f>IF(Edges[[#This Row],[Vertex 1]]=Edges[[#This Row],[Vertex 2]],TRUE,FALSE)</f>
        <v>0</v>
      </c>
      <c r="BB643">
        <v>1</v>
      </c>
      <c r="BC643">
        <v>1</v>
      </c>
      <c r="BD643" s="81" t="e">
        <f>REPLACE(INDEX(GroupVertices[Group], MATCH(Edges[[#This Row],[Vertex 1]],GroupVertices[Vertex],0)),1,1,"")</f>
        <v>#N/A</v>
      </c>
      <c r="BE643" s="81" t="e">
        <f>REPLACE(INDEX(GroupVertices[Group], MATCH(Edges[[#This Row],[Vertex 2]],GroupVertices[Vertex],0)),1,1,"")</f>
        <v>#N/A</v>
      </c>
    </row>
    <row r="644" spans="1:57" x14ac:dyDescent="0.25">
      <c r="A644" s="67" t="s">
        <v>2393</v>
      </c>
      <c r="B644" s="67" t="s">
        <v>387</v>
      </c>
      <c r="C644" s="68"/>
      <c r="D644" s="69"/>
      <c r="E644" s="70"/>
      <c r="F644" s="71"/>
      <c r="G644" s="68"/>
      <c r="H644" s="72"/>
      <c r="I644" s="73"/>
      <c r="J644" s="73"/>
      <c r="K644" s="35" t="s">
        <v>65</v>
      </c>
      <c r="L644" s="80">
        <v>644</v>
      </c>
      <c r="M644" s="80"/>
      <c r="N644" s="75"/>
      <c r="O644" s="82" t="s">
        <v>393</v>
      </c>
      <c r="P644" s="84">
        <v>42853.720856481479</v>
      </c>
      <c r="Q644" s="82" t="s">
        <v>2620</v>
      </c>
      <c r="R644" s="85" t="s">
        <v>2657</v>
      </c>
      <c r="S644" s="82" t="s">
        <v>2668</v>
      </c>
      <c r="T644" s="82"/>
      <c r="U644" s="82"/>
      <c r="V644" s="85" t="s">
        <v>2927</v>
      </c>
      <c r="W644" s="84">
        <v>42853.720856481479</v>
      </c>
      <c r="X644" s="85" t="s">
        <v>3353</v>
      </c>
      <c r="Y644" s="82"/>
      <c r="Z644" s="82"/>
      <c r="AA644" s="88" t="s">
        <v>3790</v>
      </c>
      <c r="AB644" s="82"/>
      <c r="AC644" s="82" t="b">
        <v>0</v>
      </c>
      <c r="AD644" s="82">
        <v>0</v>
      </c>
      <c r="AE644" s="88" t="s">
        <v>1016</v>
      </c>
      <c r="AF644" s="82" t="b">
        <v>0</v>
      </c>
      <c r="AG644" s="82" t="s">
        <v>1023</v>
      </c>
      <c r="AH644" s="82"/>
      <c r="AI644" s="88" t="s">
        <v>1016</v>
      </c>
      <c r="AJ644" s="82" t="b">
        <v>0</v>
      </c>
      <c r="AK644" s="82">
        <v>345</v>
      </c>
      <c r="AL644" s="88" t="s">
        <v>3964</v>
      </c>
      <c r="AM644" s="82" t="s">
        <v>1030</v>
      </c>
      <c r="AN644" s="82" t="b">
        <v>0</v>
      </c>
      <c r="AO644" s="88" t="s">
        <v>3964</v>
      </c>
      <c r="AP644" s="82" t="s">
        <v>179</v>
      </c>
      <c r="AQ644" s="82">
        <v>0</v>
      </c>
      <c r="AR644" s="82">
        <v>0</v>
      </c>
      <c r="AS644" s="82"/>
      <c r="AT644" s="82"/>
      <c r="AU644" s="82"/>
      <c r="AV644" s="82"/>
      <c r="AW644" s="82"/>
      <c r="AX644" s="82"/>
      <c r="AY644" s="82"/>
      <c r="AZ644" s="82"/>
      <c r="BA644" s="105" t="b">
        <f>IF(Edges[[#This Row],[Vertex 1]]=Edges[[#This Row],[Vertex 2]],TRUE,FALSE)</f>
        <v>0</v>
      </c>
      <c r="BB644">
        <v>1</v>
      </c>
      <c r="BC644">
        <v>1</v>
      </c>
      <c r="BD644" s="81" t="e">
        <f>REPLACE(INDEX(GroupVertices[Group], MATCH(Edges[[#This Row],[Vertex 1]],GroupVertices[Vertex],0)),1,1,"")</f>
        <v>#N/A</v>
      </c>
      <c r="BE644" s="81" t="e">
        <f>REPLACE(INDEX(GroupVertices[Group], MATCH(Edges[[#This Row],[Vertex 2]],GroupVertices[Vertex],0)),1,1,"")</f>
        <v>#N/A</v>
      </c>
    </row>
    <row r="645" spans="1:57" x14ac:dyDescent="0.25">
      <c r="A645" s="67" t="s">
        <v>2393</v>
      </c>
      <c r="B645" s="67" t="s">
        <v>381</v>
      </c>
      <c r="C645" s="68"/>
      <c r="D645" s="69"/>
      <c r="E645" s="70"/>
      <c r="F645" s="71"/>
      <c r="G645" s="68"/>
      <c r="H645" s="72"/>
      <c r="I645" s="73"/>
      <c r="J645" s="73"/>
      <c r="K645" s="35" t="s">
        <v>65</v>
      </c>
      <c r="L645" s="80">
        <v>645</v>
      </c>
      <c r="M645" s="80"/>
      <c r="N645" s="75"/>
      <c r="O645" s="82" t="s">
        <v>393</v>
      </c>
      <c r="P645" s="84">
        <v>42853.720856481479</v>
      </c>
      <c r="Q645" s="82" t="s">
        <v>2620</v>
      </c>
      <c r="R645" s="85" t="s">
        <v>2657</v>
      </c>
      <c r="S645" s="82" t="s">
        <v>2668</v>
      </c>
      <c r="T645" s="82"/>
      <c r="U645" s="82"/>
      <c r="V645" s="85" t="s">
        <v>2927</v>
      </c>
      <c r="W645" s="84">
        <v>42853.720856481479</v>
      </c>
      <c r="X645" s="85" t="s">
        <v>3353</v>
      </c>
      <c r="Y645" s="82"/>
      <c r="Z645" s="82"/>
      <c r="AA645" s="88" t="s">
        <v>3790</v>
      </c>
      <c r="AB645" s="82"/>
      <c r="AC645" s="82" t="b">
        <v>0</v>
      </c>
      <c r="AD645" s="82">
        <v>0</v>
      </c>
      <c r="AE645" s="88" t="s">
        <v>1016</v>
      </c>
      <c r="AF645" s="82" t="b">
        <v>0</v>
      </c>
      <c r="AG645" s="82" t="s">
        <v>1023</v>
      </c>
      <c r="AH645" s="82"/>
      <c r="AI645" s="88" t="s">
        <v>1016</v>
      </c>
      <c r="AJ645" s="82" t="b">
        <v>0</v>
      </c>
      <c r="AK645" s="82">
        <v>345</v>
      </c>
      <c r="AL645" s="88" t="s">
        <v>3964</v>
      </c>
      <c r="AM645" s="82" t="s">
        <v>1030</v>
      </c>
      <c r="AN645" s="82" t="b">
        <v>0</v>
      </c>
      <c r="AO645" s="88" t="s">
        <v>3964</v>
      </c>
      <c r="AP645" s="82" t="s">
        <v>179</v>
      </c>
      <c r="AQ645" s="82">
        <v>0</v>
      </c>
      <c r="AR645" s="82">
        <v>0</v>
      </c>
      <c r="AS645" s="82"/>
      <c r="AT645" s="82"/>
      <c r="AU645" s="82"/>
      <c r="AV645" s="82"/>
      <c r="AW645" s="82"/>
      <c r="AX645" s="82"/>
      <c r="AY645" s="82"/>
      <c r="AZ645" s="82"/>
      <c r="BA645" s="105" t="b">
        <f>IF(Edges[[#This Row],[Vertex 1]]=Edges[[#This Row],[Vertex 2]],TRUE,FALSE)</f>
        <v>0</v>
      </c>
      <c r="BB645">
        <v>1</v>
      </c>
      <c r="BC645">
        <v>1</v>
      </c>
      <c r="BD645" s="81" t="e">
        <f>REPLACE(INDEX(GroupVertices[Group], MATCH(Edges[[#This Row],[Vertex 1]],GroupVertices[Vertex],0)),1,1,"")</f>
        <v>#N/A</v>
      </c>
      <c r="BE645" s="81" t="e">
        <f>REPLACE(INDEX(GroupVertices[Group], MATCH(Edges[[#This Row],[Vertex 2]],GroupVertices[Vertex],0)),1,1,"")</f>
        <v>#N/A</v>
      </c>
    </row>
    <row r="646" spans="1:57" x14ac:dyDescent="0.25">
      <c r="A646" s="67" t="s">
        <v>2394</v>
      </c>
      <c r="B646" s="67" t="s">
        <v>387</v>
      </c>
      <c r="C646" s="68"/>
      <c r="D646" s="69"/>
      <c r="E646" s="70"/>
      <c r="F646" s="71"/>
      <c r="G646" s="68"/>
      <c r="H646" s="72"/>
      <c r="I646" s="73"/>
      <c r="J646" s="73"/>
      <c r="K646" s="35" t="s">
        <v>65</v>
      </c>
      <c r="L646" s="80">
        <v>646</v>
      </c>
      <c r="M646" s="80"/>
      <c r="N646" s="75"/>
      <c r="O646" s="82" t="s">
        <v>393</v>
      </c>
      <c r="P646" s="84">
        <v>42853.726122685184</v>
      </c>
      <c r="Q646" s="82" t="s">
        <v>2632</v>
      </c>
      <c r="R646" s="82"/>
      <c r="S646" s="82"/>
      <c r="T646" s="82" t="s">
        <v>2694</v>
      </c>
      <c r="U646" s="82"/>
      <c r="V646" s="85" t="s">
        <v>2928</v>
      </c>
      <c r="W646" s="84">
        <v>42853.726122685184</v>
      </c>
      <c r="X646" s="85" t="s">
        <v>3354</v>
      </c>
      <c r="Y646" s="82"/>
      <c r="Z646" s="82"/>
      <c r="AA646" s="88" t="s">
        <v>3791</v>
      </c>
      <c r="AB646" s="82"/>
      <c r="AC646" s="82" t="b">
        <v>0</v>
      </c>
      <c r="AD646" s="82">
        <v>0</v>
      </c>
      <c r="AE646" s="88" t="s">
        <v>1016</v>
      </c>
      <c r="AF646" s="82" t="b">
        <v>0</v>
      </c>
      <c r="AG646" s="82" t="s">
        <v>1023</v>
      </c>
      <c r="AH646" s="82"/>
      <c r="AI646" s="88" t="s">
        <v>1016</v>
      </c>
      <c r="AJ646" s="82" t="b">
        <v>0</v>
      </c>
      <c r="AK646" s="82">
        <v>3</v>
      </c>
      <c r="AL646" s="88" t="s">
        <v>3813</v>
      </c>
      <c r="AM646" s="82" t="s">
        <v>1033</v>
      </c>
      <c r="AN646" s="82" t="b">
        <v>0</v>
      </c>
      <c r="AO646" s="88" t="s">
        <v>3813</v>
      </c>
      <c r="AP646" s="82" t="s">
        <v>179</v>
      </c>
      <c r="AQ646" s="82">
        <v>0</v>
      </c>
      <c r="AR646" s="82">
        <v>0</v>
      </c>
      <c r="AS646" s="82"/>
      <c r="AT646" s="82"/>
      <c r="AU646" s="82"/>
      <c r="AV646" s="82"/>
      <c r="AW646" s="82"/>
      <c r="AX646" s="82"/>
      <c r="AY646" s="82"/>
      <c r="AZ646" s="82"/>
      <c r="BA646" s="105" t="b">
        <f>IF(Edges[[#This Row],[Vertex 1]]=Edges[[#This Row],[Vertex 2]],TRUE,FALSE)</f>
        <v>0</v>
      </c>
      <c r="BB646">
        <v>1</v>
      </c>
      <c r="BC646">
        <v>1</v>
      </c>
      <c r="BD646" s="81" t="e">
        <f>REPLACE(INDEX(GroupVertices[Group], MATCH(Edges[[#This Row],[Vertex 1]],GroupVertices[Vertex],0)),1,1,"")</f>
        <v>#N/A</v>
      </c>
      <c r="BE646" s="81" t="e">
        <f>REPLACE(INDEX(GroupVertices[Group], MATCH(Edges[[#This Row],[Vertex 2]],GroupVertices[Vertex],0)),1,1,"")</f>
        <v>#N/A</v>
      </c>
    </row>
    <row r="647" spans="1:57" x14ac:dyDescent="0.25">
      <c r="A647" s="67" t="s">
        <v>2394</v>
      </c>
      <c r="B647" s="67" t="s">
        <v>381</v>
      </c>
      <c r="C647" s="68"/>
      <c r="D647" s="69"/>
      <c r="E647" s="70"/>
      <c r="F647" s="71"/>
      <c r="G647" s="68"/>
      <c r="H647" s="72"/>
      <c r="I647" s="73"/>
      <c r="J647" s="73"/>
      <c r="K647" s="35" t="s">
        <v>65</v>
      </c>
      <c r="L647" s="80">
        <v>647</v>
      </c>
      <c r="M647" s="80"/>
      <c r="N647" s="75"/>
      <c r="O647" s="82" t="s">
        <v>393</v>
      </c>
      <c r="P647" s="84">
        <v>42853.726122685184</v>
      </c>
      <c r="Q647" s="82" t="s">
        <v>2632</v>
      </c>
      <c r="R647" s="82"/>
      <c r="S647" s="82"/>
      <c r="T647" s="82" t="s">
        <v>2694</v>
      </c>
      <c r="U647" s="82"/>
      <c r="V647" s="85" t="s">
        <v>2928</v>
      </c>
      <c r="W647" s="84">
        <v>42853.726122685184</v>
      </c>
      <c r="X647" s="85" t="s">
        <v>3354</v>
      </c>
      <c r="Y647" s="82"/>
      <c r="Z647" s="82"/>
      <c r="AA647" s="88" t="s">
        <v>3791</v>
      </c>
      <c r="AB647" s="82"/>
      <c r="AC647" s="82" t="b">
        <v>0</v>
      </c>
      <c r="AD647" s="82">
        <v>0</v>
      </c>
      <c r="AE647" s="88" t="s">
        <v>1016</v>
      </c>
      <c r="AF647" s="82" t="b">
        <v>0</v>
      </c>
      <c r="AG647" s="82" t="s">
        <v>1023</v>
      </c>
      <c r="AH647" s="82"/>
      <c r="AI647" s="88" t="s">
        <v>1016</v>
      </c>
      <c r="AJ647" s="82" t="b">
        <v>0</v>
      </c>
      <c r="AK647" s="82">
        <v>3</v>
      </c>
      <c r="AL647" s="88" t="s">
        <v>3813</v>
      </c>
      <c r="AM647" s="82" t="s">
        <v>1033</v>
      </c>
      <c r="AN647" s="82" t="b">
        <v>0</v>
      </c>
      <c r="AO647" s="88" t="s">
        <v>3813</v>
      </c>
      <c r="AP647" s="82" t="s">
        <v>179</v>
      </c>
      <c r="AQ647" s="82">
        <v>0</v>
      </c>
      <c r="AR647" s="82">
        <v>0</v>
      </c>
      <c r="AS647" s="82"/>
      <c r="AT647" s="82"/>
      <c r="AU647" s="82"/>
      <c r="AV647" s="82"/>
      <c r="AW647" s="82"/>
      <c r="AX647" s="82"/>
      <c r="AY647" s="82"/>
      <c r="AZ647" s="82"/>
      <c r="BA647" s="105" t="b">
        <f>IF(Edges[[#This Row],[Vertex 1]]=Edges[[#This Row],[Vertex 2]],TRUE,FALSE)</f>
        <v>0</v>
      </c>
      <c r="BB647">
        <v>1</v>
      </c>
      <c r="BC647">
        <v>1</v>
      </c>
      <c r="BD647" s="81" t="e">
        <f>REPLACE(INDEX(GroupVertices[Group], MATCH(Edges[[#This Row],[Vertex 1]],GroupVertices[Vertex],0)),1,1,"")</f>
        <v>#N/A</v>
      </c>
      <c r="BE647" s="81" t="e">
        <f>REPLACE(INDEX(GroupVertices[Group], MATCH(Edges[[#This Row],[Vertex 2]],GroupVertices[Vertex],0)),1,1,"")</f>
        <v>#N/A</v>
      </c>
    </row>
    <row r="648" spans="1:57" x14ac:dyDescent="0.25">
      <c r="A648" s="67" t="s">
        <v>2394</v>
      </c>
      <c r="B648" s="67" t="s">
        <v>2415</v>
      </c>
      <c r="C648" s="68"/>
      <c r="D648" s="69"/>
      <c r="E648" s="70"/>
      <c r="F648" s="71"/>
      <c r="G648" s="68"/>
      <c r="H648" s="72"/>
      <c r="I648" s="73"/>
      <c r="J648" s="73"/>
      <c r="K648" s="35" t="s">
        <v>65</v>
      </c>
      <c r="L648" s="80">
        <v>648</v>
      </c>
      <c r="M648" s="80"/>
      <c r="N648" s="75"/>
      <c r="O648" s="82" t="s">
        <v>393</v>
      </c>
      <c r="P648" s="84">
        <v>42853.726122685184</v>
      </c>
      <c r="Q648" s="82" t="s">
        <v>2632</v>
      </c>
      <c r="R648" s="82"/>
      <c r="S648" s="82"/>
      <c r="T648" s="82" t="s">
        <v>2694</v>
      </c>
      <c r="U648" s="82"/>
      <c r="V648" s="85" t="s">
        <v>2928</v>
      </c>
      <c r="W648" s="84">
        <v>42853.726122685184</v>
      </c>
      <c r="X648" s="85" t="s">
        <v>3354</v>
      </c>
      <c r="Y648" s="82"/>
      <c r="Z648" s="82"/>
      <c r="AA648" s="88" t="s">
        <v>3791</v>
      </c>
      <c r="AB648" s="82"/>
      <c r="AC648" s="82" t="b">
        <v>0</v>
      </c>
      <c r="AD648" s="82">
        <v>0</v>
      </c>
      <c r="AE648" s="88" t="s">
        <v>1016</v>
      </c>
      <c r="AF648" s="82" t="b">
        <v>0</v>
      </c>
      <c r="AG648" s="82" t="s">
        <v>1023</v>
      </c>
      <c r="AH648" s="82"/>
      <c r="AI648" s="88" t="s">
        <v>1016</v>
      </c>
      <c r="AJ648" s="82" t="b">
        <v>0</v>
      </c>
      <c r="AK648" s="82">
        <v>3</v>
      </c>
      <c r="AL648" s="88" t="s">
        <v>3813</v>
      </c>
      <c r="AM648" s="82" t="s">
        <v>1033</v>
      </c>
      <c r="AN648" s="82" t="b">
        <v>0</v>
      </c>
      <c r="AO648" s="88" t="s">
        <v>3813</v>
      </c>
      <c r="AP648" s="82" t="s">
        <v>179</v>
      </c>
      <c r="AQ648" s="82">
        <v>0</v>
      </c>
      <c r="AR648" s="82">
        <v>0</v>
      </c>
      <c r="AS648" s="82"/>
      <c r="AT648" s="82"/>
      <c r="AU648" s="82"/>
      <c r="AV648" s="82"/>
      <c r="AW648" s="82"/>
      <c r="AX648" s="82"/>
      <c r="AY648" s="82"/>
      <c r="AZ648" s="82"/>
      <c r="BA648" s="105" t="b">
        <f>IF(Edges[[#This Row],[Vertex 1]]=Edges[[#This Row],[Vertex 2]],TRUE,FALSE)</f>
        <v>0</v>
      </c>
      <c r="BB648">
        <v>1</v>
      </c>
      <c r="BC648">
        <v>1</v>
      </c>
      <c r="BD648" s="81" t="e">
        <f>REPLACE(INDEX(GroupVertices[Group], MATCH(Edges[[#This Row],[Vertex 1]],GroupVertices[Vertex],0)),1,1,"")</f>
        <v>#N/A</v>
      </c>
      <c r="BE648" s="81" t="e">
        <f>REPLACE(INDEX(GroupVertices[Group], MATCH(Edges[[#This Row],[Vertex 2]],GroupVertices[Vertex],0)),1,1,"")</f>
        <v>#N/A</v>
      </c>
    </row>
    <row r="649" spans="1:57" x14ac:dyDescent="0.25">
      <c r="A649" s="67" t="s">
        <v>2395</v>
      </c>
      <c r="B649" s="67" t="s">
        <v>379</v>
      </c>
      <c r="C649" s="68"/>
      <c r="D649" s="69"/>
      <c r="E649" s="70"/>
      <c r="F649" s="71"/>
      <c r="G649" s="68"/>
      <c r="H649" s="72"/>
      <c r="I649" s="73"/>
      <c r="J649" s="73"/>
      <c r="K649" s="35" t="s">
        <v>65</v>
      </c>
      <c r="L649" s="80">
        <v>649</v>
      </c>
      <c r="M649" s="80"/>
      <c r="N649" s="75"/>
      <c r="O649" s="82" t="s">
        <v>393</v>
      </c>
      <c r="P649" s="84">
        <v>42853.727418981478</v>
      </c>
      <c r="Q649" s="82" t="s">
        <v>2631</v>
      </c>
      <c r="R649" s="82"/>
      <c r="S649" s="82"/>
      <c r="T649" s="82" t="s">
        <v>387</v>
      </c>
      <c r="U649" s="82"/>
      <c r="V649" s="85" t="s">
        <v>2929</v>
      </c>
      <c r="W649" s="84">
        <v>42853.727418981478</v>
      </c>
      <c r="X649" s="85" t="s">
        <v>3355</v>
      </c>
      <c r="Y649" s="82"/>
      <c r="Z649" s="82"/>
      <c r="AA649" s="88" t="s">
        <v>3792</v>
      </c>
      <c r="AB649" s="82"/>
      <c r="AC649" s="82" t="b">
        <v>0</v>
      </c>
      <c r="AD649" s="82">
        <v>0</v>
      </c>
      <c r="AE649" s="88" t="s">
        <v>1016</v>
      </c>
      <c r="AF649" s="82" t="b">
        <v>0</v>
      </c>
      <c r="AG649" s="82" t="s">
        <v>1023</v>
      </c>
      <c r="AH649" s="82"/>
      <c r="AI649" s="88" t="s">
        <v>1016</v>
      </c>
      <c r="AJ649" s="82" t="b">
        <v>0</v>
      </c>
      <c r="AK649" s="82">
        <v>3</v>
      </c>
      <c r="AL649" s="88" t="s">
        <v>3928</v>
      </c>
      <c r="AM649" s="82" t="s">
        <v>1030</v>
      </c>
      <c r="AN649" s="82" t="b">
        <v>0</v>
      </c>
      <c r="AO649" s="88" t="s">
        <v>3928</v>
      </c>
      <c r="AP649" s="82" t="s">
        <v>179</v>
      </c>
      <c r="AQ649" s="82">
        <v>0</v>
      </c>
      <c r="AR649" s="82">
        <v>0</v>
      </c>
      <c r="AS649" s="82"/>
      <c r="AT649" s="82"/>
      <c r="AU649" s="82"/>
      <c r="AV649" s="82"/>
      <c r="AW649" s="82"/>
      <c r="AX649" s="82"/>
      <c r="AY649" s="82"/>
      <c r="AZ649" s="82"/>
      <c r="BA649" s="105" t="b">
        <f>IF(Edges[[#This Row],[Vertex 1]]=Edges[[#This Row],[Vertex 2]],TRUE,FALSE)</f>
        <v>0</v>
      </c>
      <c r="BB649">
        <v>1</v>
      </c>
      <c r="BC649">
        <v>1</v>
      </c>
      <c r="BD649" s="81" t="e">
        <f>REPLACE(INDEX(GroupVertices[Group], MATCH(Edges[[#This Row],[Vertex 1]],GroupVertices[Vertex],0)),1,1,"")</f>
        <v>#N/A</v>
      </c>
      <c r="BE649" s="81" t="e">
        <f>REPLACE(INDEX(GroupVertices[Group], MATCH(Edges[[#This Row],[Vertex 2]],GroupVertices[Vertex],0)),1,1,"")</f>
        <v>#N/A</v>
      </c>
    </row>
    <row r="650" spans="1:57" hidden="1" x14ac:dyDescent="0.25">
      <c r="A650" s="67" t="s">
        <v>2396</v>
      </c>
      <c r="B650" s="67" t="s">
        <v>2396</v>
      </c>
      <c r="C650" s="68"/>
      <c r="D650" s="69"/>
      <c r="E650" s="70"/>
      <c r="F650" s="71"/>
      <c r="G650" s="68"/>
      <c r="H650" s="72"/>
      <c r="I650" s="73"/>
      <c r="J650" s="73"/>
      <c r="K650" s="35" t="s">
        <v>65</v>
      </c>
      <c r="L650" s="80">
        <v>650</v>
      </c>
      <c r="M650" s="80"/>
      <c r="N650" s="75"/>
      <c r="O650" s="82" t="s">
        <v>179</v>
      </c>
      <c r="P650" s="84">
        <v>42853.532986111109</v>
      </c>
      <c r="Q650" s="82" t="s">
        <v>2633</v>
      </c>
      <c r="R650" s="82"/>
      <c r="S650" s="82"/>
      <c r="T650" s="82" t="s">
        <v>387</v>
      </c>
      <c r="U650" s="82"/>
      <c r="V650" s="85" t="s">
        <v>2930</v>
      </c>
      <c r="W650" s="84">
        <v>42853.532986111109</v>
      </c>
      <c r="X650" s="85" t="s">
        <v>3356</v>
      </c>
      <c r="Y650" s="82"/>
      <c r="Z650" s="82"/>
      <c r="AA650" s="88" t="s">
        <v>3793</v>
      </c>
      <c r="AB650" s="82"/>
      <c r="AC650" s="82" t="b">
        <v>0</v>
      </c>
      <c r="AD650" s="82">
        <v>12</v>
      </c>
      <c r="AE650" s="88" t="s">
        <v>1016</v>
      </c>
      <c r="AF650" s="82" t="b">
        <v>0</v>
      </c>
      <c r="AG650" s="82" t="s">
        <v>1023</v>
      </c>
      <c r="AH650" s="82"/>
      <c r="AI650" s="88" t="s">
        <v>1016</v>
      </c>
      <c r="AJ650" s="82" t="b">
        <v>0</v>
      </c>
      <c r="AK650" s="82">
        <v>5</v>
      </c>
      <c r="AL650" s="88" t="s">
        <v>1016</v>
      </c>
      <c r="AM650" s="82" t="s">
        <v>1030</v>
      </c>
      <c r="AN650" s="82" t="b">
        <v>0</v>
      </c>
      <c r="AO650" s="88" t="s">
        <v>3793</v>
      </c>
      <c r="AP650" s="82" t="s">
        <v>179</v>
      </c>
      <c r="AQ650" s="82">
        <v>0</v>
      </c>
      <c r="AR650" s="82">
        <v>0</v>
      </c>
      <c r="AS650" s="82"/>
      <c r="AT650" s="82"/>
      <c r="AU650" s="82"/>
      <c r="AV650" s="82"/>
      <c r="AW650" s="82"/>
      <c r="AX650" s="82"/>
      <c r="AY650" s="82"/>
      <c r="AZ650" s="82"/>
      <c r="BA650" s="105" t="b">
        <f>IF(Edges[[#This Row],[Vertex 1]]=Edges[[#This Row],[Vertex 2]],TRUE,FALSE)</f>
        <v>1</v>
      </c>
      <c r="BB650">
        <v>2</v>
      </c>
      <c r="BC650">
        <v>1</v>
      </c>
      <c r="BD650" s="82" t="e">
        <f>REPLACE(INDEX(GroupVertices[Group], MATCH(Edges[[#This Row],[Vertex 1]],GroupVertices[Vertex],0)),1,1,"")</f>
        <v>#N/A</v>
      </c>
      <c r="BE650" s="105" t="e">
        <f>REPLACE(INDEX(GroupVertices[Group], MATCH(Edges[[#This Row],[Vertex 2]],GroupVertices[Vertex],0)),1,1,"")</f>
        <v>#N/A</v>
      </c>
    </row>
    <row r="651" spans="1:57" x14ac:dyDescent="0.25">
      <c r="A651" s="67" t="s">
        <v>2397</v>
      </c>
      <c r="B651" s="67" t="s">
        <v>2396</v>
      </c>
      <c r="C651" s="68"/>
      <c r="D651" s="69"/>
      <c r="E651" s="70"/>
      <c r="F651" s="71"/>
      <c r="G651" s="68"/>
      <c r="H651" s="72"/>
      <c r="I651" s="73"/>
      <c r="J651" s="73"/>
      <c r="K651" s="35" t="s">
        <v>65</v>
      </c>
      <c r="L651" s="80">
        <v>651</v>
      </c>
      <c r="M651" s="80"/>
      <c r="N651" s="75"/>
      <c r="O651" s="82" t="s">
        <v>393</v>
      </c>
      <c r="P651" s="84">
        <v>42853.73065972222</v>
      </c>
      <c r="Q651" s="82" t="s">
        <v>2626</v>
      </c>
      <c r="R651" s="82"/>
      <c r="S651" s="82"/>
      <c r="T651" s="82" t="s">
        <v>387</v>
      </c>
      <c r="U651" s="82"/>
      <c r="V651" s="85" t="s">
        <v>2931</v>
      </c>
      <c r="W651" s="84">
        <v>42853.73065972222</v>
      </c>
      <c r="X651" s="85" t="s">
        <v>3357</v>
      </c>
      <c r="Y651" s="82"/>
      <c r="Z651" s="82"/>
      <c r="AA651" s="88" t="s">
        <v>3795</v>
      </c>
      <c r="AB651" s="82"/>
      <c r="AC651" s="82" t="b">
        <v>0</v>
      </c>
      <c r="AD651" s="82">
        <v>0</v>
      </c>
      <c r="AE651" s="88" t="s">
        <v>1016</v>
      </c>
      <c r="AF651" s="82" t="b">
        <v>0</v>
      </c>
      <c r="AG651" s="82" t="s">
        <v>1023</v>
      </c>
      <c r="AH651" s="82"/>
      <c r="AI651" s="88" t="s">
        <v>1016</v>
      </c>
      <c r="AJ651" s="82" t="b">
        <v>0</v>
      </c>
      <c r="AK651" s="82">
        <v>5</v>
      </c>
      <c r="AL651" s="88" t="s">
        <v>3793</v>
      </c>
      <c r="AM651" s="82" t="s">
        <v>1032</v>
      </c>
      <c r="AN651" s="82" t="b">
        <v>0</v>
      </c>
      <c r="AO651" s="88" t="s">
        <v>3793</v>
      </c>
      <c r="AP651" s="82" t="s">
        <v>179</v>
      </c>
      <c r="AQ651" s="82">
        <v>0</v>
      </c>
      <c r="AR651" s="82">
        <v>0</v>
      </c>
      <c r="AS651" s="82"/>
      <c r="AT651" s="82"/>
      <c r="AU651" s="82"/>
      <c r="AV651" s="82"/>
      <c r="AW651" s="82"/>
      <c r="AX651" s="82"/>
      <c r="AY651" s="82"/>
      <c r="AZ651" s="82"/>
      <c r="BA651" s="105" t="b">
        <f>IF(Edges[[#This Row],[Vertex 1]]=Edges[[#This Row],[Vertex 2]],TRUE,FALSE)</f>
        <v>0</v>
      </c>
      <c r="BB651">
        <v>2</v>
      </c>
      <c r="BC651">
        <v>1</v>
      </c>
      <c r="BD651" s="81" t="e">
        <f>REPLACE(INDEX(GroupVertices[Group], MATCH(Edges[[#This Row],[Vertex 1]],GroupVertices[Vertex],0)),1,1,"")</f>
        <v>#N/A</v>
      </c>
      <c r="BE651" s="81" t="e">
        <f>REPLACE(INDEX(GroupVertices[Group], MATCH(Edges[[#This Row],[Vertex 2]],GroupVertices[Vertex],0)),1,1,"")</f>
        <v>#N/A</v>
      </c>
    </row>
    <row r="652" spans="1:57" x14ac:dyDescent="0.25">
      <c r="A652" s="67" t="s">
        <v>2398</v>
      </c>
      <c r="B652" s="67" t="s">
        <v>387</v>
      </c>
      <c r="C652" s="68"/>
      <c r="D652" s="69"/>
      <c r="E652" s="70"/>
      <c r="F652" s="71"/>
      <c r="G652" s="68"/>
      <c r="H652" s="72"/>
      <c r="I652" s="73"/>
      <c r="J652" s="73"/>
      <c r="K652" s="35" t="s">
        <v>65</v>
      </c>
      <c r="L652" s="80">
        <v>652</v>
      </c>
      <c r="M652" s="80"/>
      <c r="N652" s="75"/>
      <c r="O652" s="82" t="s">
        <v>393</v>
      </c>
      <c r="P652" s="84">
        <v>42853.738344907404</v>
      </c>
      <c r="Q652" s="82" t="s">
        <v>2620</v>
      </c>
      <c r="R652" s="85" t="s">
        <v>2657</v>
      </c>
      <c r="S652" s="82" t="s">
        <v>2668</v>
      </c>
      <c r="T652" s="82"/>
      <c r="U652" s="82"/>
      <c r="V652" s="85" t="s">
        <v>502</v>
      </c>
      <c r="W652" s="84">
        <v>42853.738344907404</v>
      </c>
      <c r="X652" s="85" t="s">
        <v>3358</v>
      </c>
      <c r="Y652" s="82"/>
      <c r="Z652" s="82"/>
      <c r="AA652" s="88" t="s">
        <v>3796</v>
      </c>
      <c r="AB652" s="82"/>
      <c r="AC652" s="82" t="b">
        <v>0</v>
      </c>
      <c r="AD652" s="82">
        <v>0</v>
      </c>
      <c r="AE652" s="88" t="s">
        <v>1016</v>
      </c>
      <c r="AF652" s="82" t="b">
        <v>0</v>
      </c>
      <c r="AG652" s="82" t="s">
        <v>1023</v>
      </c>
      <c r="AH652" s="82"/>
      <c r="AI652" s="88" t="s">
        <v>1016</v>
      </c>
      <c r="AJ652" s="82" t="b">
        <v>0</v>
      </c>
      <c r="AK652" s="82">
        <v>345</v>
      </c>
      <c r="AL652" s="88" t="s">
        <v>3964</v>
      </c>
      <c r="AM652" s="82" t="s">
        <v>1030</v>
      </c>
      <c r="AN652" s="82" t="b">
        <v>0</v>
      </c>
      <c r="AO652" s="88" t="s">
        <v>3964</v>
      </c>
      <c r="AP652" s="82" t="s">
        <v>179</v>
      </c>
      <c r="AQ652" s="82">
        <v>0</v>
      </c>
      <c r="AR652" s="82">
        <v>0</v>
      </c>
      <c r="AS652" s="82"/>
      <c r="AT652" s="82"/>
      <c r="AU652" s="82"/>
      <c r="AV652" s="82"/>
      <c r="AW652" s="82"/>
      <c r="AX652" s="82"/>
      <c r="AY652" s="82"/>
      <c r="AZ652" s="82"/>
      <c r="BA652" s="105" t="b">
        <f>IF(Edges[[#This Row],[Vertex 1]]=Edges[[#This Row],[Vertex 2]],TRUE,FALSE)</f>
        <v>0</v>
      </c>
      <c r="BB652">
        <v>1</v>
      </c>
      <c r="BC652">
        <v>1</v>
      </c>
      <c r="BD652" s="81" t="e">
        <f>REPLACE(INDEX(GroupVertices[Group], MATCH(Edges[[#This Row],[Vertex 1]],GroupVertices[Vertex],0)),1,1,"")</f>
        <v>#N/A</v>
      </c>
      <c r="BE652" s="81" t="e">
        <f>REPLACE(INDEX(GroupVertices[Group], MATCH(Edges[[#This Row],[Vertex 2]],GroupVertices[Vertex],0)),1,1,"")</f>
        <v>#N/A</v>
      </c>
    </row>
    <row r="653" spans="1:57" x14ac:dyDescent="0.25">
      <c r="A653" s="67" t="s">
        <v>2398</v>
      </c>
      <c r="B653" s="67" t="s">
        <v>381</v>
      </c>
      <c r="C653" s="68"/>
      <c r="D653" s="69"/>
      <c r="E653" s="70"/>
      <c r="F653" s="71"/>
      <c r="G653" s="68"/>
      <c r="H653" s="72"/>
      <c r="I653" s="73"/>
      <c r="J653" s="73"/>
      <c r="K653" s="35" t="s">
        <v>65</v>
      </c>
      <c r="L653" s="80">
        <v>653</v>
      </c>
      <c r="M653" s="80"/>
      <c r="N653" s="75"/>
      <c r="O653" s="82" t="s">
        <v>393</v>
      </c>
      <c r="P653" s="84">
        <v>42853.738344907404</v>
      </c>
      <c r="Q653" s="82" t="s">
        <v>2620</v>
      </c>
      <c r="R653" s="85" t="s">
        <v>2657</v>
      </c>
      <c r="S653" s="82" t="s">
        <v>2668</v>
      </c>
      <c r="T653" s="82"/>
      <c r="U653" s="82"/>
      <c r="V653" s="85" t="s">
        <v>502</v>
      </c>
      <c r="W653" s="84">
        <v>42853.738344907404</v>
      </c>
      <c r="X653" s="85" t="s">
        <v>3358</v>
      </c>
      <c r="Y653" s="82"/>
      <c r="Z653" s="82"/>
      <c r="AA653" s="88" t="s">
        <v>3796</v>
      </c>
      <c r="AB653" s="82"/>
      <c r="AC653" s="82" t="b">
        <v>0</v>
      </c>
      <c r="AD653" s="82">
        <v>0</v>
      </c>
      <c r="AE653" s="88" t="s">
        <v>1016</v>
      </c>
      <c r="AF653" s="82" t="b">
        <v>0</v>
      </c>
      <c r="AG653" s="82" t="s">
        <v>1023</v>
      </c>
      <c r="AH653" s="82"/>
      <c r="AI653" s="88" t="s">
        <v>1016</v>
      </c>
      <c r="AJ653" s="82" t="b">
        <v>0</v>
      </c>
      <c r="AK653" s="82">
        <v>345</v>
      </c>
      <c r="AL653" s="88" t="s">
        <v>3964</v>
      </c>
      <c r="AM653" s="82" t="s">
        <v>1030</v>
      </c>
      <c r="AN653" s="82" t="b">
        <v>0</v>
      </c>
      <c r="AO653" s="88" t="s">
        <v>3964</v>
      </c>
      <c r="AP653" s="82" t="s">
        <v>179</v>
      </c>
      <c r="AQ653" s="82">
        <v>0</v>
      </c>
      <c r="AR653" s="82">
        <v>0</v>
      </c>
      <c r="AS653" s="82"/>
      <c r="AT653" s="82"/>
      <c r="AU653" s="82"/>
      <c r="AV653" s="82"/>
      <c r="AW653" s="82"/>
      <c r="AX653" s="82"/>
      <c r="AY653" s="82"/>
      <c r="AZ653" s="82"/>
      <c r="BA653" s="105" t="b">
        <f>IF(Edges[[#This Row],[Vertex 1]]=Edges[[#This Row],[Vertex 2]],TRUE,FALSE)</f>
        <v>0</v>
      </c>
      <c r="BB653">
        <v>1</v>
      </c>
      <c r="BC653">
        <v>1</v>
      </c>
      <c r="BD653" s="81" t="e">
        <f>REPLACE(INDEX(GroupVertices[Group], MATCH(Edges[[#This Row],[Vertex 1]],GroupVertices[Vertex],0)),1,1,"")</f>
        <v>#N/A</v>
      </c>
      <c r="BE653" s="81" t="e">
        <f>REPLACE(INDEX(GroupVertices[Group], MATCH(Edges[[#This Row],[Vertex 2]],GroupVertices[Vertex],0)),1,1,"")</f>
        <v>#N/A</v>
      </c>
    </row>
    <row r="654" spans="1:57" x14ac:dyDescent="0.25">
      <c r="A654" s="67" t="s">
        <v>2399</v>
      </c>
      <c r="B654" s="67" t="s">
        <v>387</v>
      </c>
      <c r="C654" s="68"/>
      <c r="D654" s="69"/>
      <c r="E654" s="70"/>
      <c r="F654" s="71"/>
      <c r="G654" s="68"/>
      <c r="H654" s="72"/>
      <c r="I654" s="73"/>
      <c r="J654" s="73"/>
      <c r="K654" s="35" t="s">
        <v>65</v>
      </c>
      <c r="L654" s="80">
        <v>654</v>
      </c>
      <c r="M654" s="80"/>
      <c r="N654" s="75"/>
      <c r="O654" s="82" t="s">
        <v>393</v>
      </c>
      <c r="P654" s="84">
        <v>42853.73846064815</v>
      </c>
      <c r="Q654" s="82" t="s">
        <v>2620</v>
      </c>
      <c r="R654" s="85" t="s">
        <v>2657</v>
      </c>
      <c r="S654" s="82" t="s">
        <v>2668</v>
      </c>
      <c r="T654" s="82"/>
      <c r="U654" s="82"/>
      <c r="V654" s="85" t="s">
        <v>2932</v>
      </c>
      <c r="W654" s="84">
        <v>42853.73846064815</v>
      </c>
      <c r="X654" s="85" t="s">
        <v>3359</v>
      </c>
      <c r="Y654" s="82"/>
      <c r="Z654" s="82"/>
      <c r="AA654" s="88" t="s">
        <v>3797</v>
      </c>
      <c r="AB654" s="82"/>
      <c r="AC654" s="82" t="b">
        <v>0</v>
      </c>
      <c r="AD654" s="82">
        <v>0</v>
      </c>
      <c r="AE654" s="88" t="s">
        <v>1016</v>
      </c>
      <c r="AF654" s="82" t="b">
        <v>0</v>
      </c>
      <c r="AG654" s="82" t="s">
        <v>1023</v>
      </c>
      <c r="AH654" s="82"/>
      <c r="AI654" s="88" t="s">
        <v>1016</v>
      </c>
      <c r="AJ654" s="82" t="b">
        <v>0</v>
      </c>
      <c r="AK654" s="82">
        <v>345</v>
      </c>
      <c r="AL654" s="88" t="s">
        <v>3964</v>
      </c>
      <c r="AM654" s="82" t="s">
        <v>1030</v>
      </c>
      <c r="AN654" s="82" t="b">
        <v>0</v>
      </c>
      <c r="AO654" s="88" t="s">
        <v>3964</v>
      </c>
      <c r="AP654" s="82" t="s">
        <v>179</v>
      </c>
      <c r="AQ654" s="82">
        <v>0</v>
      </c>
      <c r="AR654" s="82">
        <v>0</v>
      </c>
      <c r="AS654" s="82"/>
      <c r="AT654" s="82"/>
      <c r="AU654" s="82"/>
      <c r="AV654" s="82"/>
      <c r="AW654" s="82"/>
      <c r="AX654" s="82"/>
      <c r="AY654" s="82"/>
      <c r="AZ654" s="82"/>
      <c r="BA654" s="105" t="b">
        <f>IF(Edges[[#This Row],[Vertex 1]]=Edges[[#This Row],[Vertex 2]],TRUE,FALSE)</f>
        <v>0</v>
      </c>
      <c r="BB654">
        <v>1</v>
      </c>
      <c r="BC654">
        <v>1</v>
      </c>
      <c r="BD654" s="81" t="e">
        <f>REPLACE(INDEX(GroupVertices[Group], MATCH(Edges[[#This Row],[Vertex 1]],GroupVertices[Vertex],0)),1,1,"")</f>
        <v>#N/A</v>
      </c>
      <c r="BE654" s="81" t="e">
        <f>REPLACE(INDEX(GroupVertices[Group], MATCH(Edges[[#This Row],[Vertex 2]],GroupVertices[Vertex],0)),1,1,"")</f>
        <v>#N/A</v>
      </c>
    </row>
    <row r="655" spans="1:57" x14ac:dyDescent="0.25">
      <c r="A655" s="67" t="s">
        <v>2399</v>
      </c>
      <c r="B655" s="67" t="s">
        <v>381</v>
      </c>
      <c r="C655" s="68"/>
      <c r="D655" s="69"/>
      <c r="E655" s="70"/>
      <c r="F655" s="71"/>
      <c r="G655" s="68"/>
      <c r="H655" s="72"/>
      <c r="I655" s="73"/>
      <c r="J655" s="73"/>
      <c r="K655" s="35" t="s">
        <v>65</v>
      </c>
      <c r="L655" s="80">
        <v>655</v>
      </c>
      <c r="M655" s="80"/>
      <c r="N655" s="75"/>
      <c r="O655" s="82" t="s">
        <v>393</v>
      </c>
      <c r="P655" s="84">
        <v>42853.73846064815</v>
      </c>
      <c r="Q655" s="82" t="s">
        <v>2620</v>
      </c>
      <c r="R655" s="85" t="s">
        <v>2657</v>
      </c>
      <c r="S655" s="82" t="s">
        <v>2668</v>
      </c>
      <c r="T655" s="82"/>
      <c r="U655" s="82"/>
      <c r="V655" s="85" t="s">
        <v>2932</v>
      </c>
      <c r="W655" s="84">
        <v>42853.73846064815</v>
      </c>
      <c r="X655" s="85" t="s">
        <v>3359</v>
      </c>
      <c r="Y655" s="82"/>
      <c r="Z655" s="82"/>
      <c r="AA655" s="88" t="s">
        <v>3797</v>
      </c>
      <c r="AB655" s="82"/>
      <c r="AC655" s="82" t="b">
        <v>0</v>
      </c>
      <c r="AD655" s="82">
        <v>0</v>
      </c>
      <c r="AE655" s="88" t="s">
        <v>1016</v>
      </c>
      <c r="AF655" s="82" t="b">
        <v>0</v>
      </c>
      <c r="AG655" s="82" t="s">
        <v>1023</v>
      </c>
      <c r="AH655" s="82"/>
      <c r="AI655" s="88" t="s">
        <v>1016</v>
      </c>
      <c r="AJ655" s="82" t="b">
        <v>0</v>
      </c>
      <c r="AK655" s="82">
        <v>345</v>
      </c>
      <c r="AL655" s="88" t="s">
        <v>3964</v>
      </c>
      <c r="AM655" s="82" t="s">
        <v>1030</v>
      </c>
      <c r="AN655" s="82" t="b">
        <v>0</v>
      </c>
      <c r="AO655" s="88" t="s">
        <v>3964</v>
      </c>
      <c r="AP655" s="82" t="s">
        <v>179</v>
      </c>
      <c r="AQ655" s="82">
        <v>0</v>
      </c>
      <c r="AR655" s="82">
        <v>0</v>
      </c>
      <c r="AS655" s="82"/>
      <c r="AT655" s="82"/>
      <c r="AU655" s="82"/>
      <c r="AV655" s="82"/>
      <c r="AW655" s="82"/>
      <c r="AX655" s="82"/>
      <c r="AY655" s="82"/>
      <c r="AZ655" s="82"/>
      <c r="BA655" s="105" t="b">
        <f>IF(Edges[[#This Row],[Vertex 1]]=Edges[[#This Row],[Vertex 2]],TRUE,FALSE)</f>
        <v>0</v>
      </c>
      <c r="BB655">
        <v>1</v>
      </c>
      <c r="BC655">
        <v>1</v>
      </c>
      <c r="BD655" s="81" t="e">
        <f>REPLACE(INDEX(GroupVertices[Group], MATCH(Edges[[#This Row],[Vertex 1]],GroupVertices[Vertex],0)),1,1,"")</f>
        <v>#N/A</v>
      </c>
      <c r="BE655" s="81" t="e">
        <f>REPLACE(INDEX(GroupVertices[Group], MATCH(Edges[[#This Row],[Vertex 2]],GroupVertices[Vertex],0)),1,1,"")</f>
        <v>#N/A</v>
      </c>
    </row>
    <row r="656" spans="1:57" hidden="1" x14ac:dyDescent="0.25">
      <c r="A656" s="67" t="s">
        <v>2400</v>
      </c>
      <c r="B656" s="67" t="s">
        <v>2400</v>
      </c>
      <c r="C656" s="68"/>
      <c r="D656" s="69"/>
      <c r="E656" s="70"/>
      <c r="F656" s="71"/>
      <c r="G656" s="68"/>
      <c r="H656" s="72"/>
      <c r="I656" s="73"/>
      <c r="J656" s="73"/>
      <c r="K656" s="35" t="s">
        <v>65</v>
      </c>
      <c r="L656" s="80">
        <v>656</v>
      </c>
      <c r="M656" s="80"/>
      <c r="N656" s="75"/>
      <c r="O656" s="82" t="s">
        <v>179</v>
      </c>
      <c r="P656" s="84">
        <v>42853.743356481478</v>
      </c>
      <c r="Q656" s="82" t="s">
        <v>2634</v>
      </c>
      <c r="R656" s="82"/>
      <c r="S656" s="82"/>
      <c r="T656" s="82" t="s">
        <v>2695</v>
      </c>
      <c r="U656" s="82"/>
      <c r="V656" s="85" t="s">
        <v>2933</v>
      </c>
      <c r="W656" s="84">
        <v>42853.743356481478</v>
      </c>
      <c r="X656" s="85" t="s">
        <v>3360</v>
      </c>
      <c r="Y656" s="82"/>
      <c r="Z656" s="82"/>
      <c r="AA656" s="88" t="s">
        <v>3798</v>
      </c>
      <c r="AB656" s="82"/>
      <c r="AC656" s="82" t="b">
        <v>0</v>
      </c>
      <c r="AD656" s="82">
        <v>0</v>
      </c>
      <c r="AE656" s="88" t="s">
        <v>1016</v>
      </c>
      <c r="AF656" s="82" t="b">
        <v>0</v>
      </c>
      <c r="AG656" s="82" t="s">
        <v>1023</v>
      </c>
      <c r="AH656" s="82"/>
      <c r="AI656" s="88" t="s">
        <v>1016</v>
      </c>
      <c r="AJ656" s="82" t="b">
        <v>0</v>
      </c>
      <c r="AK656" s="82">
        <v>0</v>
      </c>
      <c r="AL656" s="88" t="s">
        <v>1016</v>
      </c>
      <c r="AM656" s="82" t="s">
        <v>1030</v>
      </c>
      <c r="AN656" s="82" t="b">
        <v>0</v>
      </c>
      <c r="AO656" s="88" t="s">
        <v>3798</v>
      </c>
      <c r="AP656" s="82" t="s">
        <v>179</v>
      </c>
      <c r="AQ656" s="82">
        <v>0</v>
      </c>
      <c r="AR656" s="82">
        <v>0</v>
      </c>
      <c r="AS656" s="82"/>
      <c r="AT656" s="82"/>
      <c r="AU656" s="82"/>
      <c r="AV656" s="82"/>
      <c r="AW656" s="82"/>
      <c r="AX656" s="82"/>
      <c r="AY656" s="82"/>
      <c r="AZ656" s="82"/>
      <c r="BA656" s="105" t="b">
        <f>IF(Edges[[#This Row],[Vertex 1]]=Edges[[#This Row],[Vertex 2]],TRUE,FALSE)</f>
        <v>1</v>
      </c>
      <c r="BB656">
        <v>1</v>
      </c>
      <c r="BC656">
        <v>1</v>
      </c>
      <c r="BD656" s="82" t="e">
        <f>REPLACE(INDEX(GroupVertices[Group], MATCH(Edges[[#This Row],[Vertex 1]],GroupVertices[Vertex],0)),1,1,"")</f>
        <v>#N/A</v>
      </c>
      <c r="BE656" s="105" t="e">
        <f>REPLACE(INDEX(GroupVertices[Group], MATCH(Edges[[#This Row],[Vertex 2]],GroupVertices[Vertex],0)),1,1,"")</f>
        <v>#N/A</v>
      </c>
    </row>
    <row r="657" spans="1:57" x14ac:dyDescent="0.25">
      <c r="A657" s="67" t="s">
        <v>2401</v>
      </c>
      <c r="B657" s="67" t="s">
        <v>387</v>
      </c>
      <c r="C657" s="68"/>
      <c r="D657" s="69"/>
      <c r="E657" s="70"/>
      <c r="F657" s="71"/>
      <c r="G657" s="68"/>
      <c r="H657" s="72"/>
      <c r="I657" s="73"/>
      <c r="J657" s="73"/>
      <c r="K657" s="35" t="s">
        <v>65</v>
      </c>
      <c r="L657" s="80">
        <v>657</v>
      </c>
      <c r="M657" s="80"/>
      <c r="N657" s="75"/>
      <c r="O657" s="82" t="s">
        <v>393</v>
      </c>
      <c r="P657" s="84">
        <v>42853.74560185185</v>
      </c>
      <c r="Q657" s="82" t="s">
        <v>2620</v>
      </c>
      <c r="R657" s="85" t="s">
        <v>2657</v>
      </c>
      <c r="S657" s="82" t="s">
        <v>2668</v>
      </c>
      <c r="T657" s="82"/>
      <c r="U657" s="82"/>
      <c r="V657" s="85" t="s">
        <v>2934</v>
      </c>
      <c r="W657" s="84">
        <v>42853.74560185185</v>
      </c>
      <c r="X657" s="85" t="s">
        <v>3361</v>
      </c>
      <c r="Y657" s="82"/>
      <c r="Z657" s="82"/>
      <c r="AA657" s="88" t="s">
        <v>3799</v>
      </c>
      <c r="AB657" s="82"/>
      <c r="AC657" s="82" t="b">
        <v>0</v>
      </c>
      <c r="AD657" s="82">
        <v>0</v>
      </c>
      <c r="AE657" s="88" t="s">
        <v>1016</v>
      </c>
      <c r="AF657" s="82" t="b">
        <v>0</v>
      </c>
      <c r="AG657" s="82" t="s">
        <v>1023</v>
      </c>
      <c r="AH657" s="82"/>
      <c r="AI657" s="88" t="s">
        <v>1016</v>
      </c>
      <c r="AJ657" s="82" t="b">
        <v>0</v>
      </c>
      <c r="AK657" s="82">
        <v>345</v>
      </c>
      <c r="AL657" s="88" t="s">
        <v>3964</v>
      </c>
      <c r="AM657" s="82" t="s">
        <v>1030</v>
      </c>
      <c r="AN657" s="82" t="b">
        <v>0</v>
      </c>
      <c r="AO657" s="88" t="s">
        <v>3964</v>
      </c>
      <c r="AP657" s="82" t="s">
        <v>179</v>
      </c>
      <c r="AQ657" s="82">
        <v>0</v>
      </c>
      <c r="AR657" s="82">
        <v>0</v>
      </c>
      <c r="AS657" s="82"/>
      <c r="AT657" s="82"/>
      <c r="AU657" s="82"/>
      <c r="AV657" s="82"/>
      <c r="AW657" s="82"/>
      <c r="AX657" s="82"/>
      <c r="AY657" s="82"/>
      <c r="AZ657" s="82"/>
      <c r="BA657" s="105" t="b">
        <f>IF(Edges[[#This Row],[Vertex 1]]=Edges[[#This Row],[Vertex 2]],TRUE,FALSE)</f>
        <v>0</v>
      </c>
      <c r="BB657">
        <v>1</v>
      </c>
      <c r="BC657">
        <v>1</v>
      </c>
      <c r="BD657" s="81" t="e">
        <f>REPLACE(INDEX(GroupVertices[Group], MATCH(Edges[[#This Row],[Vertex 1]],GroupVertices[Vertex],0)),1,1,"")</f>
        <v>#N/A</v>
      </c>
      <c r="BE657" s="81" t="e">
        <f>REPLACE(INDEX(GroupVertices[Group], MATCH(Edges[[#This Row],[Vertex 2]],GroupVertices[Vertex],0)),1,1,"")</f>
        <v>#N/A</v>
      </c>
    </row>
    <row r="658" spans="1:57" x14ac:dyDescent="0.25">
      <c r="A658" s="67" t="s">
        <v>2401</v>
      </c>
      <c r="B658" s="67" t="s">
        <v>381</v>
      </c>
      <c r="C658" s="68"/>
      <c r="D658" s="69"/>
      <c r="E658" s="70"/>
      <c r="F658" s="71"/>
      <c r="G658" s="68"/>
      <c r="H658" s="72"/>
      <c r="I658" s="73"/>
      <c r="J658" s="73"/>
      <c r="K658" s="35" t="s">
        <v>65</v>
      </c>
      <c r="L658" s="80">
        <v>658</v>
      </c>
      <c r="M658" s="80"/>
      <c r="N658" s="75"/>
      <c r="O658" s="82" t="s">
        <v>393</v>
      </c>
      <c r="P658" s="84">
        <v>42853.74560185185</v>
      </c>
      <c r="Q658" s="82" t="s">
        <v>2620</v>
      </c>
      <c r="R658" s="85" t="s">
        <v>2657</v>
      </c>
      <c r="S658" s="82" t="s">
        <v>2668</v>
      </c>
      <c r="T658" s="82"/>
      <c r="U658" s="82"/>
      <c r="V658" s="85" t="s">
        <v>2934</v>
      </c>
      <c r="W658" s="84">
        <v>42853.74560185185</v>
      </c>
      <c r="X658" s="85" t="s">
        <v>3361</v>
      </c>
      <c r="Y658" s="82"/>
      <c r="Z658" s="82"/>
      <c r="AA658" s="88" t="s">
        <v>3799</v>
      </c>
      <c r="AB658" s="82"/>
      <c r="AC658" s="82" t="b">
        <v>0</v>
      </c>
      <c r="AD658" s="82">
        <v>0</v>
      </c>
      <c r="AE658" s="88" t="s">
        <v>1016</v>
      </c>
      <c r="AF658" s="82" t="b">
        <v>0</v>
      </c>
      <c r="AG658" s="82" t="s">
        <v>1023</v>
      </c>
      <c r="AH658" s="82"/>
      <c r="AI658" s="88" t="s">
        <v>1016</v>
      </c>
      <c r="AJ658" s="82" t="b">
        <v>0</v>
      </c>
      <c r="AK658" s="82">
        <v>345</v>
      </c>
      <c r="AL658" s="88" t="s">
        <v>3964</v>
      </c>
      <c r="AM658" s="82" t="s">
        <v>1030</v>
      </c>
      <c r="AN658" s="82" t="b">
        <v>0</v>
      </c>
      <c r="AO658" s="88" t="s">
        <v>3964</v>
      </c>
      <c r="AP658" s="82" t="s">
        <v>179</v>
      </c>
      <c r="AQ658" s="82">
        <v>0</v>
      </c>
      <c r="AR658" s="82">
        <v>0</v>
      </c>
      <c r="AS658" s="82"/>
      <c r="AT658" s="82"/>
      <c r="AU658" s="82"/>
      <c r="AV658" s="82"/>
      <c r="AW658" s="82"/>
      <c r="AX658" s="82"/>
      <c r="AY658" s="82"/>
      <c r="AZ658" s="82"/>
      <c r="BA658" s="105" t="b">
        <f>IF(Edges[[#This Row],[Vertex 1]]=Edges[[#This Row],[Vertex 2]],TRUE,FALSE)</f>
        <v>0</v>
      </c>
      <c r="BB658">
        <v>1</v>
      </c>
      <c r="BC658">
        <v>1</v>
      </c>
      <c r="BD658" s="81" t="e">
        <f>REPLACE(INDEX(GroupVertices[Group], MATCH(Edges[[#This Row],[Vertex 1]],GroupVertices[Vertex],0)),1,1,"")</f>
        <v>#N/A</v>
      </c>
      <c r="BE658" s="81" t="e">
        <f>REPLACE(INDEX(GroupVertices[Group], MATCH(Edges[[#This Row],[Vertex 2]],GroupVertices[Vertex],0)),1,1,"")</f>
        <v>#N/A</v>
      </c>
    </row>
    <row r="659" spans="1:57" x14ac:dyDescent="0.25">
      <c r="A659" s="67" t="s">
        <v>2402</v>
      </c>
      <c r="B659" s="67" t="s">
        <v>387</v>
      </c>
      <c r="C659" s="68"/>
      <c r="D659" s="69"/>
      <c r="E659" s="70"/>
      <c r="F659" s="71"/>
      <c r="G659" s="68"/>
      <c r="H659" s="72"/>
      <c r="I659" s="73"/>
      <c r="J659" s="73"/>
      <c r="K659" s="35" t="s">
        <v>65</v>
      </c>
      <c r="L659" s="80">
        <v>659</v>
      </c>
      <c r="M659" s="80"/>
      <c r="N659" s="75"/>
      <c r="O659" s="82" t="s">
        <v>393</v>
      </c>
      <c r="P659" s="84">
        <v>42853.754699074074</v>
      </c>
      <c r="Q659" s="82" t="s">
        <v>2620</v>
      </c>
      <c r="R659" s="85" t="s">
        <v>2657</v>
      </c>
      <c r="S659" s="82" t="s">
        <v>2668</v>
      </c>
      <c r="T659" s="82"/>
      <c r="U659" s="82"/>
      <c r="V659" s="85" t="s">
        <v>2935</v>
      </c>
      <c r="W659" s="84">
        <v>42853.754699074074</v>
      </c>
      <c r="X659" s="85" t="s">
        <v>3362</v>
      </c>
      <c r="Y659" s="82"/>
      <c r="Z659" s="82"/>
      <c r="AA659" s="88" t="s">
        <v>3800</v>
      </c>
      <c r="AB659" s="82"/>
      <c r="AC659" s="82" t="b">
        <v>0</v>
      </c>
      <c r="AD659" s="82">
        <v>0</v>
      </c>
      <c r="AE659" s="88" t="s">
        <v>1016</v>
      </c>
      <c r="AF659" s="82" t="b">
        <v>0</v>
      </c>
      <c r="AG659" s="82" t="s">
        <v>1023</v>
      </c>
      <c r="AH659" s="82"/>
      <c r="AI659" s="88" t="s">
        <v>1016</v>
      </c>
      <c r="AJ659" s="82" t="b">
        <v>0</v>
      </c>
      <c r="AK659" s="82">
        <v>345</v>
      </c>
      <c r="AL659" s="88" t="s">
        <v>3964</v>
      </c>
      <c r="AM659" s="82" t="s">
        <v>1030</v>
      </c>
      <c r="AN659" s="82" t="b">
        <v>0</v>
      </c>
      <c r="AO659" s="88" t="s">
        <v>3964</v>
      </c>
      <c r="AP659" s="82" t="s">
        <v>179</v>
      </c>
      <c r="AQ659" s="82">
        <v>0</v>
      </c>
      <c r="AR659" s="82">
        <v>0</v>
      </c>
      <c r="AS659" s="82"/>
      <c r="AT659" s="82"/>
      <c r="AU659" s="82"/>
      <c r="AV659" s="82"/>
      <c r="AW659" s="82"/>
      <c r="AX659" s="82"/>
      <c r="AY659" s="82"/>
      <c r="AZ659" s="82"/>
      <c r="BA659" s="105" t="b">
        <f>IF(Edges[[#This Row],[Vertex 1]]=Edges[[#This Row],[Vertex 2]],TRUE,FALSE)</f>
        <v>0</v>
      </c>
      <c r="BB659">
        <v>1</v>
      </c>
      <c r="BC659">
        <v>1</v>
      </c>
      <c r="BD659" s="81" t="e">
        <f>REPLACE(INDEX(GroupVertices[Group], MATCH(Edges[[#This Row],[Vertex 1]],GroupVertices[Vertex],0)),1,1,"")</f>
        <v>#N/A</v>
      </c>
      <c r="BE659" s="81" t="e">
        <f>REPLACE(INDEX(GroupVertices[Group], MATCH(Edges[[#This Row],[Vertex 2]],GroupVertices[Vertex],0)),1,1,"")</f>
        <v>#N/A</v>
      </c>
    </row>
    <row r="660" spans="1:57" x14ac:dyDescent="0.25">
      <c r="A660" s="67" t="s">
        <v>2402</v>
      </c>
      <c r="B660" s="67" t="s">
        <v>381</v>
      </c>
      <c r="C660" s="68"/>
      <c r="D660" s="69"/>
      <c r="E660" s="70"/>
      <c r="F660" s="71"/>
      <c r="G660" s="68"/>
      <c r="H660" s="72"/>
      <c r="I660" s="73"/>
      <c r="J660" s="73"/>
      <c r="K660" s="35" t="s">
        <v>65</v>
      </c>
      <c r="L660" s="80">
        <v>660</v>
      </c>
      <c r="M660" s="80"/>
      <c r="N660" s="75"/>
      <c r="O660" s="82" t="s">
        <v>393</v>
      </c>
      <c r="P660" s="84">
        <v>42853.754699074074</v>
      </c>
      <c r="Q660" s="82" t="s">
        <v>2620</v>
      </c>
      <c r="R660" s="85" t="s">
        <v>2657</v>
      </c>
      <c r="S660" s="82" t="s">
        <v>2668</v>
      </c>
      <c r="T660" s="82"/>
      <c r="U660" s="82"/>
      <c r="V660" s="85" t="s">
        <v>2935</v>
      </c>
      <c r="W660" s="84">
        <v>42853.754699074074</v>
      </c>
      <c r="X660" s="85" t="s">
        <v>3362</v>
      </c>
      <c r="Y660" s="82"/>
      <c r="Z660" s="82"/>
      <c r="AA660" s="88" t="s">
        <v>3800</v>
      </c>
      <c r="AB660" s="82"/>
      <c r="AC660" s="82" t="b">
        <v>0</v>
      </c>
      <c r="AD660" s="82">
        <v>0</v>
      </c>
      <c r="AE660" s="88" t="s">
        <v>1016</v>
      </c>
      <c r="AF660" s="82" t="b">
        <v>0</v>
      </c>
      <c r="AG660" s="82" t="s">
        <v>1023</v>
      </c>
      <c r="AH660" s="82"/>
      <c r="AI660" s="88" t="s">
        <v>1016</v>
      </c>
      <c r="AJ660" s="82" t="b">
        <v>0</v>
      </c>
      <c r="AK660" s="82">
        <v>345</v>
      </c>
      <c r="AL660" s="88" t="s">
        <v>3964</v>
      </c>
      <c r="AM660" s="82" t="s">
        <v>1030</v>
      </c>
      <c r="AN660" s="82" t="b">
        <v>0</v>
      </c>
      <c r="AO660" s="88" t="s">
        <v>3964</v>
      </c>
      <c r="AP660" s="82" t="s">
        <v>179</v>
      </c>
      <c r="AQ660" s="82">
        <v>0</v>
      </c>
      <c r="AR660" s="82">
        <v>0</v>
      </c>
      <c r="AS660" s="82"/>
      <c r="AT660" s="82"/>
      <c r="AU660" s="82"/>
      <c r="AV660" s="82"/>
      <c r="AW660" s="82"/>
      <c r="AX660" s="82"/>
      <c r="AY660" s="82"/>
      <c r="AZ660" s="82"/>
      <c r="BA660" s="105" t="b">
        <f>IF(Edges[[#This Row],[Vertex 1]]=Edges[[#This Row],[Vertex 2]],TRUE,FALSE)</f>
        <v>0</v>
      </c>
      <c r="BB660">
        <v>1</v>
      </c>
      <c r="BC660">
        <v>1</v>
      </c>
      <c r="BD660" s="81" t="e">
        <f>REPLACE(INDEX(GroupVertices[Group], MATCH(Edges[[#This Row],[Vertex 1]],GroupVertices[Vertex],0)),1,1,"")</f>
        <v>#N/A</v>
      </c>
      <c r="BE660" s="81" t="e">
        <f>REPLACE(INDEX(GroupVertices[Group], MATCH(Edges[[#This Row],[Vertex 2]],GroupVertices[Vertex],0)),1,1,"")</f>
        <v>#N/A</v>
      </c>
    </row>
    <row r="661" spans="1:57" x14ac:dyDescent="0.25">
      <c r="A661" s="67" t="s">
        <v>2403</v>
      </c>
      <c r="B661" s="67" t="s">
        <v>387</v>
      </c>
      <c r="C661" s="68"/>
      <c r="D661" s="69"/>
      <c r="E661" s="70"/>
      <c r="F661" s="71"/>
      <c r="G661" s="68"/>
      <c r="H661" s="72"/>
      <c r="I661" s="73"/>
      <c r="J661" s="73"/>
      <c r="K661" s="35" t="s">
        <v>65</v>
      </c>
      <c r="L661" s="80">
        <v>661</v>
      </c>
      <c r="M661" s="80"/>
      <c r="N661" s="75"/>
      <c r="O661" s="82" t="s">
        <v>393</v>
      </c>
      <c r="P661" s="84">
        <v>42853.75472222222</v>
      </c>
      <c r="Q661" s="82" t="s">
        <v>2620</v>
      </c>
      <c r="R661" s="85" t="s">
        <v>2657</v>
      </c>
      <c r="S661" s="82" t="s">
        <v>2668</v>
      </c>
      <c r="T661" s="82"/>
      <c r="U661" s="82"/>
      <c r="V661" s="85" t="s">
        <v>2936</v>
      </c>
      <c r="W661" s="84">
        <v>42853.75472222222</v>
      </c>
      <c r="X661" s="85" t="s">
        <v>3363</v>
      </c>
      <c r="Y661" s="82"/>
      <c r="Z661" s="82"/>
      <c r="AA661" s="88" t="s">
        <v>3801</v>
      </c>
      <c r="AB661" s="82"/>
      <c r="AC661" s="82" t="b">
        <v>0</v>
      </c>
      <c r="AD661" s="82">
        <v>0</v>
      </c>
      <c r="AE661" s="88" t="s">
        <v>1016</v>
      </c>
      <c r="AF661" s="82" t="b">
        <v>0</v>
      </c>
      <c r="AG661" s="82" t="s">
        <v>1023</v>
      </c>
      <c r="AH661" s="82"/>
      <c r="AI661" s="88" t="s">
        <v>1016</v>
      </c>
      <c r="AJ661" s="82" t="b">
        <v>0</v>
      </c>
      <c r="AK661" s="82">
        <v>345</v>
      </c>
      <c r="AL661" s="88" t="s">
        <v>3964</v>
      </c>
      <c r="AM661" s="82" t="s">
        <v>1030</v>
      </c>
      <c r="AN661" s="82" t="b">
        <v>0</v>
      </c>
      <c r="AO661" s="88" t="s">
        <v>3964</v>
      </c>
      <c r="AP661" s="82" t="s">
        <v>179</v>
      </c>
      <c r="AQ661" s="82">
        <v>0</v>
      </c>
      <c r="AR661" s="82">
        <v>0</v>
      </c>
      <c r="AS661" s="82"/>
      <c r="AT661" s="82"/>
      <c r="AU661" s="82"/>
      <c r="AV661" s="82"/>
      <c r="AW661" s="82"/>
      <c r="AX661" s="82"/>
      <c r="AY661" s="82"/>
      <c r="AZ661" s="82"/>
      <c r="BA661" s="105" t="b">
        <f>IF(Edges[[#This Row],[Vertex 1]]=Edges[[#This Row],[Vertex 2]],TRUE,FALSE)</f>
        <v>0</v>
      </c>
      <c r="BB661">
        <v>1</v>
      </c>
      <c r="BC661">
        <v>1</v>
      </c>
      <c r="BD661" s="81" t="e">
        <f>REPLACE(INDEX(GroupVertices[Group], MATCH(Edges[[#This Row],[Vertex 1]],GroupVertices[Vertex],0)),1,1,"")</f>
        <v>#N/A</v>
      </c>
      <c r="BE661" s="81" t="e">
        <f>REPLACE(INDEX(GroupVertices[Group], MATCH(Edges[[#This Row],[Vertex 2]],GroupVertices[Vertex],0)),1,1,"")</f>
        <v>#N/A</v>
      </c>
    </row>
    <row r="662" spans="1:57" x14ac:dyDescent="0.25">
      <c r="A662" s="67" t="s">
        <v>2403</v>
      </c>
      <c r="B662" s="67" t="s">
        <v>381</v>
      </c>
      <c r="C662" s="68"/>
      <c r="D662" s="69"/>
      <c r="E662" s="70"/>
      <c r="F662" s="71"/>
      <c r="G662" s="68"/>
      <c r="H662" s="72"/>
      <c r="I662" s="73"/>
      <c r="J662" s="73"/>
      <c r="K662" s="35" t="s">
        <v>65</v>
      </c>
      <c r="L662" s="80">
        <v>662</v>
      </c>
      <c r="M662" s="80"/>
      <c r="N662" s="75"/>
      <c r="O662" s="82" t="s">
        <v>393</v>
      </c>
      <c r="P662" s="84">
        <v>42853.75472222222</v>
      </c>
      <c r="Q662" s="82" t="s">
        <v>2620</v>
      </c>
      <c r="R662" s="85" t="s">
        <v>2657</v>
      </c>
      <c r="S662" s="82" t="s">
        <v>2668</v>
      </c>
      <c r="T662" s="82"/>
      <c r="U662" s="82"/>
      <c r="V662" s="85" t="s">
        <v>2936</v>
      </c>
      <c r="W662" s="84">
        <v>42853.75472222222</v>
      </c>
      <c r="X662" s="85" t="s">
        <v>3363</v>
      </c>
      <c r="Y662" s="82"/>
      <c r="Z662" s="82"/>
      <c r="AA662" s="88" t="s">
        <v>3801</v>
      </c>
      <c r="AB662" s="82"/>
      <c r="AC662" s="82" t="b">
        <v>0</v>
      </c>
      <c r="AD662" s="82">
        <v>0</v>
      </c>
      <c r="AE662" s="88" t="s">
        <v>1016</v>
      </c>
      <c r="AF662" s="82" t="b">
        <v>0</v>
      </c>
      <c r="AG662" s="82" t="s">
        <v>1023</v>
      </c>
      <c r="AH662" s="82"/>
      <c r="AI662" s="88" t="s">
        <v>1016</v>
      </c>
      <c r="AJ662" s="82" t="b">
        <v>0</v>
      </c>
      <c r="AK662" s="82">
        <v>345</v>
      </c>
      <c r="AL662" s="88" t="s">
        <v>3964</v>
      </c>
      <c r="AM662" s="82" t="s">
        <v>1030</v>
      </c>
      <c r="AN662" s="82" t="b">
        <v>0</v>
      </c>
      <c r="AO662" s="88" t="s">
        <v>3964</v>
      </c>
      <c r="AP662" s="82" t="s">
        <v>179</v>
      </c>
      <c r="AQ662" s="82">
        <v>0</v>
      </c>
      <c r="AR662" s="82">
        <v>0</v>
      </c>
      <c r="AS662" s="82"/>
      <c r="AT662" s="82"/>
      <c r="AU662" s="82"/>
      <c r="AV662" s="82"/>
      <c r="AW662" s="82"/>
      <c r="AX662" s="82"/>
      <c r="AY662" s="82"/>
      <c r="AZ662" s="82"/>
      <c r="BA662" s="105" t="b">
        <f>IF(Edges[[#This Row],[Vertex 1]]=Edges[[#This Row],[Vertex 2]],TRUE,FALSE)</f>
        <v>0</v>
      </c>
      <c r="BB662">
        <v>1</v>
      </c>
      <c r="BC662">
        <v>1</v>
      </c>
      <c r="BD662" s="81" t="e">
        <f>REPLACE(INDEX(GroupVertices[Group], MATCH(Edges[[#This Row],[Vertex 1]],GroupVertices[Vertex],0)),1,1,"")</f>
        <v>#N/A</v>
      </c>
      <c r="BE662" s="81" t="e">
        <f>REPLACE(INDEX(GroupVertices[Group], MATCH(Edges[[#This Row],[Vertex 2]],GroupVertices[Vertex],0)),1,1,"")</f>
        <v>#N/A</v>
      </c>
    </row>
    <row r="663" spans="1:57" x14ac:dyDescent="0.25">
      <c r="A663" s="67" t="s">
        <v>2404</v>
      </c>
      <c r="B663" s="67" t="s">
        <v>387</v>
      </c>
      <c r="C663" s="68"/>
      <c r="D663" s="69"/>
      <c r="E663" s="70"/>
      <c r="F663" s="71"/>
      <c r="G663" s="68"/>
      <c r="H663" s="72"/>
      <c r="I663" s="73"/>
      <c r="J663" s="73"/>
      <c r="K663" s="35" t="s">
        <v>65</v>
      </c>
      <c r="L663" s="80">
        <v>663</v>
      </c>
      <c r="M663" s="80"/>
      <c r="N663" s="75"/>
      <c r="O663" s="82" t="s">
        <v>393</v>
      </c>
      <c r="P663" s="84">
        <v>42853.763229166667</v>
      </c>
      <c r="Q663" s="82" t="s">
        <v>2620</v>
      </c>
      <c r="R663" s="85" t="s">
        <v>2657</v>
      </c>
      <c r="S663" s="82" t="s">
        <v>2668</v>
      </c>
      <c r="T663" s="82"/>
      <c r="U663" s="82"/>
      <c r="V663" s="85" t="s">
        <v>2937</v>
      </c>
      <c r="W663" s="84">
        <v>42853.763229166667</v>
      </c>
      <c r="X663" s="85" t="s">
        <v>3364</v>
      </c>
      <c r="Y663" s="82"/>
      <c r="Z663" s="82"/>
      <c r="AA663" s="88" t="s">
        <v>3802</v>
      </c>
      <c r="AB663" s="82"/>
      <c r="AC663" s="82" t="b">
        <v>0</v>
      </c>
      <c r="AD663" s="82">
        <v>0</v>
      </c>
      <c r="AE663" s="88" t="s">
        <v>1016</v>
      </c>
      <c r="AF663" s="82" t="b">
        <v>0</v>
      </c>
      <c r="AG663" s="82" t="s">
        <v>1023</v>
      </c>
      <c r="AH663" s="82"/>
      <c r="AI663" s="88" t="s">
        <v>1016</v>
      </c>
      <c r="AJ663" s="82" t="b">
        <v>0</v>
      </c>
      <c r="AK663" s="82">
        <v>345</v>
      </c>
      <c r="AL663" s="88" t="s">
        <v>3964</v>
      </c>
      <c r="AM663" s="82" t="s">
        <v>1030</v>
      </c>
      <c r="AN663" s="82" t="b">
        <v>0</v>
      </c>
      <c r="AO663" s="88" t="s">
        <v>3964</v>
      </c>
      <c r="AP663" s="82" t="s">
        <v>179</v>
      </c>
      <c r="AQ663" s="82">
        <v>0</v>
      </c>
      <c r="AR663" s="82">
        <v>0</v>
      </c>
      <c r="AS663" s="82"/>
      <c r="AT663" s="82"/>
      <c r="AU663" s="82"/>
      <c r="AV663" s="82"/>
      <c r="AW663" s="82"/>
      <c r="AX663" s="82"/>
      <c r="AY663" s="82"/>
      <c r="AZ663" s="82"/>
      <c r="BA663" s="105" t="b">
        <f>IF(Edges[[#This Row],[Vertex 1]]=Edges[[#This Row],[Vertex 2]],TRUE,FALSE)</f>
        <v>0</v>
      </c>
      <c r="BB663">
        <v>1</v>
      </c>
      <c r="BC663">
        <v>1</v>
      </c>
      <c r="BD663" s="81" t="e">
        <f>REPLACE(INDEX(GroupVertices[Group], MATCH(Edges[[#This Row],[Vertex 1]],GroupVertices[Vertex],0)),1,1,"")</f>
        <v>#N/A</v>
      </c>
      <c r="BE663" s="81" t="e">
        <f>REPLACE(INDEX(GroupVertices[Group], MATCH(Edges[[#This Row],[Vertex 2]],GroupVertices[Vertex],0)),1,1,"")</f>
        <v>#N/A</v>
      </c>
    </row>
    <row r="664" spans="1:57" x14ac:dyDescent="0.25">
      <c r="A664" s="67" t="s">
        <v>2404</v>
      </c>
      <c r="B664" s="67" t="s">
        <v>381</v>
      </c>
      <c r="C664" s="68"/>
      <c r="D664" s="69"/>
      <c r="E664" s="70"/>
      <c r="F664" s="71"/>
      <c r="G664" s="68"/>
      <c r="H664" s="72"/>
      <c r="I664" s="73"/>
      <c r="J664" s="73"/>
      <c r="K664" s="35" t="s">
        <v>65</v>
      </c>
      <c r="L664" s="80">
        <v>664</v>
      </c>
      <c r="M664" s="80"/>
      <c r="N664" s="75"/>
      <c r="O664" s="82" t="s">
        <v>393</v>
      </c>
      <c r="P664" s="84">
        <v>42853.763229166667</v>
      </c>
      <c r="Q664" s="82" t="s">
        <v>2620</v>
      </c>
      <c r="R664" s="85" t="s">
        <v>2657</v>
      </c>
      <c r="S664" s="82" t="s">
        <v>2668</v>
      </c>
      <c r="T664" s="82"/>
      <c r="U664" s="82"/>
      <c r="V664" s="85" t="s">
        <v>2937</v>
      </c>
      <c r="W664" s="84">
        <v>42853.763229166667</v>
      </c>
      <c r="X664" s="85" t="s">
        <v>3364</v>
      </c>
      <c r="Y664" s="82"/>
      <c r="Z664" s="82"/>
      <c r="AA664" s="88" t="s">
        <v>3802</v>
      </c>
      <c r="AB664" s="82"/>
      <c r="AC664" s="82" t="b">
        <v>0</v>
      </c>
      <c r="AD664" s="82">
        <v>0</v>
      </c>
      <c r="AE664" s="88" t="s">
        <v>1016</v>
      </c>
      <c r="AF664" s="82" t="b">
        <v>0</v>
      </c>
      <c r="AG664" s="82" t="s">
        <v>1023</v>
      </c>
      <c r="AH664" s="82"/>
      <c r="AI664" s="88" t="s">
        <v>1016</v>
      </c>
      <c r="AJ664" s="82" t="b">
        <v>0</v>
      </c>
      <c r="AK664" s="82">
        <v>345</v>
      </c>
      <c r="AL664" s="88" t="s">
        <v>3964</v>
      </c>
      <c r="AM664" s="82" t="s">
        <v>1030</v>
      </c>
      <c r="AN664" s="82" t="b">
        <v>0</v>
      </c>
      <c r="AO664" s="88" t="s">
        <v>3964</v>
      </c>
      <c r="AP664" s="82" t="s">
        <v>179</v>
      </c>
      <c r="AQ664" s="82">
        <v>0</v>
      </c>
      <c r="AR664" s="82">
        <v>0</v>
      </c>
      <c r="AS664" s="82"/>
      <c r="AT664" s="82"/>
      <c r="AU664" s="82"/>
      <c r="AV664" s="82"/>
      <c r="AW664" s="82"/>
      <c r="AX664" s="82"/>
      <c r="AY664" s="82"/>
      <c r="AZ664" s="82"/>
      <c r="BA664" s="105" t="b">
        <f>IF(Edges[[#This Row],[Vertex 1]]=Edges[[#This Row],[Vertex 2]],TRUE,FALSE)</f>
        <v>0</v>
      </c>
      <c r="BB664">
        <v>1</v>
      </c>
      <c r="BC664">
        <v>1</v>
      </c>
      <c r="BD664" s="81" t="e">
        <f>REPLACE(INDEX(GroupVertices[Group], MATCH(Edges[[#This Row],[Vertex 1]],GroupVertices[Vertex],0)),1,1,"")</f>
        <v>#N/A</v>
      </c>
      <c r="BE664" s="81" t="e">
        <f>REPLACE(INDEX(GroupVertices[Group], MATCH(Edges[[#This Row],[Vertex 2]],GroupVertices[Vertex],0)),1,1,"")</f>
        <v>#N/A</v>
      </c>
    </row>
    <row r="665" spans="1:57" x14ac:dyDescent="0.25">
      <c r="A665" s="67" t="s">
        <v>2405</v>
      </c>
      <c r="B665" s="67" t="s">
        <v>387</v>
      </c>
      <c r="C665" s="68"/>
      <c r="D665" s="69"/>
      <c r="E665" s="70"/>
      <c r="F665" s="71"/>
      <c r="G665" s="68"/>
      <c r="H665" s="72"/>
      <c r="I665" s="73"/>
      <c r="J665" s="73"/>
      <c r="K665" s="35" t="s">
        <v>65</v>
      </c>
      <c r="L665" s="80">
        <v>665</v>
      </c>
      <c r="M665" s="80"/>
      <c r="N665" s="75"/>
      <c r="O665" s="82" t="s">
        <v>393</v>
      </c>
      <c r="P665" s="84">
        <v>42853.776770833334</v>
      </c>
      <c r="Q665" s="82" t="s">
        <v>2620</v>
      </c>
      <c r="R665" s="85" t="s">
        <v>2657</v>
      </c>
      <c r="S665" s="82" t="s">
        <v>2668</v>
      </c>
      <c r="T665" s="82"/>
      <c r="U665" s="82"/>
      <c r="V665" s="85" t="s">
        <v>2938</v>
      </c>
      <c r="W665" s="84">
        <v>42853.776770833334</v>
      </c>
      <c r="X665" s="85" t="s">
        <v>3365</v>
      </c>
      <c r="Y665" s="82"/>
      <c r="Z665" s="82"/>
      <c r="AA665" s="88" t="s">
        <v>3803</v>
      </c>
      <c r="AB665" s="82"/>
      <c r="AC665" s="82" t="b">
        <v>0</v>
      </c>
      <c r="AD665" s="82">
        <v>0</v>
      </c>
      <c r="AE665" s="88" t="s">
        <v>1016</v>
      </c>
      <c r="AF665" s="82" t="b">
        <v>0</v>
      </c>
      <c r="AG665" s="82" t="s">
        <v>1023</v>
      </c>
      <c r="AH665" s="82"/>
      <c r="AI665" s="88" t="s">
        <v>1016</v>
      </c>
      <c r="AJ665" s="82" t="b">
        <v>0</v>
      </c>
      <c r="AK665" s="82">
        <v>345</v>
      </c>
      <c r="AL665" s="88" t="s">
        <v>3964</v>
      </c>
      <c r="AM665" s="82" t="s">
        <v>1030</v>
      </c>
      <c r="AN665" s="82" t="b">
        <v>0</v>
      </c>
      <c r="AO665" s="88" t="s">
        <v>3964</v>
      </c>
      <c r="AP665" s="82" t="s">
        <v>179</v>
      </c>
      <c r="AQ665" s="82">
        <v>0</v>
      </c>
      <c r="AR665" s="82">
        <v>0</v>
      </c>
      <c r="AS665" s="82"/>
      <c r="AT665" s="82"/>
      <c r="AU665" s="82"/>
      <c r="AV665" s="82"/>
      <c r="AW665" s="82"/>
      <c r="AX665" s="82"/>
      <c r="AY665" s="82"/>
      <c r="AZ665" s="82"/>
      <c r="BA665" s="105" t="b">
        <f>IF(Edges[[#This Row],[Vertex 1]]=Edges[[#This Row],[Vertex 2]],TRUE,FALSE)</f>
        <v>0</v>
      </c>
      <c r="BB665">
        <v>1</v>
      </c>
      <c r="BC665">
        <v>1</v>
      </c>
      <c r="BD665" s="81" t="e">
        <f>REPLACE(INDEX(GroupVertices[Group], MATCH(Edges[[#This Row],[Vertex 1]],GroupVertices[Vertex],0)),1,1,"")</f>
        <v>#N/A</v>
      </c>
      <c r="BE665" s="81" t="e">
        <f>REPLACE(INDEX(GroupVertices[Group], MATCH(Edges[[#This Row],[Vertex 2]],GroupVertices[Vertex],0)),1,1,"")</f>
        <v>#N/A</v>
      </c>
    </row>
    <row r="666" spans="1:57" x14ac:dyDescent="0.25">
      <c r="A666" s="67" t="s">
        <v>2405</v>
      </c>
      <c r="B666" s="67" t="s">
        <v>381</v>
      </c>
      <c r="C666" s="68"/>
      <c r="D666" s="69"/>
      <c r="E666" s="70"/>
      <c r="F666" s="71"/>
      <c r="G666" s="68"/>
      <c r="H666" s="72"/>
      <c r="I666" s="73"/>
      <c r="J666" s="73"/>
      <c r="K666" s="35" t="s">
        <v>65</v>
      </c>
      <c r="L666" s="80">
        <v>666</v>
      </c>
      <c r="M666" s="80"/>
      <c r="N666" s="75"/>
      <c r="O666" s="82" t="s">
        <v>393</v>
      </c>
      <c r="P666" s="84">
        <v>42853.776770833334</v>
      </c>
      <c r="Q666" s="82" t="s">
        <v>2620</v>
      </c>
      <c r="R666" s="85" t="s">
        <v>2657</v>
      </c>
      <c r="S666" s="82" t="s">
        <v>2668</v>
      </c>
      <c r="T666" s="82"/>
      <c r="U666" s="82"/>
      <c r="V666" s="85" t="s">
        <v>2938</v>
      </c>
      <c r="W666" s="84">
        <v>42853.776770833334</v>
      </c>
      <c r="X666" s="85" t="s">
        <v>3365</v>
      </c>
      <c r="Y666" s="82"/>
      <c r="Z666" s="82"/>
      <c r="AA666" s="88" t="s">
        <v>3803</v>
      </c>
      <c r="AB666" s="82"/>
      <c r="AC666" s="82" t="b">
        <v>0</v>
      </c>
      <c r="AD666" s="82">
        <v>0</v>
      </c>
      <c r="AE666" s="88" t="s">
        <v>1016</v>
      </c>
      <c r="AF666" s="82" t="b">
        <v>0</v>
      </c>
      <c r="AG666" s="82" t="s">
        <v>1023</v>
      </c>
      <c r="AH666" s="82"/>
      <c r="AI666" s="88" t="s">
        <v>1016</v>
      </c>
      <c r="AJ666" s="82" t="b">
        <v>0</v>
      </c>
      <c r="AK666" s="82">
        <v>345</v>
      </c>
      <c r="AL666" s="88" t="s">
        <v>3964</v>
      </c>
      <c r="AM666" s="82" t="s">
        <v>1030</v>
      </c>
      <c r="AN666" s="82" t="b">
        <v>0</v>
      </c>
      <c r="AO666" s="88" t="s">
        <v>3964</v>
      </c>
      <c r="AP666" s="82" t="s">
        <v>179</v>
      </c>
      <c r="AQ666" s="82">
        <v>0</v>
      </c>
      <c r="AR666" s="82">
        <v>0</v>
      </c>
      <c r="AS666" s="82"/>
      <c r="AT666" s="82"/>
      <c r="AU666" s="82"/>
      <c r="AV666" s="82"/>
      <c r="AW666" s="82"/>
      <c r="AX666" s="82"/>
      <c r="AY666" s="82"/>
      <c r="AZ666" s="82"/>
      <c r="BA666" s="105" t="b">
        <f>IF(Edges[[#This Row],[Vertex 1]]=Edges[[#This Row],[Vertex 2]],TRUE,FALSE)</f>
        <v>0</v>
      </c>
      <c r="BB666">
        <v>1</v>
      </c>
      <c r="BC666">
        <v>1</v>
      </c>
      <c r="BD666" s="81" t="e">
        <f>REPLACE(INDEX(GroupVertices[Group], MATCH(Edges[[#This Row],[Vertex 1]],GroupVertices[Vertex],0)),1,1,"")</f>
        <v>#N/A</v>
      </c>
      <c r="BE666" s="81" t="e">
        <f>REPLACE(INDEX(GroupVertices[Group], MATCH(Edges[[#This Row],[Vertex 2]],GroupVertices[Vertex],0)),1,1,"")</f>
        <v>#N/A</v>
      </c>
    </row>
    <row r="667" spans="1:57" x14ac:dyDescent="0.25">
      <c r="A667" s="67" t="s">
        <v>2406</v>
      </c>
      <c r="B667" s="67" t="s">
        <v>387</v>
      </c>
      <c r="C667" s="68"/>
      <c r="D667" s="69"/>
      <c r="E667" s="70"/>
      <c r="F667" s="71"/>
      <c r="G667" s="68"/>
      <c r="H667" s="72"/>
      <c r="I667" s="73"/>
      <c r="J667" s="73"/>
      <c r="K667" s="35" t="s">
        <v>65</v>
      </c>
      <c r="L667" s="80">
        <v>667</v>
      </c>
      <c r="M667" s="80"/>
      <c r="N667" s="75"/>
      <c r="O667" s="82" t="s">
        <v>393</v>
      </c>
      <c r="P667" s="84">
        <v>42853.792638888888</v>
      </c>
      <c r="Q667" s="82" t="s">
        <v>2620</v>
      </c>
      <c r="R667" s="85" t="s">
        <v>2657</v>
      </c>
      <c r="S667" s="82" t="s">
        <v>2668</v>
      </c>
      <c r="T667" s="82"/>
      <c r="U667" s="82"/>
      <c r="V667" s="85" t="s">
        <v>2939</v>
      </c>
      <c r="W667" s="84">
        <v>42853.792638888888</v>
      </c>
      <c r="X667" s="85" t="s">
        <v>3366</v>
      </c>
      <c r="Y667" s="82"/>
      <c r="Z667" s="82"/>
      <c r="AA667" s="88" t="s">
        <v>3804</v>
      </c>
      <c r="AB667" s="82"/>
      <c r="AC667" s="82" t="b">
        <v>0</v>
      </c>
      <c r="AD667" s="82">
        <v>0</v>
      </c>
      <c r="AE667" s="88" t="s">
        <v>1016</v>
      </c>
      <c r="AF667" s="82" t="b">
        <v>0</v>
      </c>
      <c r="AG667" s="82" t="s">
        <v>1023</v>
      </c>
      <c r="AH667" s="82"/>
      <c r="AI667" s="88" t="s">
        <v>1016</v>
      </c>
      <c r="AJ667" s="82" t="b">
        <v>0</v>
      </c>
      <c r="AK667" s="82">
        <v>345</v>
      </c>
      <c r="AL667" s="88" t="s">
        <v>3964</v>
      </c>
      <c r="AM667" s="82" t="s">
        <v>1032</v>
      </c>
      <c r="AN667" s="82" t="b">
        <v>0</v>
      </c>
      <c r="AO667" s="88" t="s">
        <v>3964</v>
      </c>
      <c r="AP667" s="82" t="s">
        <v>179</v>
      </c>
      <c r="AQ667" s="82">
        <v>0</v>
      </c>
      <c r="AR667" s="82">
        <v>0</v>
      </c>
      <c r="AS667" s="82"/>
      <c r="AT667" s="82"/>
      <c r="AU667" s="82"/>
      <c r="AV667" s="82"/>
      <c r="AW667" s="82"/>
      <c r="AX667" s="82"/>
      <c r="AY667" s="82"/>
      <c r="AZ667" s="82"/>
      <c r="BA667" s="105" t="b">
        <f>IF(Edges[[#This Row],[Vertex 1]]=Edges[[#This Row],[Vertex 2]],TRUE,FALSE)</f>
        <v>0</v>
      </c>
      <c r="BB667">
        <v>1</v>
      </c>
      <c r="BC667">
        <v>1</v>
      </c>
      <c r="BD667" s="81" t="e">
        <f>REPLACE(INDEX(GroupVertices[Group], MATCH(Edges[[#This Row],[Vertex 1]],GroupVertices[Vertex],0)),1,1,"")</f>
        <v>#N/A</v>
      </c>
      <c r="BE667" s="81" t="e">
        <f>REPLACE(INDEX(GroupVertices[Group], MATCH(Edges[[#This Row],[Vertex 2]],GroupVertices[Vertex],0)),1,1,"")</f>
        <v>#N/A</v>
      </c>
    </row>
    <row r="668" spans="1:57" x14ac:dyDescent="0.25">
      <c r="A668" s="67" t="s">
        <v>2406</v>
      </c>
      <c r="B668" s="67" t="s">
        <v>381</v>
      </c>
      <c r="C668" s="68"/>
      <c r="D668" s="69"/>
      <c r="E668" s="70"/>
      <c r="F668" s="71"/>
      <c r="G668" s="68"/>
      <c r="H668" s="72"/>
      <c r="I668" s="73"/>
      <c r="J668" s="73"/>
      <c r="K668" s="35" t="s">
        <v>65</v>
      </c>
      <c r="L668" s="80">
        <v>668</v>
      </c>
      <c r="M668" s="80"/>
      <c r="N668" s="75"/>
      <c r="O668" s="82" t="s">
        <v>393</v>
      </c>
      <c r="P668" s="84">
        <v>42853.792638888888</v>
      </c>
      <c r="Q668" s="82" t="s">
        <v>2620</v>
      </c>
      <c r="R668" s="85" t="s">
        <v>2657</v>
      </c>
      <c r="S668" s="82" t="s">
        <v>2668</v>
      </c>
      <c r="T668" s="82"/>
      <c r="U668" s="82"/>
      <c r="V668" s="85" t="s">
        <v>2939</v>
      </c>
      <c r="W668" s="84">
        <v>42853.792638888888</v>
      </c>
      <c r="X668" s="85" t="s">
        <v>3366</v>
      </c>
      <c r="Y668" s="82"/>
      <c r="Z668" s="82"/>
      <c r="AA668" s="88" t="s">
        <v>3804</v>
      </c>
      <c r="AB668" s="82"/>
      <c r="AC668" s="82" t="b">
        <v>0</v>
      </c>
      <c r="AD668" s="82">
        <v>0</v>
      </c>
      <c r="AE668" s="88" t="s">
        <v>1016</v>
      </c>
      <c r="AF668" s="82" t="b">
        <v>0</v>
      </c>
      <c r="AG668" s="82" t="s">
        <v>1023</v>
      </c>
      <c r="AH668" s="82"/>
      <c r="AI668" s="88" t="s">
        <v>1016</v>
      </c>
      <c r="AJ668" s="82" t="b">
        <v>0</v>
      </c>
      <c r="AK668" s="82">
        <v>345</v>
      </c>
      <c r="AL668" s="88" t="s">
        <v>3964</v>
      </c>
      <c r="AM668" s="82" t="s">
        <v>1032</v>
      </c>
      <c r="AN668" s="82" t="b">
        <v>0</v>
      </c>
      <c r="AO668" s="88" t="s">
        <v>3964</v>
      </c>
      <c r="AP668" s="82" t="s">
        <v>179</v>
      </c>
      <c r="AQ668" s="82">
        <v>0</v>
      </c>
      <c r="AR668" s="82">
        <v>0</v>
      </c>
      <c r="AS668" s="82"/>
      <c r="AT668" s="82"/>
      <c r="AU668" s="82"/>
      <c r="AV668" s="82"/>
      <c r="AW668" s="82"/>
      <c r="AX668" s="82"/>
      <c r="AY668" s="82"/>
      <c r="AZ668" s="82"/>
      <c r="BA668" s="105" t="b">
        <f>IF(Edges[[#This Row],[Vertex 1]]=Edges[[#This Row],[Vertex 2]],TRUE,FALSE)</f>
        <v>0</v>
      </c>
      <c r="BB668">
        <v>1</v>
      </c>
      <c r="BC668">
        <v>1</v>
      </c>
      <c r="BD668" s="81" t="e">
        <f>REPLACE(INDEX(GroupVertices[Group], MATCH(Edges[[#This Row],[Vertex 1]],GroupVertices[Vertex],0)),1,1,"")</f>
        <v>#N/A</v>
      </c>
      <c r="BE668" s="81" t="e">
        <f>REPLACE(INDEX(GroupVertices[Group], MATCH(Edges[[#This Row],[Vertex 2]],GroupVertices[Vertex],0)),1,1,"")</f>
        <v>#N/A</v>
      </c>
    </row>
    <row r="669" spans="1:57" x14ac:dyDescent="0.25">
      <c r="A669" s="67" t="s">
        <v>2407</v>
      </c>
      <c r="B669" s="67" t="s">
        <v>387</v>
      </c>
      <c r="C669" s="68"/>
      <c r="D669" s="69"/>
      <c r="E669" s="70"/>
      <c r="F669" s="71"/>
      <c r="G669" s="68"/>
      <c r="H669" s="72"/>
      <c r="I669" s="73"/>
      <c r="J669" s="73"/>
      <c r="K669" s="35" t="s">
        <v>65</v>
      </c>
      <c r="L669" s="80">
        <v>669</v>
      </c>
      <c r="M669" s="80"/>
      <c r="N669" s="75"/>
      <c r="O669" s="82" t="s">
        <v>393</v>
      </c>
      <c r="P669" s="84">
        <v>42853.81386574074</v>
      </c>
      <c r="Q669" s="82" t="s">
        <v>2620</v>
      </c>
      <c r="R669" s="85" t="s">
        <v>2657</v>
      </c>
      <c r="S669" s="82" t="s">
        <v>2668</v>
      </c>
      <c r="T669" s="82"/>
      <c r="U669" s="82"/>
      <c r="V669" s="85" t="s">
        <v>502</v>
      </c>
      <c r="W669" s="84">
        <v>42853.81386574074</v>
      </c>
      <c r="X669" s="85" t="s">
        <v>3367</v>
      </c>
      <c r="Y669" s="82"/>
      <c r="Z669" s="82"/>
      <c r="AA669" s="88" t="s">
        <v>3805</v>
      </c>
      <c r="AB669" s="82"/>
      <c r="AC669" s="82" t="b">
        <v>0</v>
      </c>
      <c r="AD669" s="82">
        <v>0</v>
      </c>
      <c r="AE669" s="88" t="s">
        <v>1016</v>
      </c>
      <c r="AF669" s="82" t="b">
        <v>0</v>
      </c>
      <c r="AG669" s="82" t="s">
        <v>1023</v>
      </c>
      <c r="AH669" s="82"/>
      <c r="AI669" s="88" t="s">
        <v>1016</v>
      </c>
      <c r="AJ669" s="82" t="b">
        <v>0</v>
      </c>
      <c r="AK669" s="82">
        <v>345</v>
      </c>
      <c r="AL669" s="88" t="s">
        <v>3964</v>
      </c>
      <c r="AM669" s="82" t="s">
        <v>1030</v>
      </c>
      <c r="AN669" s="82" t="b">
        <v>0</v>
      </c>
      <c r="AO669" s="88" t="s">
        <v>3964</v>
      </c>
      <c r="AP669" s="82" t="s">
        <v>179</v>
      </c>
      <c r="AQ669" s="82">
        <v>0</v>
      </c>
      <c r="AR669" s="82">
        <v>0</v>
      </c>
      <c r="AS669" s="82"/>
      <c r="AT669" s="82"/>
      <c r="AU669" s="82"/>
      <c r="AV669" s="82"/>
      <c r="AW669" s="82"/>
      <c r="AX669" s="82"/>
      <c r="AY669" s="82"/>
      <c r="AZ669" s="82"/>
      <c r="BA669" s="105" t="b">
        <f>IF(Edges[[#This Row],[Vertex 1]]=Edges[[#This Row],[Vertex 2]],TRUE,FALSE)</f>
        <v>0</v>
      </c>
      <c r="BB669">
        <v>1</v>
      </c>
      <c r="BC669">
        <v>1</v>
      </c>
      <c r="BD669" s="81" t="e">
        <f>REPLACE(INDEX(GroupVertices[Group], MATCH(Edges[[#This Row],[Vertex 1]],GroupVertices[Vertex],0)),1,1,"")</f>
        <v>#N/A</v>
      </c>
      <c r="BE669" s="81" t="e">
        <f>REPLACE(INDEX(GroupVertices[Group], MATCH(Edges[[#This Row],[Vertex 2]],GroupVertices[Vertex],0)),1,1,"")</f>
        <v>#N/A</v>
      </c>
    </row>
    <row r="670" spans="1:57" x14ac:dyDescent="0.25">
      <c r="A670" s="67" t="s">
        <v>2407</v>
      </c>
      <c r="B670" s="67" t="s">
        <v>381</v>
      </c>
      <c r="C670" s="68"/>
      <c r="D670" s="69"/>
      <c r="E670" s="70"/>
      <c r="F670" s="71"/>
      <c r="G670" s="68"/>
      <c r="H670" s="72"/>
      <c r="I670" s="73"/>
      <c r="J670" s="73"/>
      <c r="K670" s="35" t="s">
        <v>65</v>
      </c>
      <c r="L670" s="80">
        <v>670</v>
      </c>
      <c r="M670" s="80"/>
      <c r="N670" s="75"/>
      <c r="O670" s="82" t="s">
        <v>393</v>
      </c>
      <c r="P670" s="84">
        <v>42853.81386574074</v>
      </c>
      <c r="Q670" s="82" t="s">
        <v>2620</v>
      </c>
      <c r="R670" s="85" t="s">
        <v>2657</v>
      </c>
      <c r="S670" s="82" t="s">
        <v>2668</v>
      </c>
      <c r="T670" s="82"/>
      <c r="U670" s="82"/>
      <c r="V670" s="85" t="s">
        <v>502</v>
      </c>
      <c r="W670" s="84">
        <v>42853.81386574074</v>
      </c>
      <c r="X670" s="85" t="s">
        <v>3367</v>
      </c>
      <c r="Y670" s="82"/>
      <c r="Z670" s="82"/>
      <c r="AA670" s="88" t="s">
        <v>3805</v>
      </c>
      <c r="AB670" s="82"/>
      <c r="AC670" s="82" t="b">
        <v>0</v>
      </c>
      <c r="AD670" s="82">
        <v>0</v>
      </c>
      <c r="AE670" s="88" t="s">
        <v>1016</v>
      </c>
      <c r="AF670" s="82" t="b">
        <v>0</v>
      </c>
      <c r="AG670" s="82" t="s">
        <v>1023</v>
      </c>
      <c r="AH670" s="82"/>
      <c r="AI670" s="88" t="s">
        <v>1016</v>
      </c>
      <c r="AJ670" s="82" t="b">
        <v>0</v>
      </c>
      <c r="AK670" s="82">
        <v>345</v>
      </c>
      <c r="AL670" s="88" t="s">
        <v>3964</v>
      </c>
      <c r="AM670" s="82" t="s">
        <v>1030</v>
      </c>
      <c r="AN670" s="82" t="b">
        <v>0</v>
      </c>
      <c r="AO670" s="88" t="s">
        <v>3964</v>
      </c>
      <c r="AP670" s="82" t="s">
        <v>179</v>
      </c>
      <c r="AQ670" s="82">
        <v>0</v>
      </c>
      <c r="AR670" s="82">
        <v>0</v>
      </c>
      <c r="AS670" s="82"/>
      <c r="AT670" s="82"/>
      <c r="AU670" s="82"/>
      <c r="AV670" s="82"/>
      <c r="AW670" s="82"/>
      <c r="AX670" s="82"/>
      <c r="AY670" s="82"/>
      <c r="AZ670" s="82"/>
      <c r="BA670" s="105" t="b">
        <f>IF(Edges[[#This Row],[Vertex 1]]=Edges[[#This Row],[Vertex 2]],TRUE,FALSE)</f>
        <v>0</v>
      </c>
      <c r="BB670">
        <v>1</v>
      </c>
      <c r="BC670">
        <v>1</v>
      </c>
      <c r="BD670" s="81" t="e">
        <f>REPLACE(INDEX(GroupVertices[Group], MATCH(Edges[[#This Row],[Vertex 1]],GroupVertices[Vertex],0)),1,1,"")</f>
        <v>#N/A</v>
      </c>
      <c r="BE670" s="81" t="e">
        <f>REPLACE(INDEX(GroupVertices[Group], MATCH(Edges[[#This Row],[Vertex 2]],GroupVertices[Vertex],0)),1,1,"")</f>
        <v>#N/A</v>
      </c>
    </row>
    <row r="671" spans="1:57" x14ac:dyDescent="0.25">
      <c r="A671" s="67" t="s">
        <v>2408</v>
      </c>
      <c r="B671" s="67" t="s">
        <v>387</v>
      </c>
      <c r="C671" s="68"/>
      <c r="D671" s="69"/>
      <c r="E671" s="70"/>
      <c r="F671" s="71"/>
      <c r="G671" s="68"/>
      <c r="H671" s="72"/>
      <c r="I671" s="73"/>
      <c r="J671" s="73"/>
      <c r="K671" s="35" t="s">
        <v>65</v>
      </c>
      <c r="L671" s="80">
        <v>671</v>
      </c>
      <c r="M671" s="80"/>
      <c r="N671" s="75"/>
      <c r="O671" s="82" t="s">
        <v>393</v>
      </c>
      <c r="P671" s="84">
        <v>42853.83866898148</v>
      </c>
      <c r="Q671" s="82" t="s">
        <v>2620</v>
      </c>
      <c r="R671" s="85" t="s">
        <v>2657</v>
      </c>
      <c r="S671" s="82" t="s">
        <v>2668</v>
      </c>
      <c r="T671" s="82"/>
      <c r="U671" s="82"/>
      <c r="V671" s="85" t="s">
        <v>2940</v>
      </c>
      <c r="W671" s="84">
        <v>42853.83866898148</v>
      </c>
      <c r="X671" s="85" t="s">
        <v>3368</v>
      </c>
      <c r="Y671" s="82"/>
      <c r="Z671" s="82"/>
      <c r="AA671" s="88" t="s">
        <v>3806</v>
      </c>
      <c r="AB671" s="82"/>
      <c r="AC671" s="82" t="b">
        <v>0</v>
      </c>
      <c r="AD671" s="82">
        <v>0</v>
      </c>
      <c r="AE671" s="88" t="s">
        <v>1016</v>
      </c>
      <c r="AF671" s="82" t="b">
        <v>0</v>
      </c>
      <c r="AG671" s="82" t="s">
        <v>1023</v>
      </c>
      <c r="AH671" s="82"/>
      <c r="AI671" s="88" t="s">
        <v>1016</v>
      </c>
      <c r="AJ671" s="82" t="b">
        <v>0</v>
      </c>
      <c r="AK671" s="82">
        <v>345</v>
      </c>
      <c r="AL671" s="88" t="s">
        <v>3964</v>
      </c>
      <c r="AM671" s="82" t="s">
        <v>1030</v>
      </c>
      <c r="AN671" s="82" t="b">
        <v>0</v>
      </c>
      <c r="AO671" s="88" t="s">
        <v>3964</v>
      </c>
      <c r="AP671" s="82" t="s">
        <v>179</v>
      </c>
      <c r="AQ671" s="82">
        <v>0</v>
      </c>
      <c r="AR671" s="82">
        <v>0</v>
      </c>
      <c r="AS671" s="82"/>
      <c r="AT671" s="82"/>
      <c r="AU671" s="82"/>
      <c r="AV671" s="82"/>
      <c r="AW671" s="82"/>
      <c r="AX671" s="82"/>
      <c r="AY671" s="82"/>
      <c r="AZ671" s="82"/>
      <c r="BA671" s="105" t="b">
        <f>IF(Edges[[#This Row],[Vertex 1]]=Edges[[#This Row],[Vertex 2]],TRUE,FALSE)</f>
        <v>0</v>
      </c>
      <c r="BB671">
        <v>1</v>
      </c>
      <c r="BC671">
        <v>1</v>
      </c>
      <c r="BD671" s="81" t="e">
        <f>REPLACE(INDEX(GroupVertices[Group], MATCH(Edges[[#This Row],[Vertex 1]],GroupVertices[Vertex],0)),1,1,"")</f>
        <v>#N/A</v>
      </c>
      <c r="BE671" s="81" t="e">
        <f>REPLACE(INDEX(GroupVertices[Group], MATCH(Edges[[#This Row],[Vertex 2]],GroupVertices[Vertex],0)),1,1,"")</f>
        <v>#N/A</v>
      </c>
    </row>
    <row r="672" spans="1:57" x14ac:dyDescent="0.25">
      <c r="A672" s="67" t="s">
        <v>2408</v>
      </c>
      <c r="B672" s="67" t="s">
        <v>381</v>
      </c>
      <c r="C672" s="68"/>
      <c r="D672" s="69"/>
      <c r="E672" s="70"/>
      <c r="F672" s="71"/>
      <c r="G672" s="68"/>
      <c r="H672" s="72"/>
      <c r="I672" s="73"/>
      <c r="J672" s="73"/>
      <c r="K672" s="35" t="s">
        <v>65</v>
      </c>
      <c r="L672" s="80">
        <v>672</v>
      </c>
      <c r="M672" s="80"/>
      <c r="N672" s="75"/>
      <c r="O672" s="82" t="s">
        <v>393</v>
      </c>
      <c r="P672" s="84">
        <v>42853.83866898148</v>
      </c>
      <c r="Q672" s="82" t="s">
        <v>2620</v>
      </c>
      <c r="R672" s="85" t="s">
        <v>2657</v>
      </c>
      <c r="S672" s="82" t="s">
        <v>2668</v>
      </c>
      <c r="T672" s="82"/>
      <c r="U672" s="82"/>
      <c r="V672" s="85" t="s">
        <v>2940</v>
      </c>
      <c r="W672" s="84">
        <v>42853.83866898148</v>
      </c>
      <c r="X672" s="85" t="s">
        <v>3368</v>
      </c>
      <c r="Y672" s="82"/>
      <c r="Z672" s="82"/>
      <c r="AA672" s="88" t="s">
        <v>3806</v>
      </c>
      <c r="AB672" s="82"/>
      <c r="AC672" s="82" t="b">
        <v>0</v>
      </c>
      <c r="AD672" s="82">
        <v>0</v>
      </c>
      <c r="AE672" s="88" t="s">
        <v>1016</v>
      </c>
      <c r="AF672" s="82" t="b">
        <v>0</v>
      </c>
      <c r="AG672" s="82" t="s">
        <v>1023</v>
      </c>
      <c r="AH672" s="82"/>
      <c r="AI672" s="88" t="s">
        <v>1016</v>
      </c>
      <c r="AJ672" s="82" t="b">
        <v>0</v>
      </c>
      <c r="AK672" s="82">
        <v>345</v>
      </c>
      <c r="AL672" s="88" t="s">
        <v>3964</v>
      </c>
      <c r="AM672" s="82" t="s">
        <v>1030</v>
      </c>
      <c r="AN672" s="82" t="b">
        <v>0</v>
      </c>
      <c r="AO672" s="88" t="s">
        <v>3964</v>
      </c>
      <c r="AP672" s="82" t="s">
        <v>179</v>
      </c>
      <c r="AQ672" s="82">
        <v>0</v>
      </c>
      <c r="AR672" s="82">
        <v>0</v>
      </c>
      <c r="AS672" s="82"/>
      <c r="AT672" s="82"/>
      <c r="AU672" s="82"/>
      <c r="AV672" s="82"/>
      <c r="AW672" s="82"/>
      <c r="AX672" s="82"/>
      <c r="AY672" s="82"/>
      <c r="AZ672" s="82"/>
      <c r="BA672" s="105" t="b">
        <f>IF(Edges[[#This Row],[Vertex 1]]=Edges[[#This Row],[Vertex 2]],TRUE,FALSE)</f>
        <v>0</v>
      </c>
      <c r="BB672">
        <v>1</v>
      </c>
      <c r="BC672">
        <v>1</v>
      </c>
      <c r="BD672" s="81" t="e">
        <f>REPLACE(INDEX(GroupVertices[Group], MATCH(Edges[[#This Row],[Vertex 1]],GroupVertices[Vertex],0)),1,1,"")</f>
        <v>#N/A</v>
      </c>
      <c r="BE672" s="81" t="e">
        <f>REPLACE(INDEX(GroupVertices[Group], MATCH(Edges[[#This Row],[Vertex 2]],GroupVertices[Vertex],0)),1,1,"")</f>
        <v>#N/A</v>
      </c>
    </row>
    <row r="673" spans="1:57" x14ac:dyDescent="0.25">
      <c r="A673" s="67" t="s">
        <v>2409</v>
      </c>
      <c r="B673" s="67" t="s">
        <v>387</v>
      </c>
      <c r="C673" s="68"/>
      <c r="D673" s="69"/>
      <c r="E673" s="70"/>
      <c r="F673" s="71"/>
      <c r="G673" s="68"/>
      <c r="H673" s="72"/>
      <c r="I673" s="73"/>
      <c r="J673" s="73"/>
      <c r="K673" s="35" t="s">
        <v>65</v>
      </c>
      <c r="L673" s="80">
        <v>673</v>
      </c>
      <c r="M673" s="80"/>
      <c r="N673" s="75"/>
      <c r="O673" s="82" t="s">
        <v>393</v>
      </c>
      <c r="P673" s="84">
        <v>42854.079328703701</v>
      </c>
      <c r="Q673" s="82" t="s">
        <v>2620</v>
      </c>
      <c r="R673" s="85" t="s">
        <v>2657</v>
      </c>
      <c r="S673" s="82" t="s">
        <v>2668</v>
      </c>
      <c r="T673" s="82"/>
      <c r="U673" s="82"/>
      <c r="V673" s="85" t="s">
        <v>2941</v>
      </c>
      <c r="W673" s="84">
        <v>42854.079328703701</v>
      </c>
      <c r="X673" s="85" t="s">
        <v>3369</v>
      </c>
      <c r="Y673" s="82"/>
      <c r="Z673" s="82"/>
      <c r="AA673" s="88" t="s">
        <v>3807</v>
      </c>
      <c r="AB673" s="82"/>
      <c r="AC673" s="82" t="b">
        <v>0</v>
      </c>
      <c r="AD673" s="82">
        <v>0</v>
      </c>
      <c r="AE673" s="88" t="s">
        <v>1016</v>
      </c>
      <c r="AF673" s="82" t="b">
        <v>0</v>
      </c>
      <c r="AG673" s="82" t="s">
        <v>1023</v>
      </c>
      <c r="AH673" s="82"/>
      <c r="AI673" s="88" t="s">
        <v>1016</v>
      </c>
      <c r="AJ673" s="82" t="b">
        <v>0</v>
      </c>
      <c r="AK673" s="82">
        <v>345</v>
      </c>
      <c r="AL673" s="88" t="s">
        <v>3964</v>
      </c>
      <c r="AM673" s="82" t="s">
        <v>1033</v>
      </c>
      <c r="AN673" s="82" t="b">
        <v>0</v>
      </c>
      <c r="AO673" s="88" t="s">
        <v>3964</v>
      </c>
      <c r="AP673" s="82" t="s">
        <v>179</v>
      </c>
      <c r="AQ673" s="82">
        <v>0</v>
      </c>
      <c r="AR673" s="82">
        <v>0</v>
      </c>
      <c r="AS673" s="82"/>
      <c r="AT673" s="82"/>
      <c r="AU673" s="82"/>
      <c r="AV673" s="82"/>
      <c r="AW673" s="82"/>
      <c r="AX673" s="82"/>
      <c r="AY673" s="82"/>
      <c r="AZ673" s="82"/>
      <c r="BA673" s="105" t="b">
        <f>IF(Edges[[#This Row],[Vertex 1]]=Edges[[#This Row],[Vertex 2]],TRUE,FALSE)</f>
        <v>0</v>
      </c>
      <c r="BB673">
        <v>1</v>
      </c>
      <c r="BC673">
        <v>1</v>
      </c>
      <c r="BD673" s="81" t="e">
        <f>REPLACE(INDEX(GroupVertices[Group], MATCH(Edges[[#This Row],[Vertex 1]],GroupVertices[Vertex],0)),1,1,"")</f>
        <v>#N/A</v>
      </c>
      <c r="BE673" s="81" t="e">
        <f>REPLACE(INDEX(GroupVertices[Group], MATCH(Edges[[#This Row],[Vertex 2]],GroupVertices[Vertex],0)),1,1,"")</f>
        <v>#N/A</v>
      </c>
    </row>
    <row r="674" spans="1:57" x14ac:dyDescent="0.25">
      <c r="A674" s="67" t="s">
        <v>2409</v>
      </c>
      <c r="B674" s="67" t="s">
        <v>381</v>
      </c>
      <c r="C674" s="68"/>
      <c r="D674" s="69"/>
      <c r="E674" s="70"/>
      <c r="F674" s="71"/>
      <c r="G674" s="68"/>
      <c r="H674" s="72"/>
      <c r="I674" s="73"/>
      <c r="J674" s="73"/>
      <c r="K674" s="35" t="s">
        <v>65</v>
      </c>
      <c r="L674" s="80">
        <v>674</v>
      </c>
      <c r="M674" s="80"/>
      <c r="N674" s="75"/>
      <c r="O674" s="82" t="s">
        <v>393</v>
      </c>
      <c r="P674" s="84">
        <v>42854.079328703701</v>
      </c>
      <c r="Q674" s="82" t="s">
        <v>2620</v>
      </c>
      <c r="R674" s="85" t="s">
        <v>2657</v>
      </c>
      <c r="S674" s="82" t="s">
        <v>2668</v>
      </c>
      <c r="T674" s="82"/>
      <c r="U674" s="82"/>
      <c r="V674" s="85" t="s">
        <v>2941</v>
      </c>
      <c r="W674" s="84">
        <v>42854.079328703701</v>
      </c>
      <c r="X674" s="85" t="s">
        <v>3369</v>
      </c>
      <c r="Y674" s="82"/>
      <c r="Z674" s="82"/>
      <c r="AA674" s="88" t="s">
        <v>3807</v>
      </c>
      <c r="AB674" s="82"/>
      <c r="AC674" s="82" t="b">
        <v>0</v>
      </c>
      <c r="AD674" s="82">
        <v>0</v>
      </c>
      <c r="AE674" s="88" t="s">
        <v>1016</v>
      </c>
      <c r="AF674" s="82" t="b">
        <v>0</v>
      </c>
      <c r="AG674" s="82" t="s">
        <v>1023</v>
      </c>
      <c r="AH674" s="82"/>
      <c r="AI674" s="88" t="s">
        <v>1016</v>
      </c>
      <c r="AJ674" s="82" t="b">
        <v>0</v>
      </c>
      <c r="AK674" s="82">
        <v>345</v>
      </c>
      <c r="AL674" s="88" t="s">
        <v>3964</v>
      </c>
      <c r="AM674" s="82" t="s">
        <v>1033</v>
      </c>
      <c r="AN674" s="82" t="b">
        <v>0</v>
      </c>
      <c r="AO674" s="88" t="s">
        <v>3964</v>
      </c>
      <c r="AP674" s="82" t="s">
        <v>179</v>
      </c>
      <c r="AQ674" s="82">
        <v>0</v>
      </c>
      <c r="AR674" s="82">
        <v>0</v>
      </c>
      <c r="AS674" s="82"/>
      <c r="AT674" s="82"/>
      <c r="AU674" s="82"/>
      <c r="AV674" s="82"/>
      <c r="AW674" s="82"/>
      <c r="AX674" s="82"/>
      <c r="AY674" s="82"/>
      <c r="AZ674" s="82"/>
      <c r="BA674" s="105" t="b">
        <f>IF(Edges[[#This Row],[Vertex 1]]=Edges[[#This Row],[Vertex 2]],TRUE,FALSE)</f>
        <v>0</v>
      </c>
      <c r="BB674">
        <v>1</v>
      </c>
      <c r="BC674">
        <v>1</v>
      </c>
      <c r="BD674" s="81" t="e">
        <f>REPLACE(INDEX(GroupVertices[Group], MATCH(Edges[[#This Row],[Vertex 1]],GroupVertices[Vertex],0)),1,1,"")</f>
        <v>#N/A</v>
      </c>
      <c r="BE674" s="81" t="e">
        <f>REPLACE(INDEX(GroupVertices[Group], MATCH(Edges[[#This Row],[Vertex 2]],GroupVertices[Vertex],0)),1,1,"")</f>
        <v>#N/A</v>
      </c>
    </row>
    <row r="675" spans="1:57" x14ac:dyDescent="0.25">
      <c r="A675" s="67" t="s">
        <v>2410</v>
      </c>
      <c r="B675" s="67" t="s">
        <v>387</v>
      </c>
      <c r="C675" s="68"/>
      <c r="D675" s="69"/>
      <c r="E675" s="70"/>
      <c r="F675" s="71"/>
      <c r="G675" s="68"/>
      <c r="H675" s="72"/>
      <c r="I675" s="73"/>
      <c r="J675" s="73"/>
      <c r="K675" s="35" t="s">
        <v>65</v>
      </c>
      <c r="L675" s="80">
        <v>675</v>
      </c>
      <c r="M675" s="80"/>
      <c r="N675" s="75"/>
      <c r="O675" s="82" t="s">
        <v>393</v>
      </c>
      <c r="P675" s="84">
        <v>42854.118090277778</v>
      </c>
      <c r="Q675" s="82" t="s">
        <v>2620</v>
      </c>
      <c r="R675" s="85" t="s">
        <v>2657</v>
      </c>
      <c r="S675" s="82" t="s">
        <v>2668</v>
      </c>
      <c r="T675" s="82"/>
      <c r="U675" s="82"/>
      <c r="V675" s="85" t="s">
        <v>2942</v>
      </c>
      <c r="W675" s="84">
        <v>42854.118090277778</v>
      </c>
      <c r="X675" s="85" t="s">
        <v>3370</v>
      </c>
      <c r="Y675" s="82"/>
      <c r="Z675" s="82"/>
      <c r="AA675" s="88" t="s">
        <v>3808</v>
      </c>
      <c r="AB675" s="82"/>
      <c r="AC675" s="82" t="b">
        <v>0</v>
      </c>
      <c r="AD675" s="82">
        <v>0</v>
      </c>
      <c r="AE675" s="88" t="s">
        <v>1016</v>
      </c>
      <c r="AF675" s="82" t="b">
        <v>0</v>
      </c>
      <c r="AG675" s="82" t="s">
        <v>1023</v>
      </c>
      <c r="AH675" s="82"/>
      <c r="AI675" s="88" t="s">
        <v>1016</v>
      </c>
      <c r="AJ675" s="82" t="b">
        <v>0</v>
      </c>
      <c r="AK675" s="82">
        <v>345</v>
      </c>
      <c r="AL675" s="88" t="s">
        <v>3964</v>
      </c>
      <c r="AM675" s="82" t="s">
        <v>1030</v>
      </c>
      <c r="AN675" s="82" t="b">
        <v>0</v>
      </c>
      <c r="AO675" s="88" t="s">
        <v>3964</v>
      </c>
      <c r="AP675" s="82" t="s">
        <v>179</v>
      </c>
      <c r="AQ675" s="82">
        <v>0</v>
      </c>
      <c r="AR675" s="82">
        <v>0</v>
      </c>
      <c r="AS675" s="82"/>
      <c r="AT675" s="82"/>
      <c r="AU675" s="82"/>
      <c r="AV675" s="82"/>
      <c r="AW675" s="82"/>
      <c r="AX675" s="82"/>
      <c r="AY675" s="82"/>
      <c r="AZ675" s="82"/>
      <c r="BA675" s="105" t="b">
        <f>IF(Edges[[#This Row],[Vertex 1]]=Edges[[#This Row],[Vertex 2]],TRUE,FALSE)</f>
        <v>0</v>
      </c>
      <c r="BB675">
        <v>1</v>
      </c>
      <c r="BC675">
        <v>1</v>
      </c>
      <c r="BD675" s="81" t="e">
        <f>REPLACE(INDEX(GroupVertices[Group], MATCH(Edges[[#This Row],[Vertex 1]],GroupVertices[Vertex],0)),1,1,"")</f>
        <v>#N/A</v>
      </c>
      <c r="BE675" s="81" t="e">
        <f>REPLACE(INDEX(GroupVertices[Group], MATCH(Edges[[#This Row],[Vertex 2]],GroupVertices[Vertex],0)),1,1,"")</f>
        <v>#N/A</v>
      </c>
    </row>
    <row r="676" spans="1:57" x14ac:dyDescent="0.25">
      <c r="A676" s="67" t="s">
        <v>2410</v>
      </c>
      <c r="B676" s="67" t="s">
        <v>381</v>
      </c>
      <c r="C676" s="68"/>
      <c r="D676" s="69"/>
      <c r="E676" s="70"/>
      <c r="F676" s="71"/>
      <c r="G676" s="68"/>
      <c r="H676" s="72"/>
      <c r="I676" s="73"/>
      <c r="J676" s="73"/>
      <c r="K676" s="35" t="s">
        <v>65</v>
      </c>
      <c r="L676" s="80">
        <v>676</v>
      </c>
      <c r="M676" s="80"/>
      <c r="N676" s="75"/>
      <c r="O676" s="82" t="s">
        <v>393</v>
      </c>
      <c r="P676" s="84">
        <v>42854.118090277778</v>
      </c>
      <c r="Q676" s="82" t="s">
        <v>2620</v>
      </c>
      <c r="R676" s="85" t="s">
        <v>2657</v>
      </c>
      <c r="S676" s="82" t="s">
        <v>2668</v>
      </c>
      <c r="T676" s="82"/>
      <c r="U676" s="82"/>
      <c r="V676" s="85" t="s">
        <v>2942</v>
      </c>
      <c r="W676" s="84">
        <v>42854.118090277778</v>
      </c>
      <c r="X676" s="85" t="s">
        <v>3370</v>
      </c>
      <c r="Y676" s="82"/>
      <c r="Z676" s="82"/>
      <c r="AA676" s="88" t="s">
        <v>3808</v>
      </c>
      <c r="AB676" s="82"/>
      <c r="AC676" s="82" t="b">
        <v>0</v>
      </c>
      <c r="AD676" s="82">
        <v>0</v>
      </c>
      <c r="AE676" s="88" t="s">
        <v>1016</v>
      </c>
      <c r="AF676" s="82" t="b">
        <v>0</v>
      </c>
      <c r="AG676" s="82" t="s">
        <v>1023</v>
      </c>
      <c r="AH676" s="82"/>
      <c r="AI676" s="88" t="s">
        <v>1016</v>
      </c>
      <c r="AJ676" s="82" t="b">
        <v>0</v>
      </c>
      <c r="AK676" s="82">
        <v>345</v>
      </c>
      <c r="AL676" s="88" t="s">
        <v>3964</v>
      </c>
      <c r="AM676" s="82" t="s">
        <v>1030</v>
      </c>
      <c r="AN676" s="82" t="b">
        <v>0</v>
      </c>
      <c r="AO676" s="88" t="s">
        <v>3964</v>
      </c>
      <c r="AP676" s="82" t="s">
        <v>179</v>
      </c>
      <c r="AQ676" s="82">
        <v>0</v>
      </c>
      <c r="AR676" s="82">
        <v>0</v>
      </c>
      <c r="AS676" s="82"/>
      <c r="AT676" s="82"/>
      <c r="AU676" s="82"/>
      <c r="AV676" s="82"/>
      <c r="AW676" s="82"/>
      <c r="AX676" s="82"/>
      <c r="AY676" s="82"/>
      <c r="AZ676" s="82"/>
      <c r="BA676" s="105" t="b">
        <f>IF(Edges[[#This Row],[Vertex 1]]=Edges[[#This Row],[Vertex 2]],TRUE,FALSE)</f>
        <v>0</v>
      </c>
      <c r="BB676">
        <v>1</v>
      </c>
      <c r="BC676">
        <v>1</v>
      </c>
      <c r="BD676" s="81" t="e">
        <f>REPLACE(INDEX(GroupVertices[Group], MATCH(Edges[[#This Row],[Vertex 1]],GroupVertices[Vertex],0)),1,1,"")</f>
        <v>#N/A</v>
      </c>
      <c r="BE676" s="81" t="e">
        <f>REPLACE(INDEX(GroupVertices[Group], MATCH(Edges[[#This Row],[Vertex 2]],GroupVertices[Vertex],0)),1,1,"")</f>
        <v>#N/A</v>
      </c>
    </row>
    <row r="677" spans="1:57" x14ac:dyDescent="0.25">
      <c r="A677" s="67" t="s">
        <v>2411</v>
      </c>
      <c r="B677" s="67" t="s">
        <v>387</v>
      </c>
      <c r="C677" s="68"/>
      <c r="D677" s="69"/>
      <c r="E677" s="70"/>
      <c r="F677" s="71"/>
      <c r="G677" s="68"/>
      <c r="H677" s="72"/>
      <c r="I677" s="73"/>
      <c r="J677" s="73"/>
      <c r="K677" s="35" t="s">
        <v>65</v>
      </c>
      <c r="L677" s="80">
        <v>677</v>
      </c>
      <c r="M677" s="80"/>
      <c r="N677" s="75"/>
      <c r="O677" s="82" t="s">
        <v>393</v>
      </c>
      <c r="P677" s="84">
        <v>42854.132592592592</v>
      </c>
      <c r="Q677" s="82" t="s">
        <v>2620</v>
      </c>
      <c r="R677" s="85" t="s">
        <v>2657</v>
      </c>
      <c r="S677" s="82" t="s">
        <v>2668</v>
      </c>
      <c r="T677" s="82"/>
      <c r="U677" s="82"/>
      <c r="V677" s="85" t="s">
        <v>2943</v>
      </c>
      <c r="W677" s="84">
        <v>42854.132592592592</v>
      </c>
      <c r="X677" s="85" t="s">
        <v>3371</v>
      </c>
      <c r="Y677" s="82"/>
      <c r="Z677" s="82"/>
      <c r="AA677" s="88" t="s">
        <v>3809</v>
      </c>
      <c r="AB677" s="82"/>
      <c r="AC677" s="82" t="b">
        <v>0</v>
      </c>
      <c r="AD677" s="82">
        <v>0</v>
      </c>
      <c r="AE677" s="88" t="s">
        <v>1016</v>
      </c>
      <c r="AF677" s="82" t="b">
        <v>0</v>
      </c>
      <c r="AG677" s="82" t="s">
        <v>1023</v>
      </c>
      <c r="AH677" s="82"/>
      <c r="AI677" s="88" t="s">
        <v>1016</v>
      </c>
      <c r="AJ677" s="82" t="b">
        <v>0</v>
      </c>
      <c r="AK677" s="82">
        <v>345</v>
      </c>
      <c r="AL677" s="88" t="s">
        <v>3964</v>
      </c>
      <c r="AM677" s="82" t="s">
        <v>1030</v>
      </c>
      <c r="AN677" s="82" t="b">
        <v>0</v>
      </c>
      <c r="AO677" s="88" t="s">
        <v>3964</v>
      </c>
      <c r="AP677" s="82" t="s">
        <v>179</v>
      </c>
      <c r="AQ677" s="82">
        <v>0</v>
      </c>
      <c r="AR677" s="82">
        <v>0</v>
      </c>
      <c r="AS677" s="82"/>
      <c r="AT677" s="82"/>
      <c r="AU677" s="82"/>
      <c r="AV677" s="82"/>
      <c r="AW677" s="82"/>
      <c r="AX677" s="82"/>
      <c r="AY677" s="82"/>
      <c r="AZ677" s="82"/>
      <c r="BA677" s="105" t="b">
        <f>IF(Edges[[#This Row],[Vertex 1]]=Edges[[#This Row],[Vertex 2]],TRUE,FALSE)</f>
        <v>0</v>
      </c>
      <c r="BB677">
        <v>1</v>
      </c>
      <c r="BC677">
        <v>1</v>
      </c>
      <c r="BD677" s="81" t="e">
        <f>REPLACE(INDEX(GroupVertices[Group], MATCH(Edges[[#This Row],[Vertex 1]],GroupVertices[Vertex],0)),1,1,"")</f>
        <v>#N/A</v>
      </c>
      <c r="BE677" s="81" t="e">
        <f>REPLACE(INDEX(GroupVertices[Group], MATCH(Edges[[#This Row],[Vertex 2]],GroupVertices[Vertex],0)),1,1,"")</f>
        <v>#N/A</v>
      </c>
    </row>
    <row r="678" spans="1:57" x14ac:dyDescent="0.25">
      <c r="A678" s="67" t="s">
        <v>2411</v>
      </c>
      <c r="B678" s="67" t="s">
        <v>381</v>
      </c>
      <c r="C678" s="68"/>
      <c r="D678" s="69"/>
      <c r="E678" s="70"/>
      <c r="F678" s="71"/>
      <c r="G678" s="68"/>
      <c r="H678" s="72"/>
      <c r="I678" s="73"/>
      <c r="J678" s="73"/>
      <c r="K678" s="35" t="s">
        <v>65</v>
      </c>
      <c r="L678" s="80">
        <v>678</v>
      </c>
      <c r="M678" s="80"/>
      <c r="N678" s="75"/>
      <c r="O678" s="82" t="s">
        <v>393</v>
      </c>
      <c r="P678" s="84">
        <v>42854.132592592592</v>
      </c>
      <c r="Q678" s="82" t="s">
        <v>2620</v>
      </c>
      <c r="R678" s="85" t="s">
        <v>2657</v>
      </c>
      <c r="S678" s="82" t="s">
        <v>2668</v>
      </c>
      <c r="T678" s="82"/>
      <c r="U678" s="82"/>
      <c r="V678" s="85" t="s">
        <v>2943</v>
      </c>
      <c r="W678" s="84">
        <v>42854.132592592592</v>
      </c>
      <c r="X678" s="85" t="s">
        <v>3371</v>
      </c>
      <c r="Y678" s="82"/>
      <c r="Z678" s="82"/>
      <c r="AA678" s="88" t="s">
        <v>3809</v>
      </c>
      <c r="AB678" s="82"/>
      <c r="AC678" s="82" t="b">
        <v>0</v>
      </c>
      <c r="AD678" s="82">
        <v>0</v>
      </c>
      <c r="AE678" s="88" t="s">
        <v>1016</v>
      </c>
      <c r="AF678" s="82" t="b">
        <v>0</v>
      </c>
      <c r="AG678" s="82" t="s">
        <v>1023</v>
      </c>
      <c r="AH678" s="82"/>
      <c r="AI678" s="88" t="s">
        <v>1016</v>
      </c>
      <c r="AJ678" s="82" t="b">
        <v>0</v>
      </c>
      <c r="AK678" s="82">
        <v>345</v>
      </c>
      <c r="AL678" s="88" t="s">
        <v>3964</v>
      </c>
      <c r="AM678" s="82" t="s">
        <v>1030</v>
      </c>
      <c r="AN678" s="82" t="b">
        <v>0</v>
      </c>
      <c r="AO678" s="88" t="s">
        <v>3964</v>
      </c>
      <c r="AP678" s="82" t="s">
        <v>179</v>
      </c>
      <c r="AQ678" s="82">
        <v>0</v>
      </c>
      <c r="AR678" s="82">
        <v>0</v>
      </c>
      <c r="AS678" s="82"/>
      <c r="AT678" s="82"/>
      <c r="AU678" s="82"/>
      <c r="AV678" s="82"/>
      <c r="AW678" s="82"/>
      <c r="AX678" s="82"/>
      <c r="AY678" s="82"/>
      <c r="AZ678" s="82"/>
      <c r="BA678" s="105" t="b">
        <f>IF(Edges[[#This Row],[Vertex 1]]=Edges[[#This Row],[Vertex 2]],TRUE,FALSE)</f>
        <v>0</v>
      </c>
      <c r="BB678">
        <v>1</v>
      </c>
      <c r="BC678">
        <v>1</v>
      </c>
      <c r="BD678" s="81" t="e">
        <f>REPLACE(INDEX(GroupVertices[Group], MATCH(Edges[[#This Row],[Vertex 1]],GroupVertices[Vertex],0)),1,1,"")</f>
        <v>#N/A</v>
      </c>
      <c r="BE678" s="81" t="e">
        <f>REPLACE(INDEX(GroupVertices[Group], MATCH(Edges[[#This Row],[Vertex 2]],GroupVertices[Vertex],0)),1,1,"")</f>
        <v>#N/A</v>
      </c>
    </row>
    <row r="679" spans="1:57" x14ac:dyDescent="0.25">
      <c r="A679" s="67" t="s">
        <v>2412</v>
      </c>
      <c r="B679" s="67" t="s">
        <v>387</v>
      </c>
      <c r="C679" s="68"/>
      <c r="D679" s="69"/>
      <c r="E679" s="70"/>
      <c r="F679" s="71"/>
      <c r="G679" s="68"/>
      <c r="H679" s="72"/>
      <c r="I679" s="73"/>
      <c r="J679" s="73"/>
      <c r="K679" s="35" t="s">
        <v>65</v>
      </c>
      <c r="L679" s="80">
        <v>679</v>
      </c>
      <c r="M679" s="80"/>
      <c r="N679" s="75"/>
      <c r="O679" s="82" t="s">
        <v>393</v>
      </c>
      <c r="P679" s="84">
        <v>42854.164120370369</v>
      </c>
      <c r="Q679" s="82" t="s">
        <v>2620</v>
      </c>
      <c r="R679" s="85" t="s">
        <v>2657</v>
      </c>
      <c r="S679" s="82" t="s">
        <v>2668</v>
      </c>
      <c r="T679" s="82"/>
      <c r="U679" s="82"/>
      <c r="V679" s="85" t="s">
        <v>2944</v>
      </c>
      <c r="W679" s="84">
        <v>42854.164120370369</v>
      </c>
      <c r="X679" s="85" t="s">
        <v>3372</v>
      </c>
      <c r="Y679" s="82"/>
      <c r="Z679" s="82"/>
      <c r="AA679" s="88" t="s">
        <v>3810</v>
      </c>
      <c r="AB679" s="82"/>
      <c r="AC679" s="82" t="b">
        <v>0</v>
      </c>
      <c r="AD679" s="82">
        <v>0</v>
      </c>
      <c r="AE679" s="88" t="s">
        <v>1016</v>
      </c>
      <c r="AF679" s="82" t="b">
        <v>0</v>
      </c>
      <c r="AG679" s="82" t="s">
        <v>1023</v>
      </c>
      <c r="AH679" s="82"/>
      <c r="AI679" s="88" t="s">
        <v>1016</v>
      </c>
      <c r="AJ679" s="82" t="b">
        <v>0</v>
      </c>
      <c r="AK679" s="82">
        <v>345</v>
      </c>
      <c r="AL679" s="88" t="s">
        <v>3964</v>
      </c>
      <c r="AM679" s="82" t="s">
        <v>1030</v>
      </c>
      <c r="AN679" s="82" t="b">
        <v>0</v>
      </c>
      <c r="AO679" s="88" t="s">
        <v>3964</v>
      </c>
      <c r="AP679" s="82" t="s">
        <v>179</v>
      </c>
      <c r="AQ679" s="82">
        <v>0</v>
      </c>
      <c r="AR679" s="82">
        <v>0</v>
      </c>
      <c r="AS679" s="82"/>
      <c r="AT679" s="82"/>
      <c r="AU679" s="82"/>
      <c r="AV679" s="82"/>
      <c r="AW679" s="82"/>
      <c r="AX679" s="82"/>
      <c r="AY679" s="82"/>
      <c r="AZ679" s="82"/>
      <c r="BA679" s="105" t="b">
        <f>IF(Edges[[#This Row],[Vertex 1]]=Edges[[#This Row],[Vertex 2]],TRUE,FALSE)</f>
        <v>0</v>
      </c>
      <c r="BB679">
        <v>1</v>
      </c>
      <c r="BC679">
        <v>1</v>
      </c>
      <c r="BD679" s="81" t="e">
        <f>REPLACE(INDEX(GroupVertices[Group], MATCH(Edges[[#This Row],[Vertex 1]],GroupVertices[Vertex],0)),1,1,"")</f>
        <v>#N/A</v>
      </c>
      <c r="BE679" s="81" t="e">
        <f>REPLACE(INDEX(GroupVertices[Group], MATCH(Edges[[#This Row],[Vertex 2]],GroupVertices[Vertex],0)),1,1,"")</f>
        <v>#N/A</v>
      </c>
    </row>
    <row r="680" spans="1:57" x14ac:dyDescent="0.25">
      <c r="A680" s="67" t="s">
        <v>2412</v>
      </c>
      <c r="B680" s="67" t="s">
        <v>381</v>
      </c>
      <c r="C680" s="68"/>
      <c r="D680" s="69"/>
      <c r="E680" s="70"/>
      <c r="F680" s="71"/>
      <c r="G680" s="68"/>
      <c r="H680" s="72"/>
      <c r="I680" s="73"/>
      <c r="J680" s="73"/>
      <c r="K680" s="35" t="s">
        <v>65</v>
      </c>
      <c r="L680" s="80">
        <v>680</v>
      </c>
      <c r="M680" s="80"/>
      <c r="N680" s="75"/>
      <c r="O680" s="82" t="s">
        <v>393</v>
      </c>
      <c r="P680" s="84">
        <v>42854.164120370369</v>
      </c>
      <c r="Q680" s="82" t="s">
        <v>2620</v>
      </c>
      <c r="R680" s="85" t="s">
        <v>2657</v>
      </c>
      <c r="S680" s="82" t="s">
        <v>2668</v>
      </c>
      <c r="T680" s="82"/>
      <c r="U680" s="82"/>
      <c r="V680" s="85" t="s">
        <v>2944</v>
      </c>
      <c r="W680" s="84">
        <v>42854.164120370369</v>
      </c>
      <c r="X680" s="85" t="s">
        <v>3372</v>
      </c>
      <c r="Y680" s="82"/>
      <c r="Z680" s="82"/>
      <c r="AA680" s="88" t="s">
        <v>3810</v>
      </c>
      <c r="AB680" s="82"/>
      <c r="AC680" s="82" t="b">
        <v>0</v>
      </c>
      <c r="AD680" s="82">
        <v>0</v>
      </c>
      <c r="AE680" s="88" t="s">
        <v>1016</v>
      </c>
      <c r="AF680" s="82" t="b">
        <v>0</v>
      </c>
      <c r="AG680" s="82" t="s">
        <v>1023</v>
      </c>
      <c r="AH680" s="82"/>
      <c r="AI680" s="88" t="s">
        <v>1016</v>
      </c>
      <c r="AJ680" s="82" t="b">
        <v>0</v>
      </c>
      <c r="AK680" s="82">
        <v>345</v>
      </c>
      <c r="AL680" s="88" t="s">
        <v>3964</v>
      </c>
      <c r="AM680" s="82" t="s">
        <v>1030</v>
      </c>
      <c r="AN680" s="82" t="b">
        <v>0</v>
      </c>
      <c r="AO680" s="88" t="s">
        <v>3964</v>
      </c>
      <c r="AP680" s="82" t="s">
        <v>179</v>
      </c>
      <c r="AQ680" s="82">
        <v>0</v>
      </c>
      <c r="AR680" s="82">
        <v>0</v>
      </c>
      <c r="AS680" s="82"/>
      <c r="AT680" s="82"/>
      <c r="AU680" s="82"/>
      <c r="AV680" s="82"/>
      <c r="AW680" s="82"/>
      <c r="AX680" s="82"/>
      <c r="AY680" s="82"/>
      <c r="AZ680" s="82"/>
      <c r="BA680" s="105" t="b">
        <f>IF(Edges[[#This Row],[Vertex 1]]=Edges[[#This Row],[Vertex 2]],TRUE,FALSE)</f>
        <v>0</v>
      </c>
      <c r="BB680">
        <v>1</v>
      </c>
      <c r="BC680">
        <v>1</v>
      </c>
      <c r="BD680" s="81" t="e">
        <f>REPLACE(INDEX(GroupVertices[Group], MATCH(Edges[[#This Row],[Vertex 1]],GroupVertices[Vertex],0)),1,1,"")</f>
        <v>#N/A</v>
      </c>
      <c r="BE680" s="81" t="e">
        <f>REPLACE(INDEX(GroupVertices[Group], MATCH(Edges[[#This Row],[Vertex 2]],GroupVertices[Vertex],0)),1,1,"")</f>
        <v>#N/A</v>
      </c>
    </row>
    <row r="681" spans="1:57" x14ac:dyDescent="0.25">
      <c r="A681" s="67" t="s">
        <v>2413</v>
      </c>
      <c r="B681" s="67" t="s">
        <v>387</v>
      </c>
      <c r="C681" s="68"/>
      <c r="D681" s="69"/>
      <c r="E681" s="70"/>
      <c r="F681" s="71"/>
      <c r="G681" s="68"/>
      <c r="H681" s="72"/>
      <c r="I681" s="73"/>
      <c r="J681" s="73"/>
      <c r="K681" s="35" t="s">
        <v>65</v>
      </c>
      <c r="L681" s="80">
        <v>681</v>
      </c>
      <c r="M681" s="80"/>
      <c r="N681" s="75"/>
      <c r="O681" s="82" t="s">
        <v>393</v>
      </c>
      <c r="P681" s="84">
        <v>42854.169872685183</v>
      </c>
      <c r="Q681" s="82" t="s">
        <v>2632</v>
      </c>
      <c r="R681" s="82"/>
      <c r="S681" s="82"/>
      <c r="T681" s="82" t="s">
        <v>2694</v>
      </c>
      <c r="U681" s="82"/>
      <c r="V681" s="85" t="s">
        <v>2945</v>
      </c>
      <c r="W681" s="84">
        <v>42854.169872685183</v>
      </c>
      <c r="X681" s="85" t="s">
        <v>3373</v>
      </c>
      <c r="Y681" s="82"/>
      <c r="Z681" s="82"/>
      <c r="AA681" s="88" t="s">
        <v>3811</v>
      </c>
      <c r="AB681" s="82"/>
      <c r="AC681" s="82" t="b">
        <v>0</v>
      </c>
      <c r="AD681" s="82">
        <v>0</v>
      </c>
      <c r="AE681" s="88" t="s">
        <v>1016</v>
      </c>
      <c r="AF681" s="82" t="b">
        <v>0</v>
      </c>
      <c r="AG681" s="82" t="s">
        <v>1023</v>
      </c>
      <c r="AH681" s="82"/>
      <c r="AI681" s="88" t="s">
        <v>1016</v>
      </c>
      <c r="AJ681" s="82" t="b">
        <v>0</v>
      </c>
      <c r="AK681" s="82">
        <v>3</v>
      </c>
      <c r="AL681" s="88" t="s">
        <v>3813</v>
      </c>
      <c r="AM681" s="82" t="s">
        <v>1032</v>
      </c>
      <c r="AN681" s="82" t="b">
        <v>0</v>
      </c>
      <c r="AO681" s="88" t="s">
        <v>3813</v>
      </c>
      <c r="AP681" s="82" t="s">
        <v>179</v>
      </c>
      <c r="AQ681" s="82">
        <v>0</v>
      </c>
      <c r="AR681" s="82">
        <v>0</v>
      </c>
      <c r="AS681" s="82"/>
      <c r="AT681" s="82"/>
      <c r="AU681" s="82"/>
      <c r="AV681" s="82"/>
      <c r="AW681" s="82"/>
      <c r="AX681" s="82"/>
      <c r="AY681" s="82"/>
      <c r="AZ681" s="82"/>
      <c r="BA681" s="105" t="b">
        <f>IF(Edges[[#This Row],[Vertex 1]]=Edges[[#This Row],[Vertex 2]],TRUE,FALSE)</f>
        <v>0</v>
      </c>
      <c r="BB681">
        <v>1</v>
      </c>
      <c r="BC681">
        <v>1</v>
      </c>
      <c r="BD681" s="81" t="e">
        <f>REPLACE(INDEX(GroupVertices[Group], MATCH(Edges[[#This Row],[Vertex 1]],GroupVertices[Vertex],0)),1,1,"")</f>
        <v>#N/A</v>
      </c>
      <c r="BE681" s="81" t="e">
        <f>REPLACE(INDEX(GroupVertices[Group], MATCH(Edges[[#This Row],[Vertex 2]],GroupVertices[Vertex],0)),1,1,"")</f>
        <v>#N/A</v>
      </c>
    </row>
    <row r="682" spans="1:57" x14ac:dyDescent="0.25">
      <c r="A682" s="67" t="s">
        <v>2413</v>
      </c>
      <c r="B682" s="67" t="s">
        <v>381</v>
      </c>
      <c r="C682" s="68"/>
      <c r="D682" s="69"/>
      <c r="E682" s="70"/>
      <c r="F682" s="71"/>
      <c r="G682" s="68"/>
      <c r="H682" s="72"/>
      <c r="I682" s="73"/>
      <c r="J682" s="73"/>
      <c r="K682" s="35" t="s">
        <v>65</v>
      </c>
      <c r="L682" s="80">
        <v>682</v>
      </c>
      <c r="M682" s="80"/>
      <c r="N682" s="75"/>
      <c r="O682" s="82" t="s">
        <v>393</v>
      </c>
      <c r="P682" s="84">
        <v>42854.169872685183</v>
      </c>
      <c r="Q682" s="82" t="s">
        <v>2632</v>
      </c>
      <c r="R682" s="82"/>
      <c r="S682" s="82"/>
      <c r="T682" s="82" t="s">
        <v>2694</v>
      </c>
      <c r="U682" s="82"/>
      <c r="V682" s="85" t="s">
        <v>2945</v>
      </c>
      <c r="W682" s="84">
        <v>42854.169872685183</v>
      </c>
      <c r="X682" s="85" t="s">
        <v>3373</v>
      </c>
      <c r="Y682" s="82"/>
      <c r="Z682" s="82"/>
      <c r="AA682" s="88" t="s">
        <v>3811</v>
      </c>
      <c r="AB682" s="82"/>
      <c r="AC682" s="82" t="b">
        <v>0</v>
      </c>
      <c r="AD682" s="82">
        <v>0</v>
      </c>
      <c r="AE682" s="88" t="s">
        <v>1016</v>
      </c>
      <c r="AF682" s="82" t="b">
        <v>0</v>
      </c>
      <c r="AG682" s="82" t="s">
        <v>1023</v>
      </c>
      <c r="AH682" s="82"/>
      <c r="AI682" s="88" t="s">
        <v>1016</v>
      </c>
      <c r="AJ682" s="82" t="b">
        <v>0</v>
      </c>
      <c r="AK682" s="82">
        <v>3</v>
      </c>
      <c r="AL682" s="88" t="s">
        <v>3813</v>
      </c>
      <c r="AM682" s="82" t="s">
        <v>1032</v>
      </c>
      <c r="AN682" s="82" t="b">
        <v>0</v>
      </c>
      <c r="AO682" s="88" t="s">
        <v>3813</v>
      </c>
      <c r="AP682" s="82" t="s">
        <v>179</v>
      </c>
      <c r="AQ682" s="82">
        <v>0</v>
      </c>
      <c r="AR682" s="82">
        <v>0</v>
      </c>
      <c r="AS682" s="82"/>
      <c r="AT682" s="82"/>
      <c r="AU682" s="82"/>
      <c r="AV682" s="82"/>
      <c r="AW682" s="82"/>
      <c r="AX682" s="82"/>
      <c r="AY682" s="82"/>
      <c r="AZ682" s="82"/>
      <c r="BA682" s="105" t="b">
        <f>IF(Edges[[#This Row],[Vertex 1]]=Edges[[#This Row],[Vertex 2]],TRUE,FALSE)</f>
        <v>0</v>
      </c>
      <c r="BB682">
        <v>1</v>
      </c>
      <c r="BC682">
        <v>1</v>
      </c>
      <c r="BD682" s="81" t="e">
        <f>REPLACE(INDEX(GroupVertices[Group], MATCH(Edges[[#This Row],[Vertex 1]],GroupVertices[Vertex],0)),1,1,"")</f>
        <v>#N/A</v>
      </c>
      <c r="BE682" s="81" t="e">
        <f>REPLACE(INDEX(GroupVertices[Group], MATCH(Edges[[#This Row],[Vertex 2]],GroupVertices[Vertex],0)),1,1,"")</f>
        <v>#N/A</v>
      </c>
    </row>
    <row r="683" spans="1:57" x14ac:dyDescent="0.25">
      <c r="A683" s="67" t="s">
        <v>2413</v>
      </c>
      <c r="B683" s="67" t="s">
        <v>2415</v>
      </c>
      <c r="C683" s="68"/>
      <c r="D683" s="69"/>
      <c r="E683" s="70"/>
      <c r="F683" s="71"/>
      <c r="G683" s="68"/>
      <c r="H683" s="72"/>
      <c r="I683" s="73"/>
      <c r="J683" s="73"/>
      <c r="K683" s="35" t="s">
        <v>65</v>
      </c>
      <c r="L683" s="80">
        <v>683</v>
      </c>
      <c r="M683" s="80"/>
      <c r="N683" s="75"/>
      <c r="O683" s="82" t="s">
        <v>393</v>
      </c>
      <c r="P683" s="84">
        <v>42854.169872685183</v>
      </c>
      <c r="Q683" s="82" t="s">
        <v>2632</v>
      </c>
      <c r="R683" s="82"/>
      <c r="S683" s="82"/>
      <c r="T683" s="82" t="s">
        <v>2694</v>
      </c>
      <c r="U683" s="82"/>
      <c r="V683" s="85" t="s">
        <v>2945</v>
      </c>
      <c r="W683" s="84">
        <v>42854.169872685183</v>
      </c>
      <c r="X683" s="85" t="s">
        <v>3373</v>
      </c>
      <c r="Y683" s="82"/>
      <c r="Z683" s="82"/>
      <c r="AA683" s="88" t="s">
        <v>3811</v>
      </c>
      <c r="AB683" s="82"/>
      <c r="AC683" s="82" t="b">
        <v>0</v>
      </c>
      <c r="AD683" s="82">
        <v>0</v>
      </c>
      <c r="AE683" s="88" t="s">
        <v>1016</v>
      </c>
      <c r="AF683" s="82" t="b">
        <v>0</v>
      </c>
      <c r="AG683" s="82" t="s">
        <v>1023</v>
      </c>
      <c r="AH683" s="82"/>
      <c r="AI683" s="88" t="s">
        <v>1016</v>
      </c>
      <c r="AJ683" s="82" t="b">
        <v>0</v>
      </c>
      <c r="AK683" s="82">
        <v>3</v>
      </c>
      <c r="AL683" s="88" t="s">
        <v>3813</v>
      </c>
      <c r="AM683" s="82" t="s">
        <v>1032</v>
      </c>
      <c r="AN683" s="82" t="b">
        <v>0</v>
      </c>
      <c r="AO683" s="88" t="s">
        <v>3813</v>
      </c>
      <c r="AP683" s="82" t="s">
        <v>179</v>
      </c>
      <c r="AQ683" s="82">
        <v>0</v>
      </c>
      <c r="AR683" s="82">
        <v>0</v>
      </c>
      <c r="AS683" s="82"/>
      <c r="AT683" s="82"/>
      <c r="AU683" s="82"/>
      <c r="AV683" s="82"/>
      <c r="AW683" s="82"/>
      <c r="AX683" s="82"/>
      <c r="AY683" s="82"/>
      <c r="AZ683" s="82"/>
      <c r="BA683" s="105" t="b">
        <f>IF(Edges[[#This Row],[Vertex 1]]=Edges[[#This Row],[Vertex 2]],TRUE,FALSE)</f>
        <v>0</v>
      </c>
      <c r="BB683">
        <v>1</v>
      </c>
      <c r="BC683">
        <v>1</v>
      </c>
      <c r="BD683" s="81" t="e">
        <f>REPLACE(INDEX(GroupVertices[Group], MATCH(Edges[[#This Row],[Vertex 1]],GroupVertices[Vertex],0)),1,1,"")</f>
        <v>#N/A</v>
      </c>
      <c r="BE683" s="81" t="e">
        <f>REPLACE(INDEX(GroupVertices[Group], MATCH(Edges[[#This Row],[Vertex 2]],GroupVertices[Vertex],0)),1,1,"")</f>
        <v>#N/A</v>
      </c>
    </row>
    <row r="684" spans="1:57" x14ac:dyDescent="0.25">
      <c r="A684" s="67" t="s">
        <v>2414</v>
      </c>
      <c r="B684" s="67" t="s">
        <v>387</v>
      </c>
      <c r="C684" s="68"/>
      <c r="D684" s="69"/>
      <c r="E684" s="70"/>
      <c r="F684" s="71"/>
      <c r="G684" s="68"/>
      <c r="H684" s="72"/>
      <c r="I684" s="73"/>
      <c r="J684" s="73"/>
      <c r="K684" s="35" t="s">
        <v>65</v>
      </c>
      <c r="L684" s="80">
        <v>684</v>
      </c>
      <c r="M684" s="80"/>
      <c r="N684" s="75"/>
      <c r="O684" s="82" t="s">
        <v>393</v>
      </c>
      <c r="P684" s="84">
        <v>42854.170173611114</v>
      </c>
      <c r="Q684" s="82" t="s">
        <v>2620</v>
      </c>
      <c r="R684" s="85" t="s">
        <v>2657</v>
      </c>
      <c r="S684" s="82" t="s">
        <v>2668</v>
      </c>
      <c r="T684" s="82"/>
      <c r="U684" s="82"/>
      <c r="V684" s="85" t="s">
        <v>2946</v>
      </c>
      <c r="W684" s="84">
        <v>42854.170173611114</v>
      </c>
      <c r="X684" s="85" t="s">
        <v>3374</v>
      </c>
      <c r="Y684" s="82"/>
      <c r="Z684" s="82"/>
      <c r="AA684" s="88" t="s">
        <v>3812</v>
      </c>
      <c r="AB684" s="82"/>
      <c r="AC684" s="82" t="b">
        <v>0</v>
      </c>
      <c r="AD684" s="82">
        <v>0</v>
      </c>
      <c r="AE684" s="88" t="s">
        <v>1016</v>
      </c>
      <c r="AF684" s="82" t="b">
        <v>0</v>
      </c>
      <c r="AG684" s="82" t="s">
        <v>1023</v>
      </c>
      <c r="AH684" s="82"/>
      <c r="AI684" s="88" t="s">
        <v>1016</v>
      </c>
      <c r="AJ684" s="82" t="b">
        <v>0</v>
      </c>
      <c r="AK684" s="82">
        <v>345</v>
      </c>
      <c r="AL684" s="88" t="s">
        <v>3964</v>
      </c>
      <c r="AM684" s="82" t="s">
        <v>1033</v>
      </c>
      <c r="AN684" s="82" t="b">
        <v>0</v>
      </c>
      <c r="AO684" s="88" t="s">
        <v>3964</v>
      </c>
      <c r="AP684" s="82" t="s">
        <v>179</v>
      </c>
      <c r="AQ684" s="82">
        <v>0</v>
      </c>
      <c r="AR684" s="82">
        <v>0</v>
      </c>
      <c r="AS684" s="82"/>
      <c r="AT684" s="82"/>
      <c r="AU684" s="82"/>
      <c r="AV684" s="82"/>
      <c r="AW684" s="82"/>
      <c r="AX684" s="82"/>
      <c r="AY684" s="82"/>
      <c r="AZ684" s="82"/>
      <c r="BA684" s="105" t="b">
        <f>IF(Edges[[#This Row],[Vertex 1]]=Edges[[#This Row],[Vertex 2]],TRUE,FALSE)</f>
        <v>0</v>
      </c>
      <c r="BB684">
        <v>1</v>
      </c>
      <c r="BC684">
        <v>1</v>
      </c>
      <c r="BD684" s="81" t="e">
        <f>REPLACE(INDEX(GroupVertices[Group], MATCH(Edges[[#This Row],[Vertex 1]],GroupVertices[Vertex],0)),1,1,"")</f>
        <v>#N/A</v>
      </c>
      <c r="BE684" s="81" t="e">
        <f>REPLACE(INDEX(GroupVertices[Group], MATCH(Edges[[#This Row],[Vertex 2]],GroupVertices[Vertex],0)),1,1,"")</f>
        <v>#N/A</v>
      </c>
    </row>
    <row r="685" spans="1:57" x14ac:dyDescent="0.25">
      <c r="A685" s="67" t="s">
        <v>2414</v>
      </c>
      <c r="B685" s="67" t="s">
        <v>381</v>
      </c>
      <c r="C685" s="68"/>
      <c r="D685" s="69"/>
      <c r="E685" s="70"/>
      <c r="F685" s="71"/>
      <c r="G685" s="68"/>
      <c r="H685" s="72"/>
      <c r="I685" s="73"/>
      <c r="J685" s="73"/>
      <c r="K685" s="35" t="s">
        <v>65</v>
      </c>
      <c r="L685" s="80">
        <v>685</v>
      </c>
      <c r="M685" s="80"/>
      <c r="N685" s="75"/>
      <c r="O685" s="82" t="s">
        <v>393</v>
      </c>
      <c r="P685" s="84">
        <v>42854.170173611114</v>
      </c>
      <c r="Q685" s="82" t="s">
        <v>2620</v>
      </c>
      <c r="R685" s="85" t="s">
        <v>2657</v>
      </c>
      <c r="S685" s="82" t="s">
        <v>2668</v>
      </c>
      <c r="T685" s="82"/>
      <c r="U685" s="82"/>
      <c r="V685" s="85" t="s">
        <v>2946</v>
      </c>
      <c r="W685" s="84">
        <v>42854.170173611114</v>
      </c>
      <c r="X685" s="85" t="s">
        <v>3374</v>
      </c>
      <c r="Y685" s="82"/>
      <c r="Z685" s="82"/>
      <c r="AA685" s="88" t="s">
        <v>3812</v>
      </c>
      <c r="AB685" s="82"/>
      <c r="AC685" s="82" t="b">
        <v>0</v>
      </c>
      <c r="AD685" s="82">
        <v>0</v>
      </c>
      <c r="AE685" s="88" t="s">
        <v>1016</v>
      </c>
      <c r="AF685" s="82" t="b">
        <v>0</v>
      </c>
      <c r="AG685" s="82" t="s">
        <v>1023</v>
      </c>
      <c r="AH685" s="82"/>
      <c r="AI685" s="88" t="s">
        <v>1016</v>
      </c>
      <c r="AJ685" s="82" t="b">
        <v>0</v>
      </c>
      <c r="AK685" s="82">
        <v>345</v>
      </c>
      <c r="AL685" s="88" t="s">
        <v>3964</v>
      </c>
      <c r="AM685" s="82" t="s">
        <v>1033</v>
      </c>
      <c r="AN685" s="82" t="b">
        <v>0</v>
      </c>
      <c r="AO685" s="88" t="s">
        <v>3964</v>
      </c>
      <c r="AP685" s="82" t="s">
        <v>179</v>
      </c>
      <c r="AQ685" s="82">
        <v>0</v>
      </c>
      <c r="AR685" s="82">
        <v>0</v>
      </c>
      <c r="AS685" s="82"/>
      <c r="AT685" s="82"/>
      <c r="AU685" s="82"/>
      <c r="AV685" s="82"/>
      <c r="AW685" s="82"/>
      <c r="AX685" s="82"/>
      <c r="AY685" s="82"/>
      <c r="AZ685" s="82"/>
      <c r="BA685" s="105" t="b">
        <f>IF(Edges[[#This Row],[Vertex 1]]=Edges[[#This Row],[Vertex 2]],TRUE,FALSE)</f>
        <v>0</v>
      </c>
      <c r="BB685">
        <v>1</v>
      </c>
      <c r="BC685">
        <v>1</v>
      </c>
      <c r="BD685" s="81" t="e">
        <f>REPLACE(INDEX(GroupVertices[Group], MATCH(Edges[[#This Row],[Vertex 1]],GroupVertices[Vertex],0)),1,1,"")</f>
        <v>#N/A</v>
      </c>
      <c r="BE685" s="81" t="e">
        <f>REPLACE(INDEX(GroupVertices[Group], MATCH(Edges[[#This Row],[Vertex 2]],GroupVertices[Vertex],0)),1,1,"")</f>
        <v>#N/A</v>
      </c>
    </row>
    <row r="686" spans="1:57" x14ac:dyDescent="0.25">
      <c r="A686" s="67" t="s">
        <v>2415</v>
      </c>
      <c r="B686" s="67" t="s">
        <v>387</v>
      </c>
      <c r="C686" s="68"/>
      <c r="D686" s="69"/>
      <c r="E686" s="70"/>
      <c r="F686" s="71"/>
      <c r="G686" s="68"/>
      <c r="H686" s="72"/>
      <c r="I686" s="73"/>
      <c r="J686" s="73"/>
      <c r="K686" s="35" t="s">
        <v>65</v>
      </c>
      <c r="L686" s="80">
        <v>686</v>
      </c>
      <c r="M686" s="80"/>
      <c r="N686" s="75"/>
      <c r="O686" s="82" t="s">
        <v>393</v>
      </c>
      <c r="P686" s="84">
        <v>42853.717893518522</v>
      </c>
      <c r="Q686" s="82" t="s">
        <v>2635</v>
      </c>
      <c r="R686" s="82"/>
      <c r="S686" s="82"/>
      <c r="T686" s="82" t="s">
        <v>2694</v>
      </c>
      <c r="U686" s="82"/>
      <c r="V686" s="85" t="s">
        <v>2947</v>
      </c>
      <c r="W686" s="84">
        <v>42853.717893518522</v>
      </c>
      <c r="X686" s="85" t="s">
        <v>3375</v>
      </c>
      <c r="Y686" s="82"/>
      <c r="Z686" s="82"/>
      <c r="AA686" s="88" t="s">
        <v>3813</v>
      </c>
      <c r="AB686" s="82"/>
      <c r="AC686" s="82" t="b">
        <v>0</v>
      </c>
      <c r="AD686" s="82">
        <v>1</v>
      </c>
      <c r="AE686" s="88" t="s">
        <v>1016</v>
      </c>
      <c r="AF686" s="82" t="b">
        <v>0</v>
      </c>
      <c r="AG686" s="82" t="s">
        <v>1023</v>
      </c>
      <c r="AH686" s="82"/>
      <c r="AI686" s="88" t="s">
        <v>1016</v>
      </c>
      <c r="AJ686" s="82" t="b">
        <v>0</v>
      </c>
      <c r="AK686" s="82">
        <v>3</v>
      </c>
      <c r="AL686" s="88" t="s">
        <v>1016</v>
      </c>
      <c r="AM686" s="82" t="s">
        <v>1032</v>
      </c>
      <c r="AN686" s="82" t="b">
        <v>0</v>
      </c>
      <c r="AO686" s="88" t="s">
        <v>3813</v>
      </c>
      <c r="AP686" s="82" t="s">
        <v>179</v>
      </c>
      <c r="AQ686" s="82">
        <v>0</v>
      </c>
      <c r="AR686" s="82">
        <v>0</v>
      </c>
      <c r="AS686" s="82"/>
      <c r="AT686" s="82"/>
      <c r="AU686" s="82"/>
      <c r="AV686" s="82"/>
      <c r="AW686" s="82"/>
      <c r="AX686" s="82"/>
      <c r="AY686" s="82"/>
      <c r="AZ686" s="82"/>
      <c r="BA686" s="105" t="b">
        <f>IF(Edges[[#This Row],[Vertex 1]]=Edges[[#This Row],[Vertex 2]],TRUE,FALSE)</f>
        <v>0</v>
      </c>
      <c r="BB686">
        <v>1</v>
      </c>
      <c r="BC686">
        <v>1</v>
      </c>
      <c r="BD686" s="81" t="e">
        <f>REPLACE(INDEX(GroupVertices[Group], MATCH(Edges[[#This Row],[Vertex 1]],GroupVertices[Vertex],0)),1,1,"")</f>
        <v>#N/A</v>
      </c>
      <c r="BE686" s="81" t="e">
        <f>REPLACE(INDEX(GroupVertices[Group], MATCH(Edges[[#This Row],[Vertex 2]],GroupVertices[Vertex],0)),1,1,"")</f>
        <v>#N/A</v>
      </c>
    </row>
    <row r="687" spans="1:57" x14ac:dyDescent="0.25">
      <c r="A687" s="67" t="s">
        <v>2415</v>
      </c>
      <c r="B687" s="67" t="s">
        <v>381</v>
      </c>
      <c r="C687" s="68"/>
      <c r="D687" s="69"/>
      <c r="E687" s="70"/>
      <c r="F687" s="71"/>
      <c r="G687" s="68"/>
      <c r="H687" s="72"/>
      <c r="I687" s="73"/>
      <c r="J687" s="73"/>
      <c r="K687" s="35" t="s">
        <v>65</v>
      </c>
      <c r="L687" s="80">
        <v>687</v>
      </c>
      <c r="M687" s="80"/>
      <c r="N687" s="75"/>
      <c r="O687" s="82" t="s">
        <v>393</v>
      </c>
      <c r="P687" s="84">
        <v>42853.717893518522</v>
      </c>
      <c r="Q687" s="82" t="s">
        <v>2635</v>
      </c>
      <c r="R687" s="82"/>
      <c r="S687" s="82"/>
      <c r="T687" s="82" t="s">
        <v>2694</v>
      </c>
      <c r="U687" s="82"/>
      <c r="V687" s="85" t="s">
        <v>2947</v>
      </c>
      <c r="W687" s="84">
        <v>42853.717893518522</v>
      </c>
      <c r="X687" s="85" t="s">
        <v>3375</v>
      </c>
      <c r="Y687" s="82"/>
      <c r="Z687" s="82"/>
      <c r="AA687" s="88" t="s">
        <v>3813</v>
      </c>
      <c r="AB687" s="82"/>
      <c r="AC687" s="82" t="b">
        <v>0</v>
      </c>
      <c r="AD687" s="82">
        <v>1</v>
      </c>
      <c r="AE687" s="88" t="s">
        <v>1016</v>
      </c>
      <c r="AF687" s="82" t="b">
        <v>0</v>
      </c>
      <c r="AG687" s="82" t="s">
        <v>1023</v>
      </c>
      <c r="AH687" s="82"/>
      <c r="AI687" s="88" t="s">
        <v>1016</v>
      </c>
      <c r="AJ687" s="82" t="b">
        <v>0</v>
      </c>
      <c r="AK687" s="82">
        <v>3</v>
      </c>
      <c r="AL687" s="88" t="s">
        <v>1016</v>
      </c>
      <c r="AM687" s="82" t="s">
        <v>1032</v>
      </c>
      <c r="AN687" s="82" t="b">
        <v>0</v>
      </c>
      <c r="AO687" s="88" t="s">
        <v>3813</v>
      </c>
      <c r="AP687" s="82" t="s">
        <v>179</v>
      </c>
      <c r="AQ687" s="82">
        <v>0</v>
      </c>
      <c r="AR687" s="82">
        <v>0</v>
      </c>
      <c r="AS687" s="82"/>
      <c r="AT687" s="82"/>
      <c r="AU687" s="82"/>
      <c r="AV687" s="82"/>
      <c r="AW687" s="82"/>
      <c r="AX687" s="82"/>
      <c r="AY687" s="82"/>
      <c r="AZ687" s="82"/>
      <c r="BA687" s="105" t="b">
        <f>IF(Edges[[#This Row],[Vertex 1]]=Edges[[#This Row],[Vertex 2]],TRUE,FALSE)</f>
        <v>0</v>
      </c>
      <c r="BB687">
        <v>1</v>
      </c>
      <c r="BC687">
        <v>1</v>
      </c>
      <c r="BD687" s="81" t="e">
        <f>REPLACE(INDEX(GroupVertices[Group], MATCH(Edges[[#This Row],[Vertex 1]],GroupVertices[Vertex],0)),1,1,"")</f>
        <v>#N/A</v>
      </c>
      <c r="BE687" s="81" t="e">
        <f>REPLACE(INDEX(GroupVertices[Group], MATCH(Edges[[#This Row],[Vertex 2]],GroupVertices[Vertex],0)),1,1,"")</f>
        <v>#N/A</v>
      </c>
    </row>
    <row r="688" spans="1:57" x14ac:dyDescent="0.25">
      <c r="A688" s="67" t="s">
        <v>2416</v>
      </c>
      <c r="B688" s="67" t="s">
        <v>2415</v>
      </c>
      <c r="C688" s="68"/>
      <c r="D688" s="69"/>
      <c r="E688" s="70"/>
      <c r="F688" s="71"/>
      <c r="G688" s="68"/>
      <c r="H688" s="72"/>
      <c r="I688" s="73"/>
      <c r="J688" s="73"/>
      <c r="K688" s="35" t="s">
        <v>65</v>
      </c>
      <c r="L688" s="80">
        <v>688</v>
      </c>
      <c r="M688" s="80"/>
      <c r="N688" s="75"/>
      <c r="O688" s="82" t="s">
        <v>393</v>
      </c>
      <c r="P688" s="84">
        <v>42854.174814814818</v>
      </c>
      <c r="Q688" s="82" t="s">
        <v>2632</v>
      </c>
      <c r="R688" s="82"/>
      <c r="S688" s="82"/>
      <c r="T688" s="82" t="s">
        <v>2694</v>
      </c>
      <c r="U688" s="82"/>
      <c r="V688" s="85" t="s">
        <v>2948</v>
      </c>
      <c r="W688" s="84">
        <v>42854.174814814818</v>
      </c>
      <c r="X688" s="85" t="s">
        <v>3376</v>
      </c>
      <c r="Y688" s="82"/>
      <c r="Z688" s="82"/>
      <c r="AA688" s="88" t="s">
        <v>3814</v>
      </c>
      <c r="AB688" s="82"/>
      <c r="AC688" s="82" t="b">
        <v>0</v>
      </c>
      <c r="AD688" s="82">
        <v>0</v>
      </c>
      <c r="AE688" s="88" t="s">
        <v>1016</v>
      </c>
      <c r="AF688" s="82" t="b">
        <v>0</v>
      </c>
      <c r="AG688" s="82" t="s">
        <v>1023</v>
      </c>
      <c r="AH688" s="82"/>
      <c r="AI688" s="88" t="s">
        <v>1016</v>
      </c>
      <c r="AJ688" s="82" t="b">
        <v>0</v>
      </c>
      <c r="AK688" s="82">
        <v>3</v>
      </c>
      <c r="AL688" s="88" t="s">
        <v>3813</v>
      </c>
      <c r="AM688" s="82" t="s">
        <v>1032</v>
      </c>
      <c r="AN688" s="82" t="b">
        <v>0</v>
      </c>
      <c r="AO688" s="88" t="s">
        <v>3813</v>
      </c>
      <c r="AP688" s="82" t="s">
        <v>179</v>
      </c>
      <c r="AQ688" s="82">
        <v>0</v>
      </c>
      <c r="AR688" s="82">
        <v>0</v>
      </c>
      <c r="AS688" s="82"/>
      <c r="AT688" s="82"/>
      <c r="AU688" s="82"/>
      <c r="AV688" s="82"/>
      <c r="AW688" s="82"/>
      <c r="AX688" s="82"/>
      <c r="AY688" s="82"/>
      <c r="AZ688" s="82"/>
      <c r="BA688" s="105" t="b">
        <f>IF(Edges[[#This Row],[Vertex 1]]=Edges[[#This Row],[Vertex 2]],TRUE,FALSE)</f>
        <v>0</v>
      </c>
      <c r="BB688">
        <v>1</v>
      </c>
      <c r="BC688">
        <v>1</v>
      </c>
      <c r="BD688" s="81" t="e">
        <f>REPLACE(INDEX(GroupVertices[Group], MATCH(Edges[[#This Row],[Vertex 1]],GroupVertices[Vertex],0)),1,1,"")</f>
        <v>#N/A</v>
      </c>
      <c r="BE688" s="81" t="e">
        <f>REPLACE(INDEX(GroupVertices[Group], MATCH(Edges[[#This Row],[Vertex 2]],GroupVertices[Vertex],0)),1,1,"")</f>
        <v>#N/A</v>
      </c>
    </row>
    <row r="689" spans="1:57" x14ac:dyDescent="0.25">
      <c r="A689" s="67" t="s">
        <v>2416</v>
      </c>
      <c r="B689" s="67" t="s">
        <v>387</v>
      </c>
      <c r="C689" s="68"/>
      <c r="D689" s="69"/>
      <c r="E689" s="70"/>
      <c r="F689" s="71"/>
      <c r="G689" s="68"/>
      <c r="H689" s="72"/>
      <c r="I689" s="73"/>
      <c r="J689" s="73"/>
      <c r="K689" s="35" t="s">
        <v>65</v>
      </c>
      <c r="L689" s="80">
        <v>689</v>
      </c>
      <c r="M689" s="80"/>
      <c r="N689" s="75"/>
      <c r="O689" s="82" t="s">
        <v>393</v>
      </c>
      <c r="P689" s="84">
        <v>42854.174814814818</v>
      </c>
      <c r="Q689" s="82" t="s">
        <v>2632</v>
      </c>
      <c r="R689" s="82"/>
      <c r="S689" s="82"/>
      <c r="T689" s="82" t="s">
        <v>2694</v>
      </c>
      <c r="U689" s="82"/>
      <c r="V689" s="85" t="s">
        <v>2948</v>
      </c>
      <c r="W689" s="84">
        <v>42854.174814814818</v>
      </c>
      <c r="X689" s="85" t="s">
        <v>3376</v>
      </c>
      <c r="Y689" s="82"/>
      <c r="Z689" s="82"/>
      <c r="AA689" s="88" t="s">
        <v>3814</v>
      </c>
      <c r="AB689" s="82"/>
      <c r="AC689" s="82" t="b">
        <v>0</v>
      </c>
      <c r="AD689" s="82">
        <v>0</v>
      </c>
      <c r="AE689" s="88" t="s">
        <v>1016</v>
      </c>
      <c r="AF689" s="82" t="b">
        <v>0</v>
      </c>
      <c r="AG689" s="82" t="s">
        <v>1023</v>
      </c>
      <c r="AH689" s="82"/>
      <c r="AI689" s="88" t="s">
        <v>1016</v>
      </c>
      <c r="AJ689" s="82" t="b">
        <v>0</v>
      </c>
      <c r="AK689" s="82">
        <v>3</v>
      </c>
      <c r="AL689" s="88" t="s">
        <v>3813</v>
      </c>
      <c r="AM689" s="82" t="s">
        <v>1032</v>
      </c>
      <c r="AN689" s="82" t="b">
        <v>0</v>
      </c>
      <c r="AO689" s="88" t="s">
        <v>3813</v>
      </c>
      <c r="AP689" s="82" t="s">
        <v>179</v>
      </c>
      <c r="AQ689" s="82">
        <v>0</v>
      </c>
      <c r="AR689" s="82">
        <v>0</v>
      </c>
      <c r="AS689" s="82"/>
      <c r="AT689" s="82"/>
      <c r="AU689" s="82"/>
      <c r="AV689" s="82"/>
      <c r="AW689" s="82"/>
      <c r="AX689" s="82"/>
      <c r="AY689" s="82"/>
      <c r="AZ689" s="82"/>
      <c r="BA689" s="105" t="b">
        <f>IF(Edges[[#This Row],[Vertex 1]]=Edges[[#This Row],[Vertex 2]],TRUE,FALSE)</f>
        <v>0</v>
      </c>
      <c r="BB689">
        <v>1</v>
      </c>
      <c r="BC689">
        <v>1</v>
      </c>
      <c r="BD689" s="81" t="e">
        <f>REPLACE(INDEX(GroupVertices[Group], MATCH(Edges[[#This Row],[Vertex 1]],GroupVertices[Vertex],0)),1,1,"")</f>
        <v>#N/A</v>
      </c>
      <c r="BE689" s="81" t="e">
        <f>REPLACE(INDEX(GroupVertices[Group], MATCH(Edges[[#This Row],[Vertex 2]],GroupVertices[Vertex],0)),1,1,"")</f>
        <v>#N/A</v>
      </c>
    </row>
    <row r="690" spans="1:57" x14ac:dyDescent="0.25">
      <c r="A690" s="67" t="s">
        <v>2416</v>
      </c>
      <c r="B690" s="67" t="s">
        <v>381</v>
      </c>
      <c r="C690" s="68"/>
      <c r="D690" s="69"/>
      <c r="E690" s="70"/>
      <c r="F690" s="71"/>
      <c r="G690" s="68"/>
      <c r="H690" s="72"/>
      <c r="I690" s="73"/>
      <c r="J690" s="73"/>
      <c r="K690" s="35" t="s">
        <v>65</v>
      </c>
      <c r="L690" s="80">
        <v>690</v>
      </c>
      <c r="M690" s="80"/>
      <c r="N690" s="75"/>
      <c r="O690" s="82" t="s">
        <v>393</v>
      </c>
      <c r="P690" s="84">
        <v>42854.174814814818</v>
      </c>
      <c r="Q690" s="82" t="s">
        <v>2632</v>
      </c>
      <c r="R690" s="82"/>
      <c r="S690" s="82"/>
      <c r="T690" s="82" t="s">
        <v>2694</v>
      </c>
      <c r="U690" s="82"/>
      <c r="V690" s="85" t="s">
        <v>2948</v>
      </c>
      <c r="W690" s="84">
        <v>42854.174814814818</v>
      </c>
      <c r="X690" s="85" t="s">
        <v>3376</v>
      </c>
      <c r="Y690" s="82"/>
      <c r="Z690" s="82"/>
      <c r="AA690" s="88" t="s">
        <v>3814</v>
      </c>
      <c r="AB690" s="82"/>
      <c r="AC690" s="82" t="b">
        <v>0</v>
      </c>
      <c r="AD690" s="82">
        <v>0</v>
      </c>
      <c r="AE690" s="88" t="s">
        <v>1016</v>
      </c>
      <c r="AF690" s="82" t="b">
        <v>0</v>
      </c>
      <c r="AG690" s="82" t="s">
        <v>1023</v>
      </c>
      <c r="AH690" s="82"/>
      <c r="AI690" s="88" t="s">
        <v>1016</v>
      </c>
      <c r="AJ690" s="82" t="b">
        <v>0</v>
      </c>
      <c r="AK690" s="82">
        <v>3</v>
      </c>
      <c r="AL690" s="88" t="s">
        <v>3813</v>
      </c>
      <c r="AM690" s="82" t="s">
        <v>1032</v>
      </c>
      <c r="AN690" s="82" t="b">
        <v>0</v>
      </c>
      <c r="AO690" s="88" t="s">
        <v>3813</v>
      </c>
      <c r="AP690" s="82" t="s">
        <v>179</v>
      </c>
      <c r="AQ690" s="82">
        <v>0</v>
      </c>
      <c r="AR690" s="82">
        <v>0</v>
      </c>
      <c r="AS690" s="82"/>
      <c r="AT690" s="82"/>
      <c r="AU690" s="82"/>
      <c r="AV690" s="82"/>
      <c r="AW690" s="82"/>
      <c r="AX690" s="82"/>
      <c r="AY690" s="82"/>
      <c r="AZ690" s="82"/>
      <c r="BA690" s="105" t="b">
        <f>IF(Edges[[#This Row],[Vertex 1]]=Edges[[#This Row],[Vertex 2]],TRUE,FALSE)</f>
        <v>0</v>
      </c>
      <c r="BB690">
        <v>1</v>
      </c>
      <c r="BC690">
        <v>1</v>
      </c>
      <c r="BD690" s="81" t="e">
        <f>REPLACE(INDEX(GroupVertices[Group], MATCH(Edges[[#This Row],[Vertex 1]],GroupVertices[Vertex],0)),1,1,"")</f>
        <v>#N/A</v>
      </c>
      <c r="BE690" s="81" t="e">
        <f>REPLACE(INDEX(GroupVertices[Group], MATCH(Edges[[#This Row],[Vertex 2]],GroupVertices[Vertex],0)),1,1,"")</f>
        <v>#N/A</v>
      </c>
    </row>
    <row r="691" spans="1:57" x14ac:dyDescent="0.25">
      <c r="A691" s="67" t="s">
        <v>2417</v>
      </c>
      <c r="B691" s="67" t="s">
        <v>381</v>
      </c>
      <c r="C691" s="68"/>
      <c r="D691" s="69"/>
      <c r="E691" s="70"/>
      <c r="F691" s="71"/>
      <c r="G691" s="68"/>
      <c r="H691" s="72"/>
      <c r="I691" s="73"/>
      <c r="J691" s="73"/>
      <c r="K691" s="35" t="s">
        <v>65</v>
      </c>
      <c r="L691" s="80">
        <v>691</v>
      </c>
      <c r="M691" s="80"/>
      <c r="N691" s="75"/>
      <c r="O691" s="82" t="s">
        <v>394</v>
      </c>
      <c r="P691" s="84">
        <v>42854.177199074074</v>
      </c>
      <c r="Q691" s="82" t="s">
        <v>2636</v>
      </c>
      <c r="R691" s="82"/>
      <c r="S691" s="82"/>
      <c r="T691" s="82" t="s">
        <v>480</v>
      </c>
      <c r="U691" s="82"/>
      <c r="V691" s="85" t="s">
        <v>2949</v>
      </c>
      <c r="W691" s="84">
        <v>42854.177199074074</v>
      </c>
      <c r="X691" s="85" t="s">
        <v>3377</v>
      </c>
      <c r="Y691" s="82"/>
      <c r="Z691" s="82"/>
      <c r="AA691" s="88" t="s">
        <v>3815</v>
      </c>
      <c r="AB691" s="88" t="s">
        <v>1013</v>
      </c>
      <c r="AC691" s="82" t="b">
        <v>0</v>
      </c>
      <c r="AD691" s="82">
        <v>0</v>
      </c>
      <c r="AE691" s="88" t="s">
        <v>1017</v>
      </c>
      <c r="AF691" s="82" t="b">
        <v>0</v>
      </c>
      <c r="AG691" s="82" t="s">
        <v>1023</v>
      </c>
      <c r="AH691" s="82"/>
      <c r="AI691" s="88" t="s">
        <v>1016</v>
      </c>
      <c r="AJ691" s="82" t="b">
        <v>0</v>
      </c>
      <c r="AK691" s="82">
        <v>0</v>
      </c>
      <c r="AL691" s="88" t="s">
        <v>1016</v>
      </c>
      <c r="AM691" s="82" t="s">
        <v>1030</v>
      </c>
      <c r="AN691" s="82" t="b">
        <v>0</v>
      </c>
      <c r="AO691" s="88" t="s">
        <v>1013</v>
      </c>
      <c r="AP691" s="82" t="s">
        <v>179</v>
      </c>
      <c r="AQ691" s="82">
        <v>0</v>
      </c>
      <c r="AR691" s="82">
        <v>0</v>
      </c>
      <c r="AS691" s="82"/>
      <c r="AT691" s="82"/>
      <c r="AU691" s="82"/>
      <c r="AV691" s="82"/>
      <c r="AW691" s="82"/>
      <c r="AX691" s="82"/>
      <c r="AY691" s="82"/>
      <c r="AZ691" s="82"/>
      <c r="BA691" s="105" t="b">
        <f>IF(Edges[[#This Row],[Vertex 1]]=Edges[[#This Row],[Vertex 2]],TRUE,FALSE)</f>
        <v>0</v>
      </c>
      <c r="BB691">
        <v>1</v>
      </c>
      <c r="BC691">
        <v>1</v>
      </c>
      <c r="BD691" s="81" t="e">
        <f>REPLACE(INDEX(GroupVertices[Group], MATCH(Edges[[#This Row],[Vertex 1]],GroupVertices[Vertex],0)),1,1,"")</f>
        <v>#N/A</v>
      </c>
      <c r="BE691" s="81" t="e">
        <f>REPLACE(INDEX(GroupVertices[Group], MATCH(Edges[[#This Row],[Vertex 2]],GroupVertices[Vertex],0)),1,1,"")</f>
        <v>#N/A</v>
      </c>
    </row>
    <row r="692" spans="1:57" x14ac:dyDescent="0.25">
      <c r="A692" s="67" t="s">
        <v>2418</v>
      </c>
      <c r="B692" s="67" t="s">
        <v>387</v>
      </c>
      <c r="C692" s="68"/>
      <c r="D692" s="69"/>
      <c r="E692" s="70"/>
      <c r="F692" s="71"/>
      <c r="G692" s="68"/>
      <c r="H692" s="72"/>
      <c r="I692" s="73"/>
      <c r="J692" s="73"/>
      <c r="K692" s="35" t="s">
        <v>65</v>
      </c>
      <c r="L692" s="80">
        <v>692</v>
      </c>
      <c r="M692" s="80"/>
      <c r="N692" s="75"/>
      <c r="O692" s="82" t="s">
        <v>393</v>
      </c>
      <c r="P692" s="84">
        <v>42854.183148148149</v>
      </c>
      <c r="Q692" s="82" t="s">
        <v>2620</v>
      </c>
      <c r="R692" s="85" t="s">
        <v>2657</v>
      </c>
      <c r="S692" s="82" t="s">
        <v>2668</v>
      </c>
      <c r="T692" s="82"/>
      <c r="U692" s="82"/>
      <c r="V692" s="85" t="s">
        <v>2950</v>
      </c>
      <c r="W692" s="84">
        <v>42854.183148148149</v>
      </c>
      <c r="X692" s="85" t="s">
        <v>3378</v>
      </c>
      <c r="Y692" s="82"/>
      <c r="Z692" s="82"/>
      <c r="AA692" s="88" t="s">
        <v>3816</v>
      </c>
      <c r="AB692" s="82"/>
      <c r="AC692" s="82" t="b">
        <v>0</v>
      </c>
      <c r="AD692" s="82">
        <v>0</v>
      </c>
      <c r="AE692" s="88" t="s">
        <v>1016</v>
      </c>
      <c r="AF692" s="82" t="b">
        <v>0</v>
      </c>
      <c r="AG692" s="82" t="s">
        <v>1023</v>
      </c>
      <c r="AH692" s="82"/>
      <c r="AI692" s="88" t="s">
        <v>1016</v>
      </c>
      <c r="AJ692" s="82" t="b">
        <v>0</v>
      </c>
      <c r="AK692" s="82">
        <v>345</v>
      </c>
      <c r="AL692" s="88" t="s">
        <v>3964</v>
      </c>
      <c r="AM692" s="82" t="s">
        <v>1030</v>
      </c>
      <c r="AN692" s="82" t="b">
        <v>0</v>
      </c>
      <c r="AO692" s="88" t="s">
        <v>3964</v>
      </c>
      <c r="AP692" s="82" t="s">
        <v>179</v>
      </c>
      <c r="AQ692" s="82">
        <v>0</v>
      </c>
      <c r="AR692" s="82">
        <v>0</v>
      </c>
      <c r="AS692" s="82"/>
      <c r="AT692" s="82"/>
      <c r="AU692" s="82"/>
      <c r="AV692" s="82"/>
      <c r="AW692" s="82"/>
      <c r="AX692" s="82"/>
      <c r="AY692" s="82"/>
      <c r="AZ692" s="82"/>
      <c r="BA692" s="105" t="b">
        <f>IF(Edges[[#This Row],[Vertex 1]]=Edges[[#This Row],[Vertex 2]],TRUE,FALSE)</f>
        <v>0</v>
      </c>
      <c r="BB692">
        <v>1</v>
      </c>
      <c r="BC692">
        <v>1</v>
      </c>
      <c r="BD692" s="81" t="e">
        <f>REPLACE(INDEX(GroupVertices[Group], MATCH(Edges[[#This Row],[Vertex 1]],GroupVertices[Vertex],0)),1,1,"")</f>
        <v>#N/A</v>
      </c>
      <c r="BE692" s="81" t="e">
        <f>REPLACE(INDEX(GroupVertices[Group], MATCH(Edges[[#This Row],[Vertex 2]],GroupVertices[Vertex],0)),1,1,"")</f>
        <v>#N/A</v>
      </c>
    </row>
    <row r="693" spans="1:57" x14ac:dyDescent="0.25">
      <c r="A693" s="67" t="s">
        <v>2418</v>
      </c>
      <c r="B693" s="67" t="s">
        <v>381</v>
      </c>
      <c r="C693" s="68"/>
      <c r="D693" s="69"/>
      <c r="E693" s="70"/>
      <c r="F693" s="71"/>
      <c r="G693" s="68"/>
      <c r="H693" s="72"/>
      <c r="I693" s="73"/>
      <c r="J693" s="73"/>
      <c r="K693" s="35" t="s">
        <v>65</v>
      </c>
      <c r="L693" s="80">
        <v>693</v>
      </c>
      <c r="M693" s="80"/>
      <c r="N693" s="75"/>
      <c r="O693" s="82" t="s">
        <v>393</v>
      </c>
      <c r="P693" s="84">
        <v>42854.183148148149</v>
      </c>
      <c r="Q693" s="82" t="s">
        <v>2620</v>
      </c>
      <c r="R693" s="85" t="s">
        <v>2657</v>
      </c>
      <c r="S693" s="82" t="s">
        <v>2668</v>
      </c>
      <c r="T693" s="82"/>
      <c r="U693" s="82"/>
      <c r="V693" s="85" t="s">
        <v>2950</v>
      </c>
      <c r="W693" s="84">
        <v>42854.183148148149</v>
      </c>
      <c r="X693" s="85" t="s">
        <v>3378</v>
      </c>
      <c r="Y693" s="82"/>
      <c r="Z693" s="82"/>
      <c r="AA693" s="88" t="s">
        <v>3816</v>
      </c>
      <c r="AB693" s="82"/>
      <c r="AC693" s="82" t="b">
        <v>0</v>
      </c>
      <c r="AD693" s="82">
        <v>0</v>
      </c>
      <c r="AE693" s="88" t="s">
        <v>1016</v>
      </c>
      <c r="AF693" s="82" t="b">
        <v>0</v>
      </c>
      <c r="AG693" s="82" t="s">
        <v>1023</v>
      </c>
      <c r="AH693" s="82"/>
      <c r="AI693" s="88" t="s">
        <v>1016</v>
      </c>
      <c r="AJ693" s="82" t="b">
        <v>0</v>
      </c>
      <c r="AK693" s="82">
        <v>345</v>
      </c>
      <c r="AL693" s="88" t="s">
        <v>3964</v>
      </c>
      <c r="AM693" s="82" t="s">
        <v>1030</v>
      </c>
      <c r="AN693" s="82" t="b">
        <v>0</v>
      </c>
      <c r="AO693" s="88" t="s">
        <v>3964</v>
      </c>
      <c r="AP693" s="82" t="s">
        <v>179</v>
      </c>
      <c r="AQ693" s="82">
        <v>0</v>
      </c>
      <c r="AR693" s="82">
        <v>0</v>
      </c>
      <c r="AS693" s="82"/>
      <c r="AT693" s="82"/>
      <c r="AU693" s="82"/>
      <c r="AV693" s="82"/>
      <c r="AW693" s="82"/>
      <c r="AX693" s="82"/>
      <c r="AY693" s="82"/>
      <c r="AZ693" s="82"/>
      <c r="BA693" s="105" t="b">
        <f>IF(Edges[[#This Row],[Vertex 1]]=Edges[[#This Row],[Vertex 2]],TRUE,FALSE)</f>
        <v>0</v>
      </c>
      <c r="BB693">
        <v>1</v>
      </c>
      <c r="BC693">
        <v>1</v>
      </c>
      <c r="BD693" s="81" t="e">
        <f>REPLACE(INDEX(GroupVertices[Group], MATCH(Edges[[#This Row],[Vertex 1]],GroupVertices[Vertex],0)),1,1,"")</f>
        <v>#N/A</v>
      </c>
      <c r="BE693" s="81" t="e">
        <f>REPLACE(INDEX(GroupVertices[Group], MATCH(Edges[[#This Row],[Vertex 2]],GroupVertices[Vertex],0)),1,1,"")</f>
        <v>#N/A</v>
      </c>
    </row>
    <row r="694" spans="1:57" x14ac:dyDescent="0.25">
      <c r="A694" s="67" t="s">
        <v>2419</v>
      </c>
      <c r="B694" s="67" t="s">
        <v>387</v>
      </c>
      <c r="C694" s="68"/>
      <c r="D694" s="69"/>
      <c r="E694" s="70"/>
      <c r="F694" s="71"/>
      <c r="G694" s="68"/>
      <c r="H694" s="72"/>
      <c r="I694" s="73"/>
      <c r="J694" s="73"/>
      <c r="K694" s="35" t="s">
        <v>65</v>
      </c>
      <c r="L694" s="80">
        <v>694</v>
      </c>
      <c r="M694" s="80"/>
      <c r="N694" s="75"/>
      <c r="O694" s="82" t="s">
        <v>393</v>
      </c>
      <c r="P694" s="84">
        <v>42854.18482638889</v>
      </c>
      <c r="Q694" s="82" t="s">
        <v>2620</v>
      </c>
      <c r="R694" s="85" t="s">
        <v>2657</v>
      </c>
      <c r="S694" s="82" t="s">
        <v>2668</v>
      </c>
      <c r="T694" s="82"/>
      <c r="U694" s="82"/>
      <c r="V694" s="85" t="s">
        <v>2951</v>
      </c>
      <c r="W694" s="84">
        <v>42854.18482638889</v>
      </c>
      <c r="X694" s="85" t="s">
        <v>3379</v>
      </c>
      <c r="Y694" s="82"/>
      <c r="Z694" s="82"/>
      <c r="AA694" s="88" t="s">
        <v>3817</v>
      </c>
      <c r="AB694" s="82"/>
      <c r="AC694" s="82" t="b">
        <v>0</v>
      </c>
      <c r="AD694" s="82">
        <v>0</v>
      </c>
      <c r="AE694" s="88" t="s">
        <v>1016</v>
      </c>
      <c r="AF694" s="82" t="b">
        <v>0</v>
      </c>
      <c r="AG694" s="82" t="s">
        <v>1023</v>
      </c>
      <c r="AH694" s="82"/>
      <c r="AI694" s="88" t="s">
        <v>1016</v>
      </c>
      <c r="AJ694" s="82" t="b">
        <v>0</v>
      </c>
      <c r="AK694" s="82">
        <v>345</v>
      </c>
      <c r="AL694" s="88" t="s">
        <v>3964</v>
      </c>
      <c r="AM694" s="82" t="s">
        <v>1030</v>
      </c>
      <c r="AN694" s="82" t="b">
        <v>0</v>
      </c>
      <c r="AO694" s="88" t="s">
        <v>3964</v>
      </c>
      <c r="AP694" s="82" t="s">
        <v>179</v>
      </c>
      <c r="AQ694" s="82">
        <v>0</v>
      </c>
      <c r="AR694" s="82">
        <v>0</v>
      </c>
      <c r="AS694" s="82"/>
      <c r="AT694" s="82"/>
      <c r="AU694" s="82"/>
      <c r="AV694" s="82"/>
      <c r="AW694" s="82"/>
      <c r="AX694" s="82"/>
      <c r="AY694" s="82"/>
      <c r="AZ694" s="82"/>
      <c r="BA694" s="105" t="b">
        <f>IF(Edges[[#This Row],[Vertex 1]]=Edges[[#This Row],[Vertex 2]],TRUE,FALSE)</f>
        <v>0</v>
      </c>
      <c r="BB694">
        <v>1</v>
      </c>
      <c r="BC694">
        <v>1</v>
      </c>
      <c r="BD694" s="81" t="e">
        <f>REPLACE(INDEX(GroupVertices[Group], MATCH(Edges[[#This Row],[Vertex 1]],GroupVertices[Vertex],0)),1,1,"")</f>
        <v>#N/A</v>
      </c>
      <c r="BE694" s="81" t="e">
        <f>REPLACE(INDEX(GroupVertices[Group], MATCH(Edges[[#This Row],[Vertex 2]],GroupVertices[Vertex],0)),1,1,"")</f>
        <v>#N/A</v>
      </c>
    </row>
    <row r="695" spans="1:57" x14ac:dyDescent="0.25">
      <c r="A695" s="67" t="s">
        <v>2419</v>
      </c>
      <c r="B695" s="67" t="s">
        <v>381</v>
      </c>
      <c r="C695" s="68"/>
      <c r="D695" s="69"/>
      <c r="E695" s="70"/>
      <c r="F695" s="71"/>
      <c r="G695" s="68"/>
      <c r="H695" s="72"/>
      <c r="I695" s="73"/>
      <c r="J695" s="73"/>
      <c r="K695" s="35" t="s">
        <v>65</v>
      </c>
      <c r="L695" s="80">
        <v>695</v>
      </c>
      <c r="M695" s="80"/>
      <c r="N695" s="75"/>
      <c r="O695" s="82" t="s">
        <v>393</v>
      </c>
      <c r="P695" s="84">
        <v>42854.18482638889</v>
      </c>
      <c r="Q695" s="82" t="s">
        <v>2620</v>
      </c>
      <c r="R695" s="85" t="s">
        <v>2657</v>
      </c>
      <c r="S695" s="82" t="s">
        <v>2668</v>
      </c>
      <c r="T695" s="82"/>
      <c r="U695" s="82"/>
      <c r="V695" s="85" t="s">
        <v>2951</v>
      </c>
      <c r="W695" s="84">
        <v>42854.18482638889</v>
      </c>
      <c r="X695" s="85" t="s">
        <v>3379</v>
      </c>
      <c r="Y695" s="82"/>
      <c r="Z695" s="82"/>
      <c r="AA695" s="88" t="s">
        <v>3817</v>
      </c>
      <c r="AB695" s="82"/>
      <c r="AC695" s="82" t="b">
        <v>0</v>
      </c>
      <c r="AD695" s="82">
        <v>0</v>
      </c>
      <c r="AE695" s="88" t="s">
        <v>1016</v>
      </c>
      <c r="AF695" s="82" t="b">
        <v>0</v>
      </c>
      <c r="AG695" s="82" t="s">
        <v>1023</v>
      </c>
      <c r="AH695" s="82"/>
      <c r="AI695" s="88" t="s">
        <v>1016</v>
      </c>
      <c r="AJ695" s="82" t="b">
        <v>0</v>
      </c>
      <c r="AK695" s="82">
        <v>345</v>
      </c>
      <c r="AL695" s="88" t="s">
        <v>3964</v>
      </c>
      <c r="AM695" s="82" t="s">
        <v>1030</v>
      </c>
      <c r="AN695" s="82" t="b">
        <v>0</v>
      </c>
      <c r="AO695" s="88" t="s">
        <v>3964</v>
      </c>
      <c r="AP695" s="82" t="s">
        <v>179</v>
      </c>
      <c r="AQ695" s="82">
        <v>0</v>
      </c>
      <c r="AR695" s="82">
        <v>0</v>
      </c>
      <c r="AS695" s="82"/>
      <c r="AT695" s="82"/>
      <c r="AU695" s="82"/>
      <c r="AV695" s="82"/>
      <c r="AW695" s="82"/>
      <c r="AX695" s="82"/>
      <c r="AY695" s="82"/>
      <c r="AZ695" s="82"/>
      <c r="BA695" s="105" t="b">
        <f>IF(Edges[[#This Row],[Vertex 1]]=Edges[[#This Row],[Vertex 2]],TRUE,FALSE)</f>
        <v>0</v>
      </c>
      <c r="BB695">
        <v>1</v>
      </c>
      <c r="BC695">
        <v>1</v>
      </c>
      <c r="BD695" s="81" t="e">
        <f>REPLACE(INDEX(GroupVertices[Group], MATCH(Edges[[#This Row],[Vertex 1]],GroupVertices[Vertex],0)),1,1,"")</f>
        <v>#N/A</v>
      </c>
      <c r="BE695" s="81" t="e">
        <f>REPLACE(INDEX(GroupVertices[Group], MATCH(Edges[[#This Row],[Vertex 2]],GroupVertices[Vertex],0)),1,1,"")</f>
        <v>#N/A</v>
      </c>
    </row>
    <row r="696" spans="1:57" x14ac:dyDescent="0.25">
      <c r="A696" s="67" t="s">
        <v>2420</v>
      </c>
      <c r="B696" s="67" t="s">
        <v>387</v>
      </c>
      <c r="C696" s="68"/>
      <c r="D696" s="69"/>
      <c r="E696" s="70"/>
      <c r="F696" s="71"/>
      <c r="G696" s="68"/>
      <c r="H696" s="72"/>
      <c r="I696" s="73"/>
      <c r="J696" s="73"/>
      <c r="K696" s="35" t="s">
        <v>65</v>
      </c>
      <c r="L696" s="80">
        <v>696</v>
      </c>
      <c r="M696" s="80"/>
      <c r="N696" s="75"/>
      <c r="O696" s="82" t="s">
        <v>393</v>
      </c>
      <c r="P696" s="84">
        <v>42854.21837962963</v>
      </c>
      <c r="Q696" s="82" t="s">
        <v>2620</v>
      </c>
      <c r="R696" s="85" t="s">
        <v>2657</v>
      </c>
      <c r="S696" s="82" t="s">
        <v>2668</v>
      </c>
      <c r="T696" s="82"/>
      <c r="U696" s="82"/>
      <c r="V696" s="85" t="s">
        <v>2952</v>
      </c>
      <c r="W696" s="84">
        <v>42854.21837962963</v>
      </c>
      <c r="X696" s="85" t="s">
        <v>3380</v>
      </c>
      <c r="Y696" s="82"/>
      <c r="Z696" s="82"/>
      <c r="AA696" s="88" t="s">
        <v>3818</v>
      </c>
      <c r="AB696" s="82"/>
      <c r="AC696" s="82" t="b">
        <v>0</v>
      </c>
      <c r="AD696" s="82">
        <v>0</v>
      </c>
      <c r="AE696" s="88" t="s">
        <v>1016</v>
      </c>
      <c r="AF696" s="82" t="b">
        <v>0</v>
      </c>
      <c r="AG696" s="82" t="s">
        <v>1023</v>
      </c>
      <c r="AH696" s="82"/>
      <c r="AI696" s="88" t="s">
        <v>1016</v>
      </c>
      <c r="AJ696" s="82" t="b">
        <v>0</v>
      </c>
      <c r="AK696" s="82">
        <v>345</v>
      </c>
      <c r="AL696" s="88" t="s">
        <v>3964</v>
      </c>
      <c r="AM696" s="82" t="s">
        <v>1030</v>
      </c>
      <c r="AN696" s="82" t="b">
        <v>0</v>
      </c>
      <c r="AO696" s="88" t="s">
        <v>3964</v>
      </c>
      <c r="AP696" s="82" t="s">
        <v>179</v>
      </c>
      <c r="AQ696" s="82">
        <v>0</v>
      </c>
      <c r="AR696" s="82">
        <v>0</v>
      </c>
      <c r="AS696" s="82"/>
      <c r="AT696" s="82"/>
      <c r="AU696" s="82"/>
      <c r="AV696" s="82"/>
      <c r="AW696" s="82"/>
      <c r="AX696" s="82"/>
      <c r="AY696" s="82"/>
      <c r="AZ696" s="82"/>
      <c r="BA696" s="105" t="b">
        <f>IF(Edges[[#This Row],[Vertex 1]]=Edges[[#This Row],[Vertex 2]],TRUE,FALSE)</f>
        <v>0</v>
      </c>
      <c r="BB696">
        <v>1</v>
      </c>
      <c r="BC696">
        <v>1</v>
      </c>
      <c r="BD696" s="81" t="e">
        <f>REPLACE(INDEX(GroupVertices[Group], MATCH(Edges[[#This Row],[Vertex 1]],GroupVertices[Vertex],0)),1,1,"")</f>
        <v>#N/A</v>
      </c>
      <c r="BE696" s="81" t="e">
        <f>REPLACE(INDEX(GroupVertices[Group], MATCH(Edges[[#This Row],[Vertex 2]],GroupVertices[Vertex],0)),1,1,"")</f>
        <v>#N/A</v>
      </c>
    </row>
    <row r="697" spans="1:57" x14ac:dyDescent="0.25">
      <c r="A697" s="67" t="s">
        <v>2420</v>
      </c>
      <c r="B697" s="67" t="s">
        <v>381</v>
      </c>
      <c r="C697" s="68"/>
      <c r="D697" s="69"/>
      <c r="E697" s="70"/>
      <c r="F697" s="71"/>
      <c r="G697" s="68"/>
      <c r="H697" s="72"/>
      <c r="I697" s="73"/>
      <c r="J697" s="73"/>
      <c r="K697" s="35" t="s">
        <v>65</v>
      </c>
      <c r="L697" s="80">
        <v>697</v>
      </c>
      <c r="M697" s="80"/>
      <c r="N697" s="75"/>
      <c r="O697" s="82" t="s">
        <v>393</v>
      </c>
      <c r="P697" s="84">
        <v>42854.21837962963</v>
      </c>
      <c r="Q697" s="82" t="s">
        <v>2620</v>
      </c>
      <c r="R697" s="85" t="s">
        <v>2657</v>
      </c>
      <c r="S697" s="82" t="s">
        <v>2668</v>
      </c>
      <c r="T697" s="82"/>
      <c r="U697" s="82"/>
      <c r="V697" s="85" t="s">
        <v>2952</v>
      </c>
      <c r="W697" s="84">
        <v>42854.21837962963</v>
      </c>
      <c r="X697" s="85" t="s">
        <v>3380</v>
      </c>
      <c r="Y697" s="82"/>
      <c r="Z697" s="82"/>
      <c r="AA697" s="88" t="s">
        <v>3818</v>
      </c>
      <c r="AB697" s="82"/>
      <c r="AC697" s="82" t="b">
        <v>0</v>
      </c>
      <c r="AD697" s="82">
        <v>0</v>
      </c>
      <c r="AE697" s="88" t="s">
        <v>1016</v>
      </c>
      <c r="AF697" s="82" t="b">
        <v>0</v>
      </c>
      <c r="AG697" s="82" t="s">
        <v>1023</v>
      </c>
      <c r="AH697" s="82"/>
      <c r="AI697" s="88" t="s">
        <v>1016</v>
      </c>
      <c r="AJ697" s="82" t="b">
        <v>0</v>
      </c>
      <c r="AK697" s="82">
        <v>345</v>
      </c>
      <c r="AL697" s="88" t="s">
        <v>3964</v>
      </c>
      <c r="AM697" s="82" t="s">
        <v>1030</v>
      </c>
      <c r="AN697" s="82" t="b">
        <v>0</v>
      </c>
      <c r="AO697" s="88" t="s">
        <v>3964</v>
      </c>
      <c r="AP697" s="82" t="s">
        <v>179</v>
      </c>
      <c r="AQ697" s="82">
        <v>0</v>
      </c>
      <c r="AR697" s="82">
        <v>0</v>
      </c>
      <c r="AS697" s="82"/>
      <c r="AT697" s="82"/>
      <c r="AU697" s="82"/>
      <c r="AV697" s="82"/>
      <c r="AW697" s="82"/>
      <c r="AX697" s="82"/>
      <c r="AY697" s="82"/>
      <c r="AZ697" s="82"/>
      <c r="BA697" s="105" t="b">
        <f>IF(Edges[[#This Row],[Vertex 1]]=Edges[[#This Row],[Vertex 2]],TRUE,FALSE)</f>
        <v>0</v>
      </c>
      <c r="BB697">
        <v>1</v>
      </c>
      <c r="BC697">
        <v>1</v>
      </c>
      <c r="BD697" s="81" t="e">
        <f>REPLACE(INDEX(GroupVertices[Group], MATCH(Edges[[#This Row],[Vertex 1]],GroupVertices[Vertex],0)),1,1,"")</f>
        <v>#N/A</v>
      </c>
      <c r="BE697" s="81" t="e">
        <f>REPLACE(INDEX(GroupVertices[Group], MATCH(Edges[[#This Row],[Vertex 2]],GroupVertices[Vertex],0)),1,1,"")</f>
        <v>#N/A</v>
      </c>
    </row>
    <row r="698" spans="1:57" x14ac:dyDescent="0.25">
      <c r="A698" s="67" t="s">
        <v>2421</v>
      </c>
      <c r="B698" s="67" t="s">
        <v>387</v>
      </c>
      <c r="C698" s="68"/>
      <c r="D698" s="69"/>
      <c r="E698" s="70"/>
      <c r="F698" s="71"/>
      <c r="G698" s="68"/>
      <c r="H698" s="72"/>
      <c r="I698" s="73"/>
      <c r="J698" s="73"/>
      <c r="K698" s="35" t="s">
        <v>65</v>
      </c>
      <c r="L698" s="80">
        <v>698</v>
      </c>
      <c r="M698" s="80"/>
      <c r="N698" s="75"/>
      <c r="O698" s="82" t="s">
        <v>393</v>
      </c>
      <c r="P698" s="84">
        <v>42854.236967592595</v>
      </c>
      <c r="Q698" s="82" t="s">
        <v>2620</v>
      </c>
      <c r="R698" s="85" t="s">
        <v>2657</v>
      </c>
      <c r="S698" s="82" t="s">
        <v>2668</v>
      </c>
      <c r="T698" s="82"/>
      <c r="U698" s="82"/>
      <c r="V698" s="85" t="s">
        <v>2953</v>
      </c>
      <c r="W698" s="84">
        <v>42854.236967592595</v>
      </c>
      <c r="X698" s="85" t="s">
        <v>3381</v>
      </c>
      <c r="Y698" s="82"/>
      <c r="Z698" s="82"/>
      <c r="AA698" s="88" t="s">
        <v>3819</v>
      </c>
      <c r="AB698" s="82"/>
      <c r="AC698" s="82" t="b">
        <v>0</v>
      </c>
      <c r="AD698" s="82">
        <v>0</v>
      </c>
      <c r="AE698" s="88" t="s">
        <v>1016</v>
      </c>
      <c r="AF698" s="82" t="b">
        <v>0</v>
      </c>
      <c r="AG698" s="82" t="s">
        <v>1023</v>
      </c>
      <c r="AH698" s="82"/>
      <c r="AI698" s="88" t="s">
        <v>1016</v>
      </c>
      <c r="AJ698" s="82" t="b">
        <v>0</v>
      </c>
      <c r="AK698" s="82">
        <v>345</v>
      </c>
      <c r="AL698" s="88" t="s">
        <v>3964</v>
      </c>
      <c r="AM698" s="82" t="s">
        <v>1030</v>
      </c>
      <c r="AN698" s="82" t="b">
        <v>0</v>
      </c>
      <c r="AO698" s="88" t="s">
        <v>3964</v>
      </c>
      <c r="AP698" s="82" t="s">
        <v>179</v>
      </c>
      <c r="AQ698" s="82">
        <v>0</v>
      </c>
      <c r="AR698" s="82">
        <v>0</v>
      </c>
      <c r="AS698" s="82"/>
      <c r="AT698" s="82"/>
      <c r="AU698" s="82"/>
      <c r="AV698" s="82"/>
      <c r="AW698" s="82"/>
      <c r="AX698" s="82"/>
      <c r="AY698" s="82"/>
      <c r="AZ698" s="82"/>
      <c r="BA698" s="105" t="b">
        <f>IF(Edges[[#This Row],[Vertex 1]]=Edges[[#This Row],[Vertex 2]],TRUE,FALSE)</f>
        <v>0</v>
      </c>
      <c r="BB698">
        <v>1</v>
      </c>
      <c r="BC698">
        <v>1</v>
      </c>
      <c r="BD698" s="81" t="e">
        <f>REPLACE(INDEX(GroupVertices[Group], MATCH(Edges[[#This Row],[Vertex 1]],GroupVertices[Vertex],0)),1,1,"")</f>
        <v>#N/A</v>
      </c>
      <c r="BE698" s="81" t="e">
        <f>REPLACE(INDEX(GroupVertices[Group], MATCH(Edges[[#This Row],[Vertex 2]],GroupVertices[Vertex],0)),1,1,"")</f>
        <v>#N/A</v>
      </c>
    </row>
    <row r="699" spans="1:57" x14ac:dyDescent="0.25">
      <c r="A699" s="67" t="s">
        <v>2421</v>
      </c>
      <c r="B699" s="67" t="s">
        <v>381</v>
      </c>
      <c r="C699" s="68"/>
      <c r="D699" s="69"/>
      <c r="E699" s="70"/>
      <c r="F699" s="71"/>
      <c r="G699" s="68"/>
      <c r="H699" s="72"/>
      <c r="I699" s="73"/>
      <c r="J699" s="73"/>
      <c r="K699" s="35" t="s">
        <v>65</v>
      </c>
      <c r="L699" s="80">
        <v>699</v>
      </c>
      <c r="M699" s="80"/>
      <c r="N699" s="75"/>
      <c r="O699" s="82" t="s">
        <v>393</v>
      </c>
      <c r="P699" s="84">
        <v>42854.236967592595</v>
      </c>
      <c r="Q699" s="82" t="s">
        <v>2620</v>
      </c>
      <c r="R699" s="85" t="s">
        <v>2657</v>
      </c>
      <c r="S699" s="82" t="s">
        <v>2668</v>
      </c>
      <c r="T699" s="82"/>
      <c r="U699" s="82"/>
      <c r="V699" s="85" t="s">
        <v>2953</v>
      </c>
      <c r="W699" s="84">
        <v>42854.236967592595</v>
      </c>
      <c r="X699" s="85" t="s">
        <v>3381</v>
      </c>
      <c r="Y699" s="82"/>
      <c r="Z699" s="82"/>
      <c r="AA699" s="88" t="s">
        <v>3819</v>
      </c>
      <c r="AB699" s="82"/>
      <c r="AC699" s="82" t="b">
        <v>0</v>
      </c>
      <c r="AD699" s="82">
        <v>0</v>
      </c>
      <c r="AE699" s="88" t="s">
        <v>1016</v>
      </c>
      <c r="AF699" s="82" t="b">
        <v>0</v>
      </c>
      <c r="AG699" s="82" t="s">
        <v>1023</v>
      </c>
      <c r="AH699" s="82"/>
      <c r="AI699" s="88" t="s">
        <v>1016</v>
      </c>
      <c r="AJ699" s="82" t="b">
        <v>0</v>
      </c>
      <c r="AK699" s="82">
        <v>345</v>
      </c>
      <c r="AL699" s="88" t="s">
        <v>3964</v>
      </c>
      <c r="AM699" s="82" t="s">
        <v>1030</v>
      </c>
      <c r="AN699" s="82" t="b">
        <v>0</v>
      </c>
      <c r="AO699" s="88" t="s">
        <v>3964</v>
      </c>
      <c r="AP699" s="82" t="s">
        <v>179</v>
      </c>
      <c r="AQ699" s="82">
        <v>0</v>
      </c>
      <c r="AR699" s="82">
        <v>0</v>
      </c>
      <c r="AS699" s="82"/>
      <c r="AT699" s="82"/>
      <c r="AU699" s="82"/>
      <c r="AV699" s="82"/>
      <c r="AW699" s="82"/>
      <c r="AX699" s="82"/>
      <c r="AY699" s="82"/>
      <c r="AZ699" s="82"/>
      <c r="BA699" s="105" t="b">
        <f>IF(Edges[[#This Row],[Vertex 1]]=Edges[[#This Row],[Vertex 2]],TRUE,FALSE)</f>
        <v>0</v>
      </c>
      <c r="BB699">
        <v>1</v>
      </c>
      <c r="BC699">
        <v>1</v>
      </c>
      <c r="BD699" s="81" t="e">
        <f>REPLACE(INDEX(GroupVertices[Group], MATCH(Edges[[#This Row],[Vertex 1]],GroupVertices[Vertex],0)),1,1,"")</f>
        <v>#N/A</v>
      </c>
      <c r="BE699" s="81" t="e">
        <f>REPLACE(INDEX(GroupVertices[Group], MATCH(Edges[[#This Row],[Vertex 2]],GroupVertices[Vertex],0)),1,1,"")</f>
        <v>#N/A</v>
      </c>
    </row>
    <row r="700" spans="1:57" x14ac:dyDescent="0.25">
      <c r="A700" s="67" t="s">
        <v>2422</v>
      </c>
      <c r="B700" s="67" t="s">
        <v>387</v>
      </c>
      <c r="C700" s="68"/>
      <c r="D700" s="69"/>
      <c r="E700" s="70"/>
      <c r="F700" s="71"/>
      <c r="G700" s="68"/>
      <c r="H700" s="72"/>
      <c r="I700" s="73"/>
      <c r="J700" s="73"/>
      <c r="K700" s="35" t="s">
        <v>65</v>
      </c>
      <c r="L700" s="80">
        <v>700</v>
      </c>
      <c r="M700" s="80"/>
      <c r="N700" s="75"/>
      <c r="O700" s="82" t="s">
        <v>393</v>
      </c>
      <c r="P700" s="84">
        <v>42854.241388888891</v>
      </c>
      <c r="Q700" s="82" t="s">
        <v>2620</v>
      </c>
      <c r="R700" s="85" t="s">
        <v>2657</v>
      </c>
      <c r="S700" s="82" t="s">
        <v>2668</v>
      </c>
      <c r="T700" s="82"/>
      <c r="U700" s="82"/>
      <c r="V700" s="85" t="s">
        <v>2954</v>
      </c>
      <c r="W700" s="84">
        <v>42854.241388888891</v>
      </c>
      <c r="X700" s="85" t="s">
        <v>3382</v>
      </c>
      <c r="Y700" s="82"/>
      <c r="Z700" s="82"/>
      <c r="AA700" s="88" t="s">
        <v>3820</v>
      </c>
      <c r="AB700" s="82"/>
      <c r="AC700" s="82" t="b">
        <v>0</v>
      </c>
      <c r="AD700" s="82">
        <v>0</v>
      </c>
      <c r="AE700" s="88" t="s">
        <v>1016</v>
      </c>
      <c r="AF700" s="82" t="b">
        <v>0</v>
      </c>
      <c r="AG700" s="82" t="s">
        <v>1023</v>
      </c>
      <c r="AH700" s="82"/>
      <c r="AI700" s="88" t="s">
        <v>1016</v>
      </c>
      <c r="AJ700" s="82" t="b">
        <v>0</v>
      </c>
      <c r="AK700" s="82">
        <v>345</v>
      </c>
      <c r="AL700" s="88" t="s">
        <v>3964</v>
      </c>
      <c r="AM700" s="82" t="s">
        <v>1030</v>
      </c>
      <c r="AN700" s="82" t="b">
        <v>0</v>
      </c>
      <c r="AO700" s="88" t="s">
        <v>3964</v>
      </c>
      <c r="AP700" s="82" t="s">
        <v>179</v>
      </c>
      <c r="AQ700" s="82">
        <v>0</v>
      </c>
      <c r="AR700" s="82">
        <v>0</v>
      </c>
      <c r="AS700" s="82"/>
      <c r="AT700" s="82"/>
      <c r="AU700" s="82"/>
      <c r="AV700" s="82"/>
      <c r="AW700" s="82"/>
      <c r="AX700" s="82"/>
      <c r="AY700" s="82"/>
      <c r="AZ700" s="82"/>
      <c r="BA700" s="105" t="b">
        <f>IF(Edges[[#This Row],[Vertex 1]]=Edges[[#This Row],[Vertex 2]],TRUE,FALSE)</f>
        <v>0</v>
      </c>
      <c r="BB700">
        <v>1</v>
      </c>
      <c r="BC700">
        <v>1</v>
      </c>
      <c r="BD700" s="81" t="e">
        <f>REPLACE(INDEX(GroupVertices[Group], MATCH(Edges[[#This Row],[Vertex 1]],GroupVertices[Vertex],0)),1,1,"")</f>
        <v>#N/A</v>
      </c>
      <c r="BE700" s="81" t="e">
        <f>REPLACE(INDEX(GroupVertices[Group], MATCH(Edges[[#This Row],[Vertex 2]],GroupVertices[Vertex],0)),1,1,"")</f>
        <v>#N/A</v>
      </c>
    </row>
    <row r="701" spans="1:57" x14ac:dyDescent="0.25">
      <c r="A701" s="67" t="s">
        <v>2422</v>
      </c>
      <c r="B701" s="67" t="s">
        <v>381</v>
      </c>
      <c r="C701" s="68"/>
      <c r="D701" s="69"/>
      <c r="E701" s="70"/>
      <c r="F701" s="71"/>
      <c r="G701" s="68"/>
      <c r="H701" s="72"/>
      <c r="I701" s="73"/>
      <c r="J701" s="73"/>
      <c r="K701" s="35" t="s">
        <v>65</v>
      </c>
      <c r="L701" s="80">
        <v>701</v>
      </c>
      <c r="M701" s="80"/>
      <c r="N701" s="75"/>
      <c r="O701" s="82" t="s">
        <v>393</v>
      </c>
      <c r="P701" s="84">
        <v>42854.241388888891</v>
      </c>
      <c r="Q701" s="82" t="s">
        <v>2620</v>
      </c>
      <c r="R701" s="85" t="s">
        <v>2657</v>
      </c>
      <c r="S701" s="82" t="s">
        <v>2668</v>
      </c>
      <c r="T701" s="82"/>
      <c r="U701" s="82"/>
      <c r="V701" s="85" t="s">
        <v>2954</v>
      </c>
      <c r="W701" s="84">
        <v>42854.241388888891</v>
      </c>
      <c r="X701" s="85" t="s">
        <v>3382</v>
      </c>
      <c r="Y701" s="82"/>
      <c r="Z701" s="82"/>
      <c r="AA701" s="88" t="s">
        <v>3820</v>
      </c>
      <c r="AB701" s="82"/>
      <c r="AC701" s="82" t="b">
        <v>0</v>
      </c>
      <c r="AD701" s="82">
        <v>0</v>
      </c>
      <c r="AE701" s="88" t="s">
        <v>1016</v>
      </c>
      <c r="AF701" s="82" t="b">
        <v>0</v>
      </c>
      <c r="AG701" s="82" t="s">
        <v>1023</v>
      </c>
      <c r="AH701" s="82"/>
      <c r="AI701" s="88" t="s">
        <v>1016</v>
      </c>
      <c r="AJ701" s="82" t="b">
        <v>0</v>
      </c>
      <c r="AK701" s="82">
        <v>345</v>
      </c>
      <c r="AL701" s="88" t="s">
        <v>3964</v>
      </c>
      <c r="AM701" s="82" t="s">
        <v>1030</v>
      </c>
      <c r="AN701" s="82" t="b">
        <v>0</v>
      </c>
      <c r="AO701" s="88" t="s">
        <v>3964</v>
      </c>
      <c r="AP701" s="82" t="s">
        <v>179</v>
      </c>
      <c r="AQ701" s="82">
        <v>0</v>
      </c>
      <c r="AR701" s="82">
        <v>0</v>
      </c>
      <c r="AS701" s="82"/>
      <c r="AT701" s="82"/>
      <c r="AU701" s="82"/>
      <c r="AV701" s="82"/>
      <c r="AW701" s="82"/>
      <c r="AX701" s="82"/>
      <c r="AY701" s="82"/>
      <c r="AZ701" s="82"/>
      <c r="BA701" s="105" t="b">
        <f>IF(Edges[[#This Row],[Vertex 1]]=Edges[[#This Row],[Vertex 2]],TRUE,FALSE)</f>
        <v>0</v>
      </c>
      <c r="BB701">
        <v>1</v>
      </c>
      <c r="BC701">
        <v>1</v>
      </c>
      <c r="BD701" s="81" t="e">
        <f>REPLACE(INDEX(GroupVertices[Group], MATCH(Edges[[#This Row],[Vertex 1]],GroupVertices[Vertex],0)),1,1,"")</f>
        <v>#N/A</v>
      </c>
      <c r="BE701" s="81" t="e">
        <f>REPLACE(INDEX(GroupVertices[Group], MATCH(Edges[[#This Row],[Vertex 2]],GroupVertices[Vertex],0)),1,1,"")</f>
        <v>#N/A</v>
      </c>
    </row>
    <row r="702" spans="1:57" x14ac:dyDescent="0.25">
      <c r="A702" s="67" t="s">
        <v>2423</v>
      </c>
      <c r="B702" s="67" t="s">
        <v>387</v>
      </c>
      <c r="C702" s="68"/>
      <c r="D702" s="69"/>
      <c r="E702" s="70"/>
      <c r="F702" s="71"/>
      <c r="G702" s="68"/>
      <c r="H702" s="72"/>
      <c r="I702" s="73"/>
      <c r="J702" s="73"/>
      <c r="K702" s="35" t="s">
        <v>65</v>
      </c>
      <c r="L702" s="80">
        <v>702</v>
      </c>
      <c r="M702" s="80"/>
      <c r="N702" s="75"/>
      <c r="O702" s="82" t="s">
        <v>393</v>
      </c>
      <c r="P702" s="84">
        <v>42854.24658564815</v>
      </c>
      <c r="Q702" s="82" t="s">
        <v>2620</v>
      </c>
      <c r="R702" s="85" t="s">
        <v>2657</v>
      </c>
      <c r="S702" s="82" t="s">
        <v>2668</v>
      </c>
      <c r="T702" s="82"/>
      <c r="U702" s="82"/>
      <c r="V702" s="85" t="s">
        <v>2955</v>
      </c>
      <c r="W702" s="84">
        <v>42854.24658564815</v>
      </c>
      <c r="X702" s="85" t="s">
        <v>3383</v>
      </c>
      <c r="Y702" s="82"/>
      <c r="Z702" s="82"/>
      <c r="AA702" s="88" t="s">
        <v>3821</v>
      </c>
      <c r="AB702" s="82"/>
      <c r="AC702" s="82" t="b">
        <v>0</v>
      </c>
      <c r="AD702" s="82">
        <v>0</v>
      </c>
      <c r="AE702" s="88" t="s">
        <v>1016</v>
      </c>
      <c r="AF702" s="82" t="b">
        <v>0</v>
      </c>
      <c r="AG702" s="82" t="s">
        <v>1023</v>
      </c>
      <c r="AH702" s="82"/>
      <c r="AI702" s="88" t="s">
        <v>1016</v>
      </c>
      <c r="AJ702" s="82" t="b">
        <v>0</v>
      </c>
      <c r="AK702" s="82">
        <v>345</v>
      </c>
      <c r="AL702" s="88" t="s">
        <v>3964</v>
      </c>
      <c r="AM702" s="82" t="s">
        <v>1030</v>
      </c>
      <c r="AN702" s="82" t="b">
        <v>0</v>
      </c>
      <c r="AO702" s="88" t="s">
        <v>3964</v>
      </c>
      <c r="AP702" s="82" t="s">
        <v>179</v>
      </c>
      <c r="AQ702" s="82">
        <v>0</v>
      </c>
      <c r="AR702" s="82">
        <v>0</v>
      </c>
      <c r="AS702" s="82"/>
      <c r="AT702" s="82"/>
      <c r="AU702" s="82"/>
      <c r="AV702" s="82"/>
      <c r="AW702" s="82"/>
      <c r="AX702" s="82"/>
      <c r="AY702" s="82"/>
      <c r="AZ702" s="82"/>
      <c r="BA702" s="105" t="b">
        <f>IF(Edges[[#This Row],[Vertex 1]]=Edges[[#This Row],[Vertex 2]],TRUE,FALSE)</f>
        <v>0</v>
      </c>
      <c r="BB702">
        <v>1</v>
      </c>
      <c r="BC702">
        <v>1</v>
      </c>
      <c r="BD702" s="81" t="e">
        <f>REPLACE(INDEX(GroupVertices[Group], MATCH(Edges[[#This Row],[Vertex 1]],GroupVertices[Vertex],0)),1,1,"")</f>
        <v>#N/A</v>
      </c>
      <c r="BE702" s="81" t="e">
        <f>REPLACE(INDEX(GroupVertices[Group], MATCH(Edges[[#This Row],[Vertex 2]],GroupVertices[Vertex],0)),1,1,"")</f>
        <v>#N/A</v>
      </c>
    </row>
    <row r="703" spans="1:57" x14ac:dyDescent="0.25">
      <c r="A703" s="67" t="s">
        <v>2423</v>
      </c>
      <c r="B703" s="67" t="s">
        <v>381</v>
      </c>
      <c r="C703" s="68"/>
      <c r="D703" s="69"/>
      <c r="E703" s="70"/>
      <c r="F703" s="71"/>
      <c r="G703" s="68"/>
      <c r="H703" s="72"/>
      <c r="I703" s="73"/>
      <c r="J703" s="73"/>
      <c r="K703" s="35" t="s">
        <v>65</v>
      </c>
      <c r="L703" s="80">
        <v>703</v>
      </c>
      <c r="M703" s="80"/>
      <c r="N703" s="75"/>
      <c r="O703" s="82" t="s">
        <v>393</v>
      </c>
      <c r="P703" s="84">
        <v>42854.24658564815</v>
      </c>
      <c r="Q703" s="82" t="s">
        <v>2620</v>
      </c>
      <c r="R703" s="85" t="s">
        <v>2657</v>
      </c>
      <c r="S703" s="82" t="s">
        <v>2668</v>
      </c>
      <c r="T703" s="82"/>
      <c r="U703" s="82"/>
      <c r="V703" s="85" t="s">
        <v>2955</v>
      </c>
      <c r="W703" s="84">
        <v>42854.24658564815</v>
      </c>
      <c r="X703" s="85" t="s">
        <v>3383</v>
      </c>
      <c r="Y703" s="82"/>
      <c r="Z703" s="82"/>
      <c r="AA703" s="88" t="s">
        <v>3821</v>
      </c>
      <c r="AB703" s="82"/>
      <c r="AC703" s="82" t="b">
        <v>0</v>
      </c>
      <c r="AD703" s="82">
        <v>0</v>
      </c>
      <c r="AE703" s="88" t="s">
        <v>1016</v>
      </c>
      <c r="AF703" s="82" t="b">
        <v>0</v>
      </c>
      <c r="AG703" s="82" t="s">
        <v>1023</v>
      </c>
      <c r="AH703" s="82"/>
      <c r="AI703" s="88" t="s">
        <v>1016</v>
      </c>
      <c r="AJ703" s="82" t="b">
        <v>0</v>
      </c>
      <c r="AK703" s="82">
        <v>345</v>
      </c>
      <c r="AL703" s="88" t="s">
        <v>3964</v>
      </c>
      <c r="AM703" s="82" t="s">
        <v>1030</v>
      </c>
      <c r="AN703" s="82" t="b">
        <v>0</v>
      </c>
      <c r="AO703" s="88" t="s">
        <v>3964</v>
      </c>
      <c r="AP703" s="82" t="s">
        <v>179</v>
      </c>
      <c r="AQ703" s="82">
        <v>0</v>
      </c>
      <c r="AR703" s="82">
        <v>0</v>
      </c>
      <c r="AS703" s="82"/>
      <c r="AT703" s="82"/>
      <c r="AU703" s="82"/>
      <c r="AV703" s="82"/>
      <c r="AW703" s="82"/>
      <c r="AX703" s="82"/>
      <c r="AY703" s="82"/>
      <c r="AZ703" s="82"/>
      <c r="BA703" s="105" t="b">
        <f>IF(Edges[[#This Row],[Vertex 1]]=Edges[[#This Row],[Vertex 2]],TRUE,FALSE)</f>
        <v>0</v>
      </c>
      <c r="BB703">
        <v>1</v>
      </c>
      <c r="BC703">
        <v>1</v>
      </c>
      <c r="BD703" s="81" t="e">
        <f>REPLACE(INDEX(GroupVertices[Group], MATCH(Edges[[#This Row],[Vertex 1]],GroupVertices[Vertex],0)),1,1,"")</f>
        <v>#N/A</v>
      </c>
      <c r="BE703" s="81" t="e">
        <f>REPLACE(INDEX(GroupVertices[Group], MATCH(Edges[[#This Row],[Vertex 2]],GroupVertices[Vertex],0)),1,1,"")</f>
        <v>#N/A</v>
      </c>
    </row>
    <row r="704" spans="1:57" x14ac:dyDescent="0.25">
      <c r="A704" s="67" t="s">
        <v>2424</v>
      </c>
      <c r="B704" s="67" t="s">
        <v>387</v>
      </c>
      <c r="C704" s="68"/>
      <c r="D704" s="69"/>
      <c r="E704" s="70"/>
      <c r="F704" s="71"/>
      <c r="G704" s="68"/>
      <c r="H704" s="72"/>
      <c r="I704" s="73"/>
      <c r="J704" s="73"/>
      <c r="K704" s="35" t="s">
        <v>65</v>
      </c>
      <c r="L704" s="80">
        <v>704</v>
      </c>
      <c r="M704" s="80"/>
      <c r="N704" s="75"/>
      <c r="O704" s="82" t="s">
        <v>393</v>
      </c>
      <c r="P704" s="84">
        <v>42854.254965277774</v>
      </c>
      <c r="Q704" s="82" t="s">
        <v>2620</v>
      </c>
      <c r="R704" s="85" t="s">
        <v>2657</v>
      </c>
      <c r="S704" s="82" t="s">
        <v>2668</v>
      </c>
      <c r="T704" s="82"/>
      <c r="U704" s="82"/>
      <c r="V704" s="85" t="s">
        <v>2956</v>
      </c>
      <c r="W704" s="84">
        <v>42854.254965277774</v>
      </c>
      <c r="X704" s="85" t="s">
        <v>3384</v>
      </c>
      <c r="Y704" s="82"/>
      <c r="Z704" s="82"/>
      <c r="AA704" s="88" t="s">
        <v>3822</v>
      </c>
      <c r="AB704" s="82"/>
      <c r="AC704" s="82" t="b">
        <v>0</v>
      </c>
      <c r="AD704" s="82">
        <v>0</v>
      </c>
      <c r="AE704" s="88" t="s">
        <v>1016</v>
      </c>
      <c r="AF704" s="82" t="b">
        <v>0</v>
      </c>
      <c r="AG704" s="82" t="s">
        <v>1023</v>
      </c>
      <c r="AH704" s="82"/>
      <c r="AI704" s="88" t="s">
        <v>1016</v>
      </c>
      <c r="AJ704" s="82" t="b">
        <v>0</v>
      </c>
      <c r="AK704" s="82">
        <v>345</v>
      </c>
      <c r="AL704" s="88" t="s">
        <v>3964</v>
      </c>
      <c r="AM704" s="82" t="s">
        <v>1032</v>
      </c>
      <c r="AN704" s="82" t="b">
        <v>0</v>
      </c>
      <c r="AO704" s="88" t="s">
        <v>3964</v>
      </c>
      <c r="AP704" s="82" t="s">
        <v>179</v>
      </c>
      <c r="AQ704" s="82">
        <v>0</v>
      </c>
      <c r="AR704" s="82">
        <v>0</v>
      </c>
      <c r="AS704" s="82"/>
      <c r="AT704" s="82"/>
      <c r="AU704" s="82"/>
      <c r="AV704" s="82"/>
      <c r="AW704" s="82"/>
      <c r="AX704" s="82"/>
      <c r="AY704" s="82"/>
      <c r="AZ704" s="82"/>
      <c r="BA704" s="105" t="b">
        <f>IF(Edges[[#This Row],[Vertex 1]]=Edges[[#This Row],[Vertex 2]],TRUE,FALSE)</f>
        <v>0</v>
      </c>
      <c r="BB704">
        <v>1</v>
      </c>
      <c r="BC704">
        <v>1</v>
      </c>
      <c r="BD704" s="81" t="e">
        <f>REPLACE(INDEX(GroupVertices[Group], MATCH(Edges[[#This Row],[Vertex 1]],GroupVertices[Vertex],0)),1,1,"")</f>
        <v>#N/A</v>
      </c>
      <c r="BE704" s="81" t="e">
        <f>REPLACE(INDEX(GroupVertices[Group], MATCH(Edges[[#This Row],[Vertex 2]],GroupVertices[Vertex],0)),1,1,"")</f>
        <v>#N/A</v>
      </c>
    </row>
    <row r="705" spans="1:57" x14ac:dyDescent="0.25">
      <c r="A705" s="67" t="s">
        <v>2424</v>
      </c>
      <c r="B705" s="67" t="s">
        <v>381</v>
      </c>
      <c r="C705" s="68"/>
      <c r="D705" s="69"/>
      <c r="E705" s="70"/>
      <c r="F705" s="71"/>
      <c r="G705" s="68"/>
      <c r="H705" s="72"/>
      <c r="I705" s="73"/>
      <c r="J705" s="73"/>
      <c r="K705" s="35" t="s">
        <v>65</v>
      </c>
      <c r="L705" s="80">
        <v>705</v>
      </c>
      <c r="M705" s="80"/>
      <c r="N705" s="75"/>
      <c r="O705" s="82" t="s">
        <v>393</v>
      </c>
      <c r="P705" s="84">
        <v>42854.254965277774</v>
      </c>
      <c r="Q705" s="82" t="s">
        <v>2620</v>
      </c>
      <c r="R705" s="85" t="s">
        <v>2657</v>
      </c>
      <c r="S705" s="82" t="s">
        <v>2668</v>
      </c>
      <c r="T705" s="82"/>
      <c r="U705" s="82"/>
      <c r="V705" s="85" t="s">
        <v>2956</v>
      </c>
      <c r="W705" s="84">
        <v>42854.254965277774</v>
      </c>
      <c r="X705" s="85" t="s">
        <v>3384</v>
      </c>
      <c r="Y705" s="82"/>
      <c r="Z705" s="82"/>
      <c r="AA705" s="88" t="s">
        <v>3822</v>
      </c>
      <c r="AB705" s="82"/>
      <c r="AC705" s="82" t="b">
        <v>0</v>
      </c>
      <c r="AD705" s="82">
        <v>0</v>
      </c>
      <c r="AE705" s="88" t="s">
        <v>1016</v>
      </c>
      <c r="AF705" s="82" t="b">
        <v>0</v>
      </c>
      <c r="AG705" s="82" t="s">
        <v>1023</v>
      </c>
      <c r="AH705" s="82"/>
      <c r="AI705" s="88" t="s">
        <v>1016</v>
      </c>
      <c r="AJ705" s="82" t="b">
        <v>0</v>
      </c>
      <c r="AK705" s="82">
        <v>345</v>
      </c>
      <c r="AL705" s="88" t="s">
        <v>3964</v>
      </c>
      <c r="AM705" s="82" t="s">
        <v>1032</v>
      </c>
      <c r="AN705" s="82" t="b">
        <v>0</v>
      </c>
      <c r="AO705" s="88" t="s">
        <v>3964</v>
      </c>
      <c r="AP705" s="82" t="s">
        <v>179</v>
      </c>
      <c r="AQ705" s="82">
        <v>0</v>
      </c>
      <c r="AR705" s="82">
        <v>0</v>
      </c>
      <c r="AS705" s="82"/>
      <c r="AT705" s="82"/>
      <c r="AU705" s="82"/>
      <c r="AV705" s="82"/>
      <c r="AW705" s="82"/>
      <c r="AX705" s="82"/>
      <c r="AY705" s="82"/>
      <c r="AZ705" s="82"/>
      <c r="BA705" s="105" t="b">
        <f>IF(Edges[[#This Row],[Vertex 1]]=Edges[[#This Row],[Vertex 2]],TRUE,FALSE)</f>
        <v>0</v>
      </c>
      <c r="BB705">
        <v>1</v>
      </c>
      <c r="BC705">
        <v>1</v>
      </c>
      <c r="BD705" s="81" t="e">
        <f>REPLACE(INDEX(GroupVertices[Group], MATCH(Edges[[#This Row],[Vertex 1]],GroupVertices[Vertex],0)),1,1,"")</f>
        <v>#N/A</v>
      </c>
      <c r="BE705" s="81" t="e">
        <f>REPLACE(INDEX(GroupVertices[Group], MATCH(Edges[[#This Row],[Vertex 2]],GroupVertices[Vertex],0)),1,1,"")</f>
        <v>#N/A</v>
      </c>
    </row>
    <row r="706" spans="1:57" x14ac:dyDescent="0.25">
      <c r="A706" s="67" t="s">
        <v>2425</v>
      </c>
      <c r="B706" s="67" t="s">
        <v>387</v>
      </c>
      <c r="C706" s="68"/>
      <c r="D706" s="69"/>
      <c r="E706" s="70"/>
      <c r="F706" s="71"/>
      <c r="G706" s="68"/>
      <c r="H706" s="72"/>
      <c r="I706" s="73"/>
      <c r="J706" s="73"/>
      <c r="K706" s="35" t="s">
        <v>65</v>
      </c>
      <c r="L706" s="80">
        <v>706</v>
      </c>
      <c r="M706" s="80"/>
      <c r="N706" s="75"/>
      <c r="O706" s="82" t="s">
        <v>393</v>
      </c>
      <c r="P706" s="84">
        <v>42854.262800925928</v>
      </c>
      <c r="Q706" s="82" t="s">
        <v>2620</v>
      </c>
      <c r="R706" s="85" t="s">
        <v>2657</v>
      </c>
      <c r="S706" s="82" t="s">
        <v>2668</v>
      </c>
      <c r="T706" s="82"/>
      <c r="U706" s="82"/>
      <c r="V706" s="85" t="s">
        <v>2957</v>
      </c>
      <c r="W706" s="84">
        <v>42854.262800925928</v>
      </c>
      <c r="X706" s="85" t="s">
        <v>3385</v>
      </c>
      <c r="Y706" s="82"/>
      <c r="Z706" s="82"/>
      <c r="AA706" s="88" t="s">
        <v>3823</v>
      </c>
      <c r="AB706" s="82"/>
      <c r="AC706" s="82" t="b">
        <v>0</v>
      </c>
      <c r="AD706" s="82">
        <v>0</v>
      </c>
      <c r="AE706" s="88" t="s">
        <v>1016</v>
      </c>
      <c r="AF706" s="82" t="b">
        <v>0</v>
      </c>
      <c r="AG706" s="82" t="s">
        <v>1023</v>
      </c>
      <c r="AH706" s="82"/>
      <c r="AI706" s="88" t="s">
        <v>1016</v>
      </c>
      <c r="AJ706" s="82" t="b">
        <v>0</v>
      </c>
      <c r="AK706" s="82">
        <v>345</v>
      </c>
      <c r="AL706" s="88" t="s">
        <v>3964</v>
      </c>
      <c r="AM706" s="82" t="s">
        <v>1030</v>
      </c>
      <c r="AN706" s="82" t="b">
        <v>0</v>
      </c>
      <c r="AO706" s="88" t="s">
        <v>3964</v>
      </c>
      <c r="AP706" s="82" t="s">
        <v>179</v>
      </c>
      <c r="AQ706" s="82">
        <v>0</v>
      </c>
      <c r="AR706" s="82">
        <v>0</v>
      </c>
      <c r="AS706" s="82"/>
      <c r="AT706" s="82"/>
      <c r="AU706" s="82"/>
      <c r="AV706" s="82"/>
      <c r="AW706" s="82"/>
      <c r="AX706" s="82"/>
      <c r="AY706" s="82"/>
      <c r="AZ706" s="82"/>
      <c r="BA706" s="105" t="b">
        <f>IF(Edges[[#This Row],[Vertex 1]]=Edges[[#This Row],[Vertex 2]],TRUE,FALSE)</f>
        <v>0</v>
      </c>
      <c r="BB706">
        <v>1</v>
      </c>
      <c r="BC706">
        <v>1</v>
      </c>
      <c r="BD706" s="81" t="e">
        <f>REPLACE(INDEX(GroupVertices[Group], MATCH(Edges[[#This Row],[Vertex 1]],GroupVertices[Vertex],0)),1,1,"")</f>
        <v>#N/A</v>
      </c>
      <c r="BE706" s="81" t="e">
        <f>REPLACE(INDEX(GroupVertices[Group], MATCH(Edges[[#This Row],[Vertex 2]],GroupVertices[Vertex],0)),1,1,"")</f>
        <v>#N/A</v>
      </c>
    </row>
    <row r="707" spans="1:57" x14ac:dyDescent="0.25">
      <c r="A707" s="67" t="s">
        <v>2425</v>
      </c>
      <c r="B707" s="67" t="s">
        <v>381</v>
      </c>
      <c r="C707" s="68"/>
      <c r="D707" s="69"/>
      <c r="E707" s="70"/>
      <c r="F707" s="71"/>
      <c r="G707" s="68"/>
      <c r="H707" s="72"/>
      <c r="I707" s="73"/>
      <c r="J707" s="73"/>
      <c r="K707" s="35" t="s">
        <v>65</v>
      </c>
      <c r="L707" s="80">
        <v>707</v>
      </c>
      <c r="M707" s="80"/>
      <c r="N707" s="75"/>
      <c r="O707" s="82" t="s">
        <v>393</v>
      </c>
      <c r="P707" s="84">
        <v>42854.262800925928</v>
      </c>
      <c r="Q707" s="82" t="s">
        <v>2620</v>
      </c>
      <c r="R707" s="85" t="s">
        <v>2657</v>
      </c>
      <c r="S707" s="82" t="s">
        <v>2668</v>
      </c>
      <c r="T707" s="82"/>
      <c r="U707" s="82"/>
      <c r="V707" s="85" t="s">
        <v>2957</v>
      </c>
      <c r="W707" s="84">
        <v>42854.262800925928</v>
      </c>
      <c r="X707" s="85" t="s">
        <v>3385</v>
      </c>
      <c r="Y707" s="82"/>
      <c r="Z707" s="82"/>
      <c r="AA707" s="88" t="s">
        <v>3823</v>
      </c>
      <c r="AB707" s="82"/>
      <c r="AC707" s="82" t="b">
        <v>0</v>
      </c>
      <c r="AD707" s="82">
        <v>0</v>
      </c>
      <c r="AE707" s="88" t="s">
        <v>1016</v>
      </c>
      <c r="AF707" s="82" t="b">
        <v>0</v>
      </c>
      <c r="AG707" s="82" t="s">
        <v>1023</v>
      </c>
      <c r="AH707" s="82"/>
      <c r="AI707" s="88" t="s">
        <v>1016</v>
      </c>
      <c r="AJ707" s="82" t="b">
        <v>0</v>
      </c>
      <c r="AK707" s="82">
        <v>345</v>
      </c>
      <c r="AL707" s="88" t="s">
        <v>3964</v>
      </c>
      <c r="AM707" s="82" t="s">
        <v>1030</v>
      </c>
      <c r="AN707" s="82" t="b">
        <v>0</v>
      </c>
      <c r="AO707" s="88" t="s">
        <v>3964</v>
      </c>
      <c r="AP707" s="82" t="s">
        <v>179</v>
      </c>
      <c r="AQ707" s="82">
        <v>0</v>
      </c>
      <c r="AR707" s="82">
        <v>0</v>
      </c>
      <c r="AS707" s="82"/>
      <c r="AT707" s="82"/>
      <c r="AU707" s="82"/>
      <c r="AV707" s="82"/>
      <c r="AW707" s="82"/>
      <c r="AX707" s="82"/>
      <c r="AY707" s="82"/>
      <c r="AZ707" s="82"/>
      <c r="BA707" s="105" t="b">
        <f>IF(Edges[[#This Row],[Vertex 1]]=Edges[[#This Row],[Vertex 2]],TRUE,FALSE)</f>
        <v>0</v>
      </c>
      <c r="BB707">
        <v>1</v>
      </c>
      <c r="BC707">
        <v>1</v>
      </c>
      <c r="BD707" s="81" t="e">
        <f>REPLACE(INDEX(GroupVertices[Group], MATCH(Edges[[#This Row],[Vertex 1]],GroupVertices[Vertex],0)),1,1,"")</f>
        <v>#N/A</v>
      </c>
      <c r="BE707" s="81" t="e">
        <f>REPLACE(INDEX(GroupVertices[Group], MATCH(Edges[[#This Row],[Vertex 2]],GroupVertices[Vertex],0)),1,1,"")</f>
        <v>#N/A</v>
      </c>
    </row>
    <row r="708" spans="1:57" x14ac:dyDescent="0.25">
      <c r="A708" s="67" t="s">
        <v>2426</v>
      </c>
      <c r="B708" s="67" t="s">
        <v>387</v>
      </c>
      <c r="C708" s="68"/>
      <c r="D708" s="69"/>
      <c r="E708" s="70"/>
      <c r="F708" s="71"/>
      <c r="G708" s="68"/>
      <c r="H708" s="72"/>
      <c r="I708" s="73"/>
      <c r="J708" s="73"/>
      <c r="K708" s="35" t="s">
        <v>65</v>
      </c>
      <c r="L708" s="80">
        <v>708</v>
      </c>
      <c r="M708" s="80"/>
      <c r="N708" s="75"/>
      <c r="O708" s="82" t="s">
        <v>393</v>
      </c>
      <c r="P708" s="84">
        <v>42854.264710648145</v>
      </c>
      <c r="Q708" s="82" t="s">
        <v>2620</v>
      </c>
      <c r="R708" s="85" t="s">
        <v>2657</v>
      </c>
      <c r="S708" s="82" t="s">
        <v>2668</v>
      </c>
      <c r="T708" s="82"/>
      <c r="U708" s="82"/>
      <c r="V708" s="85" t="s">
        <v>2958</v>
      </c>
      <c r="W708" s="84">
        <v>42854.264710648145</v>
      </c>
      <c r="X708" s="85" t="s">
        <v>3386</v>
      </c>
      <c r="Y708" s="82"/>
      <c r="Z708" s="82"/>
      <c r="AA708" s="88" t="s">
        <v>3824</v>
      </c>
      <c r="AB708" s="82"/>
      <c r="AC708" s="82" t="b">
        <v>0</v>
      </c>
      <c r="AD708" s="82">
        <v>0</v>
      </c>
      <c r="AE708" s="88" t="s">
        <v>1016</v>
      </c>
      <c r="AF708" s="82" t="b">
        <v>0</v>
      </c>
      <c r="AG708" s="82" t="s">
        <v>1023</v>
      </c>
      <c r="AH708" s="82"/>
      <c r="AI708" s="88" t="s">
        <v>1016</v>
      </c>
      <c r="AJ708" s="82" t="b">
        <v>0</v>
      </c>
      <c r="AK708" s="82">
        <v>345</v>
      </c>
      <c r="AL708" s="88" t="s">
        <v>3964</v>
      </c>
      <c r="AM708" s="82" t="s">
        <v>1033</v>
      </c>
      <c r="AN708" s="82" t="b">
        <v>0</v>
      </c>
      <c r="AO708" s="88" t="s">
        <v>3964</v>
      </c>
      <c r="AP708" s="82" t="s">
        <v>179</v>
      </c>
      <c r="AQ708" s="82">
        <v>0</v>
      </c>
      <c r="AR708" s="82">
        <v>0</v>
      </c>
      <c r="AS708" s="82"/>
      <c r="AT708" s="82"/>
      <c r="AU708" s="82"/>
      <c r="AV708" s="82"/>
      <c r="AW708" s="82"/>
      <c r="AX708" s="82"/>
      <c r="AY708" s="82"/>
      <c r="AZ708" s="82"/>
      <c r="BA708" s="105" t="b">
        <f>IF(Edges[[#This Row],[Vertex 1]]=Edges[[#This Row],[Vertex 2]],TRUE,FALSE)</f>
        <v>0</v>
      </c>
      <c r="BB708">
        <v>1</v>
      </c>
      <c r="BC708">
        <v>1</v>
      </c>
      <c r="BD708" s="81" t="e">
        <f>REPLACE(INDEX(GroupVertices[Group], MATCH(Edges[[#This Row],[Vertex 1]],GroupVertices[Vertex],0)),1,1,"")</f>
        <v>#N/A</v>
      </c>
      <c r="BE708" s="81" t="e">
        <f>REPLACE(INDEX(GroupVertices[Group], MATCH(Edges[[#This Row],[Vertex 2]],GroupVertices[Vertex],0)),1,1,"")</f>
        <v>#N/A</v>
      </c>
    </row>
    <row r="709" spans="1:57" x14ac:dyDescent="0.25">
      <c r="A709" s="67" t="s">
        <v>2426</v>
      </c>
      <c r="B709" s="67" t="s">
        <v>381</v>
      </c>
      <c r="C709" s="68"/>
      <c r="D709" s="69"/>
      <c r="E709" s="70"/>
      <c r="F709" s="71"/>
      <c r="G709" s="68"/>
      <c r="H709" s="72"/>
      <c r="I709" s="73"/>
      <c r="J709" s="73"/>
      <c r="K709" s="35" t="s">
        <v>65</v>
      </c>
      <c r="L709" s="80">
        <v>709</v>
      </c>
      <c r="M709" s="80"/>
      <c r="N709" s="75"/>
      <c r="O709" s="82" t="s">
        <v>393</v>
      </c>
      <c r="P709" s="84">
        <v>42854.264710648145</v>
      </c>
      <c r="Q709" s="82" t="s">
        <v>2620</v>
      </c>
      <c r="R709" s="85" t="s">
        <v>2657</v>
      </c>
      <c r="S709" s="82" t="s">
        <v>2668</v>
      </c>
      <c r="T709" s="82"/>
      <c r="U709" s="82"/>
      <c r="V709" s="85" t="s">
        <v>2958</v>
      </c>
      <c r="W709" s="84">
        <v>42854.264710648145</v>
      </c>
      <c r="X709" s="85" t="s">
        <v>3386</v>
      </c>
      <c r="Y709" s="82"/>
      <c r="Z709" s="82"/>
      <c r="AA709" s="88" t="s">
        <v>3824</v>
      </c>
      <c r="AB709" s="82"/>
      <c r="AC709" s="82" t="b">
        <v>0</v>
      </c>
      <c r="AD709" s="82">
        <v>0</v>
      </c>
      <c r="AE709" s="88" t="s">
        <v>1016</v>
      </c>
      <c r="AF709" s="82" t="b">
        <v>0</v>
      </c>
      <c r="AG709" s="82" t="s">
        <v>1023</v>
      </c>
      <c r="AH709" s="82"/>
      <c r="AI709" s="88" t="s">
        <v>1016</v>
      </c>
      <c r="AJ709" s="82" t="b">
        <v>0</v>
      </c>
      <c r="AK709" s="82">
        <v>345</v>
      </c>
      <c r="AL709" s="88" t="s">
        <v>3964</v>
      </c>
      <c r="AM709" s="82" t="s">
        <v>1033</v>
      </c>
      <c r="AN709" s="82" t="b">
        <v>0</v>
      </c>
      <c r="AO709" s="88" t="s">
        <v>3964</v>
      </c>
      <c r="AP709" s="82" t="s">
        <v>179</v>
      </c>
      <c r="AQ709" s="82">
        <v>0</v>
      </c>
      <c r="AR709" s="82">
        <v>0</v>
      </c>
      <c r="AS709" s="82"/>
      <c r="AT709" s="82"/>
      <c r="AU709" s="82"/>
      <c r="AV709" s="82"/>
      <c r="AW709" s="82"/>
      <c r="AX709" s="82"/>
      <c r="AY709" s="82"/>
      <c r="AZ709" s="82"/>
      <c r="BA709" s="105" t="b">
        <f>IF(Edges[[#This Row],[Vertex 1]]=Edges[[#This Row],[Vertex 2]],TRUE,FALSE)</f>
        <v>0</v>
      </c>
      <c r="BB709">
        <v>1</v>
      </c>
      <c r="BC709">
        <v>1</v>
      </c>
      <c r="BD709" s="81" t="e">
        <f>REPLACE(INDEX(GroupVertices[Group], MATCH(Edges[[#This Row],[Vertex 1]],GroupVertices[Vertex],0)),1,1,"")</f>
        <v>#N/A</v>
      </c>
      <c r="BE709" s="81" t="e">
        <f>REPLACE(INDEX(GroupVertices[Group], MATCH(Edges[[#This Row],[Vertex 2]],GroupVertices[Vertex],0)),1,1,"")</f>
        <v>#N/A</v>
      </c>
    </row>
    <row r="710" spans="1:57" x14ac:dyDescent="0.25">
      <c r="A710" s="67" t="s">
        <v>2427</v>
      </c>
      <c r="B710" s="67" t="s">
        <v>387</v>
      </c>
      <c r="C710" s="68"/>
      <c r="D710" s="69"/>
      <c r="E710" s="70"/>
      <c r="F710" s="71"/>
      <c r="G710" s="68"/>
      <c r="H710" s="72"/>
      <c r="I710" s="73"/>
      <c r="J710" s="73"/>
      <c r="K710" s="35" t="s">
        <v>65</v>
      </c>
      <c r="L710" s="80">
        <v>710</v>
      </c>
      <c r="M710" s="80"/>
      <c r="N710" s="75"/>
      <c r="O710" s="82" t="s">
        <v>393</v>
      </c>
      <c r="P710" s="84">
        <v>42854.274594907409</v>
      </c>
      <c r="Q710" s="82" t="s">
        <v>2620</v>
      </c>
      <c r="R710" s="85" t="s">
        <v>2657</v>
      </c>
      <c r="S710" s="82" t="s">
        <v>2668</v>
      </c>
      <c r="T710" s="82"/>
      <c r="U710" s="82"/>
      <c r="V710" s="85" t="s">
        <v>2959</v>
      </c>
      <c r="W710" s="84">
        <v>42854.274594907409</v>
      </c>
      <c r="X710" s="85" t="s">
        <v>3387</v>
      </c>
      <c r="Y710" s="82"/>
      <c r="Z710" s="82"/>
      <c r="AA710" s="88" t="s">
        <v>3825</v>
      </c>
      <c r="AB710" s="82"/>
      <c r="AC710" s="82" t="b">
        <v>0</v>
      </c>
      <c r="AD710" s="82">
        <v>0</v>
      </c>
      <c r="AE710" s="88" t="s">
        <v>1016</v>
      </c>
      <c r="AF710" s="82" t="b">
        <v>0</v>
      </c>
      <c r="AG710" s="82" t="s">
        <v>1023</v>
      </c>
      <c r="AH710" s="82"/>
      <c r="AI710" s="88" t="s">
        <v>1016</v>
      </c>
      <c r="AJ710" s="82" t="b">
        <v>0</v>
      </c>
      <c r="AK710" s="82">
        <v>345</v>
      </c>
      <c r="AL710" s="88" t="s">
        <v>3964</v>
      </c>
      <c r="AM710" s="82" t="s">
        <v>1030</v>
      </c>
      <c r="AN710" s="82" t="b">
        <v>0</v>
      </c>
      <c r="AO710" s="88" t="s">
        <v>3964</v>
      </c>
      <c r="AP710" s="82" t="s">
        <v>179</v>
      </c>
      <c r="AQ710" s="82">
        <v>0</v>
      </c>
      <c r="AR710" s="82">
        <v>0</v>
      </c>
      <c r="AS710" s="82"/>
      <c r="AT710" s="82"/>
      <c r="AU710" s="82"/>
      <c r="AV710" s="82"/>
      <c r="AW710" s="82"/>
      <c r="AX710" s="82"/>
      <c r="AY710" s="82"/>
      <c r="AZ710" s="82"/>
      <c r="BA710" s="105" t="b">
        <f>IF(Edges[[#This Row],[Vertex 1]]=Edges[[#This Row],[Vertex 2]],TRUE,FALSE)</f>
        <v>0</v>
      </c>
      <c r="BB710">
        <v>1</v>
      </c>
      <c r="BC710">
        <v>1</v>
      </c>
      <c r="BD710" s="81" t="e">
        <f>REPLACE(INDEX(GroupVertices[Group], MATCH(Edges[[#This Row],[Vertex 1]],GroupVertices[Vertex],0)),1,1,"")</f>
        <v>#N/A</v>
      </c>
      <c r="BE710" s="81" t="e">
        <f>REPLACE(INDEX(GroupVertices[Group], MATCH(Edges[[#This Row],[Vertex 2]],GroupVertices[Vertex],0)),1,1,"")</f>
        <v>#N/A</v>
      </c>
    </row>
    <row r="711" spans="1:57" x14ac:dyDescent="0.25">
      <c r="A711" s="67" t="s">
        <v>2427</v>
      </c>
      <c r="B711" s="67" t="s">
        <v>381</v>
      </c>
      <c r="C711" s="68"/>
      <c r="D711" s="69"/>
      <c r="E711" s="70"/>
      <c r="F711" s="71"/>
      <c r="G711" s="68"/>
      <c r="H711" s="72"/>
      <c r="I711" s="73"/>
      <c r="J711" s="73"/>
      <c r="K711" s="35" t="s">
        <v>65</v>
      </c>
      <c r="L711" s="80">
        <v>711</v>
      </c>
      <c r="M711" s="80"/>
      <c r="N711" s="75"/>
      <c r="O711" s="82" t="s">
        <v>393</v>
      </c>
      <c r="P711" s="84">
        <v>42854.274594907409</v>
      </c>
      <c r="Q711" s="82" t="s">
        <v>2620</v>
      </c>
      <c r="R711" s="85" t="s">
        <v>2657</v>
      </c>
      <c r="S711" s="82" t="s">
        <v>2668</v>
      </c>
      <c r="T711" s="82"/>
      <c r="U711" s="82"/>
      <c r="V711" s="85" t="s">
        <v>2959</v>
      </c>
      <c r="W711" s="84">
        <v>42854.274594907409</v>
      </c>
      <c r="X711" s="85" t="s">
        <v>3387</v>
      </c>
      <c r="Y711" s="82"/>
      <c r="Z711" s="82"/>
      <c r="AA711" s="88" t="s">
        <v>3825</v>
      </c>
      <c r="AB711" s="82"/>
      <c r="AC711" s="82" t="b">
        <v>0</v>
      </c>
      <c r="AD711" s="82">
        <v>0</v>
      </c>
      <c r="AE711" s="88" t="s">
        <v>1016</v>
      </c>
      <c r="AF711" s="82" t="b">
        <v>0</v>
      </c>
      <c r="AG711" s="82" t="s">
        <v>1023</v>
      </c>
      <c r="AH711" s="82"/>
      <c r="AI711" s="88" t="s">
        <v>1016</v>
      </c>
      <c r="AJ711" s="82" t="b">
        <v>0</v>
      </c>
      <c r="AK711" s="82">
        <v>345</v>
      </c>
      <c r="AL711" s="88" t="s">
        <v>3964</v>
      </c>
      <c r="AM711" s="82" t="s">
        <v>1030</v>
      </c>
      <c r="AN711" s="82" t="b">
        <v>0</v>
      </c>
      <c r="AO711" s="88" t="s">
        <v>3964</v>
      </c>
      <c r="AP711" s="82" t="s">
        <v>179</v>
      </c>
      <c r="AQ711" s="82">
        <v>0</v>
      </c>
      <c r="AR711" s="82">
        <v>0</v>
      </c>
      <c r="AS711" s="82"/>
      <c r="AT711" s="82"/>
      <c r="AU711" s="82"/>
      <c r="AV711" s="82"/>
      <c r="AW711" s="82"/>
      <c r="AX711" s="82"/>
      <c r="AY711" s="82"/>
      <c r="AZ711" s="82"/>
      <c r="BA711" s="105" t="b">
        <f>IF(Edges[[#This Row],[Vertex 1]]=Edges[[#This Row],[Vertex 2]],TRUE,FALSE)</f>
        <v>0</v>
      </c>
      <c r="BB711">
        <v>1</v>
      </c>
      <c r="BC711">
        <v>1</v>
      </c>
      <c r="BD711" s="81" t="e">
        <f>REPLACE(INDEX(GroupVertices[Group], MATCH(Edges[[#This Row],[Vertex 1]],GroupVertices[Vertex],0)),1,1,"")</f>
        <v>#N/A</v>
      </c>
      <c r="BE711" s="81" t="e">
        <f>REPLACE(INDEX(GroupVertices[Group], MATCH(Edges[[#This Row],[Vertex 2]],GroupVertices[Vertex],0)),1,1,"")</f>
        <v>#N/A</v>
      </c>
    </row>
    <row r="712" spans="1:57" x14ac:dyDescent="0.25">
      <c r="A712" s="67" t="s">
        <v>2428</v>
      </c>
      <c r="B712" s="67" t="s">
        <v>387</v>
      </c>
      <c r="C712" s="68"/>
      <c r="D712" s="69"/>
      <c r="E712" s="70"/>
      <c r="F712" s="71"/>
      <c r="G712" s="68"/>
      <c r="H712" s="72"/>
      <c r="I712" s="73"/>
      <c r="J712" s="73"/>
      <c r="K712" s="35" t="s">
        <v>65</v>
      </c>
      <c r="L712" s="80">
        <v>712</v>
      </c>
      <c r="M712" s="80"/>
      <c r="N712" s="75"/>
      <c r="O712" s="82" t="s">
        <v>393</v>
      </c>
      <c r="P712" s="84">
        <v>42854.288414351853</v>
      </c>
      <c r="Q712" s="82" t="s">
        <v>2620</v>
      </c>
      <c r="R712" s="85" t="s">
        <v>2657</v>
      </c>
      <c r="S712" s="82" t="s">
        <v>2668</v>
      </c>
      <c r="T712" s="82"/>
      <c r="U712" s="82"/>
      <c r="V712" s="85" t="s">
        <v>2960</v>
      </c>
      <c r="W712" s="84">
        <v>42854.288414351853</v>
      </c>
      <c r="X712" s="85" t="s">
        <v>3388</v>
      </c>
      <c r="Y712" s="82"/>
      <c r="Z712" s="82"/>
      <c r="AA712" s="88" t="s">
        <v>3826</v>
      </c>
      <c r="AB712" s="82"/>
      <c r="AC712" s="82" t="b">
        <v>0</v>
      </c>
      <c r="AD712" s="82">
        <v>0</v>
      </c>
      <c r="AE712" s="88" t="s">
        <v>1016</v>
      </c>
      <c r="AF712" s="82" t="b">
        <v>0</v>
      </c>
      <c r="AG712" s="82" t="s">
        <v>1023</v>
      </c>
      <c r="AH712" s="82"/>
      <c r="AI712" s="88" t="s">
        <v>1016</v>
      </c>
      <c r="AJ712" s="82" t="b">
        <v>0</v>
      </c>
      <c r="AK712" s="82">
        <v>345</v>
      </c>
      <c r="AL712" s="88" t="s">
        <v>3964</v>
      </c>
      <c r="AM712" s="82" t="s">
        <v>1030</v>
      </c>
      <c r="AN712" s="82" t="b">
        <v>0</v>
      </c>
      <c r="AO712" s="88" t="s">
        <v>3964</v>
      </c>
      <c r="AP712" s="82" t="s">
        <v>179</v>
      </c>
      <c r="AQ712" s="82">
        <v>0</v>
      </c>
      <c r="AR712" s="82">
        <v>0</v>
      </c>
      <c r="AS712" s="82"/>
      <c r="AT712" s="82"/>
      <c r="AU712" s="82"/>
      <c r="AV712" s="82"/>
      <c r="AW712" s="82"/>
      <c r="AX712" s="82"/>
      <c r="AY712" s="82"/>
      <c r="AZ712" s="82"/>
      <c r="BA712" s="105" t="b">
        <f>IF(Edges[[#This Row],[Vertex 1]]=Edges[[#This Row],[Vertex 2]],TRUE,FALSE)</f>
        <v>0</v>
      </c>
      <c r="BB712">
        <v>1</v>
      </c>
      <c r="BC712">
        <v>1</v>
      </c>
      <c r="BD712" s="81" t="e">
        <f>REPLACE(INDEX(GroupVertices[Group], MATCH(Edges[[#This Row],[Vertex 1]],GroupVertices[Vertex],0)),1,1,"")</f>
        <v>#N/A</v>
      </c>
      <c r="BE712" s="81" t="e">
        <f>REPLACE(INDEX(GroupVertices[Group], MATCH(Edges[[#This Row],[Vertex 2]],GroupVertices[Vertex],0)),1,1,"")</f>
        <v>#N/A</v>
      </c>
    </row>
    <row r="713" spans="1:57" x14ac:dyDescent="0.25">
      <c r="A713" s="67" t="s">
        <v>2428</v>
      </c>
      <c r="B713" s="67" t="s">
        <v>381</v>
      </c>
      <c r="C713" s="68"/>
      <c r="D713" s="69"/>
      <c r="E713" s="70"/>
      <c r="F713" s="71"/>
      <c r="G713" s="68"/>
      <c r="H713" s="72"/>
      <c r="I713" s="73"/>
      <c r="J713" s="73"/>
      <c r="K713" s="35" t="s">
        <v>65</v>
      </c>
      <c r="L713" s="80">
        <v>713</v>
      </c>
      <c r="M713" s="80"/>
      <c r="N713" s="75"/>
      <c r="O713" s="82" t="s">
        <v>393</v>
      </c>
      <c r="P713" s="84">
        <v>42854.288414351853</v>
      </c>
      <c r="Q713" s="82" t="s">
        <v>2620</v>
      </c>
      <c r="R713" s="85" t="s">
        <v>2657</v>
      </c>
      <c r="S713" s="82" t="s">
        <v>2668</v>
      </c>
      <c r="T713" s="82"/>
      <c r="U713" s="82"/>
      <c r="V713" s="85" t="s">
        <v>2960</v>
      </c>
      <c r="W713" s="84">
        <v>42854.288414351853</v>
      </c>
      <c r="X713" s="85" t="s">
        <v>3388</v>
      </c>
      <c r="Y713" s="82"/>
      <c r="Z713" s="82"/>
      <c r="AA713" s="88" t="s">
        <v>3826</v>
      </c>
      <c r="AB713" s="82"/>
      <c r="AC713" s="82" t="b">
        <v>0</v>
      </c>
      <c r="AD713" s="82">
        <v>0</v>
      </c>
      <c r="AE713" s="88" t="s">
        <v>1016</v>
      </c>
      <c r="AF713" s="82" t="b">
        <v>0</v>
      </c>
      <c r="AG713" s="82" t="s">
        <v>1023</v>
      </c>
      <c r="AH713" s="82"/>
      <c r="AI713" s="88" t="s">
        <v>1016</v>
      </c>
      <c r="AJ713" s="82" t="b">
        <v>0</v>
      </c>
      <c r="AK713" s="82">
        <v>345</v>
      </c>
      <c r="AL713" s="88" t="s">
        <v>3964</v>
      </c>
      <c r="AM713" s="82" t="s">
        <v>1030</v>
      </c>
      <c r="AN713" s="82" t="b">
        <v>0</v>
      </c>
      <c r="AO713" s="88" t="s">
        <v>3964</v>
      </c>
      <c r="AP713" s="82" t="s">
        <v>179</v>
      </c>
      <c r="AQ713" s="82">
        <v>0</v>
      </c>
      <c r="AR713" s="82">
        <v>0</v>
      </c>
      <c r="AS713" s="82"/>
      <c r="AT713" s="82"/>
      <c r="AU713" s="82"/>
      <c r="AV713" s="82"/>
      <c r="AW713" s="82"/>
      <c r="AX713" s="82"/>
      <c r="AY713" s="82"/>
      <c r="AZ713" s="82"/>
      <c r="BA713" s="105" t="b">
        <f>IF(Edges[[#This Row],[Vertex 1]]=Edges[[#This Row],[Vertex 2]],TRUE,FALSE)</f>
        <v>0</v>
      </c>
      <c r="BB713">
        <v>1</v>
      </c>
      <c r="BC713">
        <v>1</v>
      </c>
      <c r="BD713" s="81" t="e">
        <f>REPLACE(INDEX(GroupVertices[Group], MATCH(Edges[[#This Row],[Vertex 1]],GroupVertices[Vertex],0)),1,1,"")</f>
        <v>#N/A</v>
      </c>
      <c r="BE713" s="81" t="e">
        <f>REPLACE(INDEX(GroupVertices[Group], MATCH(Edges[[#This Row],[Vertex 2]],GroupVertices[Vertex],0)),1,1,"")</f>
        <v>#N/A</v>
      </c>
    </row>
    <row r="714" spans="1:57" x14ac:dyDescent="0.25">
      <c r="A714" s="67" t="s">
        <v>2429</v>
      </c>
      <c r="B714" s="67" t="s">
        <v>387</v>
      </c>
      <c r="C714" s="68"/>
      <c r="D714" s="69"/>
      <c r="E714" s="70"/>
      <c r="F714" s="71"/>
      <c r="G714" s="68"/>
      <c r="H714" s="72"/>
      <c r="I714" s="73"/>
      <c r="J714" s="73"/>
      <c r="K714" s="35" t="s">
        <v>65</v>
      </c>
      <c r="L714" s="80">
        <v>714</v>
      </c>
      <c r="M714" s="80"/>
      <c r="N714" s="75"/>
      <c r="O714" s="82" t="s">
        <v>393</v>
      </c>
      <c r="P714" s="84">
        <v>42854.297407407408</v>
      </c>
      <c r="Q714" s="82" t="s">
        <v>2620</v>
      </c>
      <c r="R714" s="85" t="s">
        <v>2657</v>
      </c>
      <c r="S714" s="82" t="s">
        <v>2668</v>
      </c>
      <c r="T714" s="82"/>
      <c r="U714" s="82"/>
      <c r="V714" s="85" t="s">
        <v>2961</v>
      </c>
      <c r="W714" s="84">
        <v>42854.297407407408</v>
      </c>
      <c r="X714" s="85" t="s">
        <v>3389</v>
      </c>
      <c r="Y714" s="82"/>
      <c r="Z714" s="82"/>
      <c r="AA714" s="88" t="s">
        <v>3827</v>
      </c>
      <c r="AB714" s="82"/>
      <c r="AC714" s="82" t="b">
        <v>0</v>
      </c>
      <c r="AD714" s="82">
        <v>0</v>
      </c>
      <c r="AE714" s="88" t="s">
        <v>1016</v>
      </c>
      <c r="AF714" s="82" t="b">
        <v>0</v>
      </c>
      <c r="AG714" s="82" t="s">
        <v>1023</v>
      </c>
      <c r="AH714" s="82"/>
      <c r="AI714" s="88" t="s">
        <v>1016</v>
      </c>
      <c r="AJ714" s="82" t="b">
        <v>0</v>
      </c>
      <c r="AK714" s="82">
        <v>345</v>
      </c>
      <c r="AL714" s="88" t="s">
        <v>3964</v>
      </c>
      <c r="AM714" s="82" t="s">
        <v>1033</v>
      </c>
      <c r="AN714" s="82" t="b">
        <v>0</v>
      </c>
      <c r="AO714" s="88" t="s">
        <v>3964</v>
      </c>
      <c r="AP714" s="82" t="s">
        <v>179</v>
      </c>
      <c r="AQ714" s="82">
        <v>0</v>
      </c>
      <c r="AR714" s="82">
        <v>0</v>
      </c>
      <c r="AS714" s="82"/>
      <c r="AT714" s="82"/>
      <c r="AU714" s="82"/>
      <c r="AV714" s="82"/>
      <c r="AW714" s="82"/>
      <c r="AX714" s="82"/>
      <c r="AY714" s="82"/>
      <c r="AZ714" s="82"/>
      <c r="BA714" s="105" t="b">
        <f>IF(Edges[[#This Row],[Vertex 1]]=Edges[[#This Row],[Vertex 2]],TRUE,FALSE)</f>
        <v>0</v>
      </c>
      <c r="BB714">
        <v>1</v>
      </c>
      <c r="BC714">
        <v>1</v>
      </c>
      <c r="BD714" s="81" t="e">
        <f>REPLACE(INDEX(GroupVertices[Group], MATCH(Edges[[#This Row],[Vertex 1]],GroupVertices[Vertex],0)),1,1,"")</f>
        <v>#N/A</v>
      </c>
      <c r="BE714" s="81" t="e">
        <f>REPLACE(INDEX(GroupVertices[Group], MATCH(Edges[[#This Row],[Vertex 2]],GroupVertices[Vertex],0)),1,1,"")</f>
        <v>#N/A</v>
      </c>
    </row>
    <row r="715" spans="1:57" x14ac:dyDescent="0.25">
      <c r="A715" s="67" t="s">
        <v>2429</v>
      </c>
      <c r="B715" s="67" t="s">
        <v>381</v>
      </c>
      <c r="C715" s="68"/>
      <c r="D715" s="69"/>
      <c r="E715" s="70"/>
      <c r="F715" s="71"/>
      <c r="G715" s="68"/>
      <c r="H715" s="72"/>
      <c r="I715" s="73"/>
      <c r="J715" s="73"/>
      <c r="K715" s="35" t="s">
        <v>65</v>
      </c>
      <c r="L715" s="80">
        <v>715</v>
      </c>
      <c r="M715" s="80"/>
      <c r="N715" s="75"/>
      <c r="O715" s="82" t="s">
        <v>393</v>
      </c>
      <c r="P715" s="84">
        <v>42854.297407407408</v>
      </c>
      <c r="Q715" s="82" t="s">
        <v>2620</v>
      </c>
      <c r="R715" s="85" t="s">
        <v>2657</v>
      </c>
      <c r="S715" s="82" t="s">
        <v>2668</v>
      </c>
      <c r="T715" s="82"/>
      <c r="U715" s="82"/>
      <c r="V715" s="85" t="s">
        <v>2961</v>
      </c>
      <c r="W715" s="84">
        <v>42854.297407407408</v>
      </c>
      <c r="X715" s="85" t="s">
        <v>3389</v>
      </c>
      <c r="Y715" s="82"/>
      <c r="Z715" s="82"/>
      <c r="AA715" s="88" t="s">
        <v>3827</v>
      </c>
      <c r="AB715" s="82"/>
      <c r="AC715" s="82" t="b">
        <v>0</v>
      </c>
      <c r="AD715" s="82">
        <v>0</v>
      </c>
      <c r="AE715" s="88" t="s">
        <v>1016</v>
      </c>
      <c r="AF715" s="82" t="b">
        <v>0</v>
      </c>
      <c r="AG715" s="82" t="s">
        <v>1023</v>
      </c>
      <c r="AH715" s="82"/>
      <c r="AI715" s="88" t="s">
        <v>1016</v>
      </c>
      <c r="AJ715" s="82" t="b">
        <v>0</v>
      </c>
      <c r="AK715" s="82">
        <v>345</v>
      </c>
      <c r="AL715" s="88" t="s">
        <v>3964</v>
      </c>
      <c r="AM715" s="82" t="s">
        <v>1033</v>
      </c>
      <c r="AN715" s="82" t="b">
        <v>0</v>
      </c>
      <c r="AO715" s="88" t="s">
        <v>3964</v>
      </c>
      <c r="AP715" s="82" t="s">
        <v>179</v>
      </c>
      <c r="AQ715" s="82">
        <v>0</v>
      </c>
      <c r="AR715" s="82">
        <v>0</v>
      </c>
      <c r="AS715" s="82"/>
      <c r="AT715" s="82"/>
      <c r="AU715" s="82"/>
      <c r="AV715" s="82"/>
      <c r="AW715" s="82"/>
      <c r="AX715" s="82"/>
      <c r="AY715" s="82"/>
      <c r="AZ715" s="82"/>
      <c r="BA715" s="105" t="b">
        <f>IF(Edges[[#This Row],[Vertex 1]]=Edges[[#This Row],[Vertex 2]],TRUE,FALSE)</f>
        <v>0</v>
      </c>
      <c r="BB715">
        <v>1</v>
      </c>
      <c r="BC715">
        <v>1</v>
      </c>
      <c r="BD715" s="81" t="e">
        <f>REPLACE(INDEX(GroupVertices[Group], MATCH(Edges[[#This Row],[Vertex 1]],GroupVertices[Vertex],0)),1,1,"")</f>
        <v>#N/A</v>
      </c>
      <c r="BE715" s="81" t="e">
        <f>REPLACE(INDEX(GroupVertices[Group], MATCH(Edges[[#This Row],[Vertex 2]],GroupVertices[Vertex],0)),1,1,"")</f>
        <v>#N/A</v>
      </c>
    </row>
    <row r="716" spans="1:57" x14ac:dyDescent="0.25">
      <c r="A716" s="67" t="s">
        <v>2430</v>
      </c>
      <c r="B716" s="67" t="s">
        <v>387</v>
      </c>
      <c r="C716" s="68"/>
      <c r="D716" s="69"/>
      <c r="E716" s="70"/>
      <c r="F716" s="71"/>
      <c r="G716" s="68"/>
      <c r="H716" s="72"/>
      <c r="I716" s="73"/>
      <c r="J716" s="73"/>
      <c r="K716" s="35" t="s">
        <v>65</v>
      </c>
      <c r="L716" s="80">
        <v>716</v>
      </c>
      <c r="M716" s="80"/>
      <c r="N716" s="75"/>
      <c r="O716" s="82" t="s">
        <v>393</v>
      </c>
      <c r="P716" s="84">
        <v>42854.315740740742</v>
      </c>
      <c r="Q716" s="82" t="s">
        <v>2620</v>
      </c>
      <c r="R716" s="85" t="s">
        <v>2657</v>
      </c>
      <c r="S716" s="82" t="s">
        <v>2668</v>
      </c>
      <c r="T716" s="82"/>
      <c r="U716" s="82"/>
      <c r="V716" s="85" t="s">
        <v>2962</v>
      </c>
      <c r="W716" s="84">
        <v>42854.315740740742</v>
      </c>
      <c r="X716" s="85" t="s">
        <v>3390</v>
      </c>
      <c r="Y716" s="82"/>
      <c r="Z716" s="82"/>
      <c r="AA716" s="88" t="s">
        <v>3828</v>
      </c>
      <c r="AB716" s="82"/>
      <c r="AC716" s="82" t="b">
        <v>0</v>
      </c>
      <c r="AD716" s="82">
        <v>0</v>
      </c>
      <c r="AE716" s="88" t="s">
        <v>1016</v>
      </c>
      <c r="AF716" s="82" t="b">
        <v>0</v>
      </c>
      <c r="AG716" s="82" t="s">
        <v>1023</v>
      </c>
      <c r="AH716" s="82"/>
      <c r="AI716" s="88" t="s">
        <v>1016</v>
      </c>
      <c r="AJ716" s="82" t="b">
        <v>0</v>
      </c>
      <c r="AK716" s="82">
        <v>345</v>
      </c>
      <c r="AL716" s="88" t="s">
        <v>3964</v>
      </c>
      <c r="AM716" s="82" t="s">
        <v>1030</v>
      </c>
      <c r="AN716" s="82" t="b">
        <v>0</v>
      </c>
      <c r="AO716" s="88" t="s">
        <v>3964</v>
      </c>
      <c r="AP716" s="82" t="s">
        <v>179</v>
      </c>
      <c r="AQ716" s="82">
        <v>0</v>
      </c>
      <c r="AR716" s="82">
        <v>0</v>
      </c>
      <c r="AS716" s="82"/>
      <c r="AT716" s="82"/>
      <c r="AU716" s="82"/>
      <c r="AV716" s="82"/>
      <c r="AW716" s="82"/>
      <c r="AX716" s="82"/>
      <c r="AY716" s="82"/>
      <c r="AZ716" s="82"/>
      <c r="BA716" s="105" t="b">
        <f>IF(Edges[[#This Row],[Vertex 1]]=Edges[[#This Row],[Vertex 2]],TRUE,FALSE)</f>
        <v>0</v>
      </c>
      <c r="BB716">
        <v>1</v>
      </c>
      <c r="BC716">
        <v>1</v>
      </c>
      <c r="BD716" s="81" t="e">
        <f>REPLACE(INDEX(GroupVertices[Group], MATCH(Edges[[#This Row],[Vertex 1]],GroupVertices[Vertex],0)),1,1,"")</f>
        <v>#N/A</v>
      </c>
      <c r="BE716" s="81" t="e">
        <f>REPLACE(INDEX(GroupVertices[Group], MATCH(Edges[[#This Row],[Vertex 2]],GroupVertices[Vertex],0)),1,1,"")</f>
        <v>#N/A</v>
      </c>
    </row>
    <row r="717" spans="1:57" x14ac:dyDescent="0.25">
      <c r="A717" s="67" t="s">
        <v>2430</v>
      </c>
      <c r="B717" s="67" t="s">
        <v>381</v>
      </c>
      <c r="C717" s="68"/>
      <c r="D717" s="69"/>
      <c r="E717" s="70"/>
      <c r="F717" s="71"/>
      <c r="G717" s="68"/>
      <c r="H717" s="72"/>
      <c r="I717" s="73"/>
      <c r="J717" s="73"/>
      <c r="K717" s="35" t="s">
        <v>65</v>
      </c>
      <c r="L717" s="80">
        <v>717</v>
      </c>
      <c r="M717" s="80"/>
      <c r="N717" s="75"/>
      <c r="O717" s="82" t="s">
        <v>393</v>
      </c>
      <c r="P717" s="84">
        <v>42854.315740740742</v>
      </c>
      <c r="Q717" s="82" t="s">
        <v>2620</v>
      </c>
      <c r="R717" s="85" t="s">
        <v>2657</v>
      </c>
      <c r="S717" s="82" t="s">
        <v>2668</v>
      </c>
      <c r="T717" s="82"/>
      <c r="U717" s="82"/>
      <c r="V717" s="85" t="s">
        <v>2962</v>
      </c>
      <c r="W717" s="84">
        <v>42854.315740740742</v>
      </c>
      <c r="X717" s="85" t="s">
        <v>3390</v>
      </c>
      <c r="Y717" s="82"/>
      <c r="Z717" s="82"/>
      <c r="AA717" s="88" t="s">
        <v>3828</v>
      </c>
      <c r="AB717" s="82"/>
      <c r="AC717" s="82" t="b">
        <v>0</v>
      </c>
      <c r="AD717" s="82">
        <v>0</v>
      </c>
      <c r="AE717" s="88" t="s">
        <v>1016</v>
      </c>
      <c r="AF717" s="82" t="b">
        <v>0</v>
      </c>
      <c r="AG717" s="82" t="s">
        <v>1023</v>
      </c>
      <c r="AH717" s="82"/>
      <c r="AI717" s="88" t="s">
        <v>1016</v>
      </c>
      <c r="AJ717" s="82" t="b">
        <v>0</v>
      </c>
      <c r="AK717" s="82">
        <v>345</v>
      </c>
      <c r="AL717" s="88" t="s">
        <v>3964</v>
      </c>
      <c r="AM717" s="82" t="s">
        <v>1030</v>
      </c>
      <c r="AN717" s="82" t="b">
        <v>0</v>
      </c>
      <c r="AO717" s="88" t="s">
        <v>3964</v>
      </c>
      <c r="AP717" s="82" t="s">
        <v>179</v>
      </c>
      <c r="AQ717" s="82">
        <v>0</v>
      </c>
      <c r="AR717" s="82">
        <v>0</v>
      </c>
      <c r="AS717" s="82"/>
      <c r="AT717" s="82"/>
      <c r="AU717" s="82"/>
      <c r="AV717" s="82"/>
      <c r="AW717" s="82"/>
      <c r="AX717" s="82"/>
      <c r="AY717" s="82"/>
      <c r="AZ717" s="82"/>
      <c r="BA717" s="105" t="b">
        <f>IF(Edges[[#This Row],[Vertex 1]]=Edges[[#This Row],[Vertex 2]],TRUE,FALSE)</f>
        <v>0</v>
      </c>
      <c r="BB717">
        <v>1</v>
      </c>
      <c r="BC717">
        <v>1</v>
      </c>
      <c r="BD717" s="81" t="e">
        <f>REPLACE(INDEX(GroupVertices[Group], MATCH(Edges[[#This Row],[Vertex 1]],GroupVertices[Vertex],0)),1,1,"")</f>
        <v>#N/A</v>
      </c>
      <c r="BE717" s="81" t="e">
        <f>REPLACE(INDEX(GroupVertices[Group], MATCH(Edges[[#This Row],[Vertex 2]],GroupVertices[Vertex],0)),1,1,"")</f>
        <v>#N/A</v>
      </c>
    </row>
    <row r="718" spans="1:57" x14ac:dyDescent="0.25">
      <c r="A718" s="67" t="s">
        <v>2431</v>
      </c>
      <c r="B718" s="67" t="s">
        <v>387</v>
      </c>
      <c r="C718" s="68"/>
      <c r="D718" s="69"/>
      <c r="E718" s="70"/>
      <c r="F718" s="71"/>
      <c r="G718" s="68"/>
      <c r="H718" s="72"/>
      <c r="I718" s="73"/>
      <c r="J718" s="73"/>
      <c r="K718" s="35" t="s">
        <v>65</v>
      </c>
      <c r="L718" s="80">
        <v>718</v>
      </c>
      <c r="M718" s="80"/>
      <c r="N718" s="75"/>
      <c r="O718" s="82" t="s">
        <v>393</v>
      </c>
      <c r="P718" s="84">
        <v>42854.33662037037</v>
      </c>
      <c r="Q718" s="82" t="s">
        <v>2620</v>
      </c>
      <c r="R718" s="85" t="s">
        <v>2657</v>
      </c>
      <c r="S718" s="82" t="s">
        <v>2668</v>
      </c>
      <c r="T718" s="82"/>
      <c r="U718" s="82"/>
      <c r="V718" s="85" t="s">
        <v>2963</v>
      </c>
      <c r="W718" s="84">
        <v>42854.33662037037</v>
      </c>
      <c r="X718" s="85" t="s">
        <v>3391</v>
      </c>
      <c r="Y718" s="82"/>
      <c r="Z718" s="82"/>
      <c r="AA718" s="88" t="s">
        <v>3829</v>
      </c>
      <c r="AB718" s="82"/>
      <c r="AC718" s="82" t="b">
        <v>0</v>
      </c>
      <c r="AD718" s="82">
        <v>0</v>
      </c>
      <c r="AE718" s="88" t="s">
        <v>1016</v>
      </c>
      <c r="AF718" s="82" t="b">
        <v>0</v>
      </c>
      <c r="AG718" s="82" t="s">
        <v>1023</v>
      </c>
      <c r="AH718" s="82"/>
      <c r="AI718" s="88" t="s">
        <v>1016</v>
      </c>
      <c r="AJ718" s="82" t="b">
        <v>0</v>
      </c>
      <c r="AK718" s="82">
        <v>345</v>
      </c>
      <c r="AL718" s="88" t="s">
        <v>3964</v>
      </c>
      <c r="AM718" s="82" t="s">
        <v>1030</v>
      </c>
      <c r="AN718" s="82" t="b">
        <v>0</v>
      </c>
      <c r="AO718" s="88" t="s">
        <v>3964</v>
      </c>
      <c r="AP718" s="82" t="s">
        <v>179</v>
      </c>
      <c r="AQ718" s="82">
        <v>0</v>
      </c>
      <c r="AR718" s="82">
        <v>0</v>
      </c>
      <c r="AS718" s="82"/>
      <c r="AT718" s="82"/>
      <c r="AU718" s="82"/>
      <c r="AV718" s="82"/>
      <c r="AW718" s="82"/>
      <c r="AX718" s="82"/>
      <c r="AY718" s="82"/>
      <c r="AZ718" s="82"/>
      <c r="BA718" s="105" t="b">
        <f>IF(Edges[[#This Row],[Vertex 1]]=Edges[[#This Row],[Vertex 2]],TRUE,FALSE)</f>
        <v>0</v>
      </c>
      <c r="BB718">
        <v>1</v>
      </c>
      <c r="BC718">
        <v>1</v>
      </c>
      <c r="BD718" s="81" t="e">
        <f>REPLACE(INDEX(GroupVertices[Group], MATCH(Edges[[#This Row],[Vertex 1]],GroupVertices[Vertex],0)),1,1,"")</f>
        <v>#N/A</v>
      </c>
      <c r="BE718" s="81" t="e">
        <f>REPLACE(INDEX(GroupVertices[Group], MATCH(Edges[[#This Row],[Vertex 2]],GroupVertices[Vertex],0)),1,1,"")</f>
        <v>#N/A</v>
      </c>
    </row>
    <row r="719" spans="1:57" x14ac:dyDescent="0.25">
      <c r="A719" s="67" t="s">
        <v>2431</v>
      </c>
      <c r="B719" s="67" t="s">
        <v>381</v>
      </c>
      <c r="C719" s="68"/>
      <c r="D719" s="69"/>
      <c r="E719" s="70"/>
      <c r="F719" s="71"/>
      <c r="G719" s="68"/>
      <c r="H719" s="72"/>
      <c r="I719" s="73"/>
      <c r="J719" s="73"/>
      <c r="K719" s="35" t="s">
        <v>65</v>
      </c>
      <c r="L719" s="80">
        <v>719</v>
      </c>
      <c r="M719" s="80"/>
      <c r="N719" s="75"/>
      <c r="O719" s="82" t="s">
        <v>393</v>
      </c>
      <c r="P719" s="84">
        <v>42854.33662037037</v>
      </c>
      <c r="Q719" s="82" t="s">
        <v>2620</v>
      </c>
      <c r="R719" s="85" t="s">
        <v>2657</v>
      </c>
      <c r="S719" s="82" t="s">
        <v>2668</v>
      </c>
      <c r="T719" s="82"/>
      <c r="U719" s="82"/>
      <c r="V719" s="85" t="s">
        <v>2963</v>
      </c>
      <c r="W719" s="84">
        <v>42854.33662037037</v>
      </c>
      <c r="X719" s="85" t="s">
        <v>3391</v>
      </c>
      <c r="Y719" s="82"/>
      <c r="Z719" s="82"/>
      <c r="AA719" s="88" t="s">
        <v>3829</v>
      </c>
      <c r="AB719" s="82"/>
      <c r="AC719" s="82" t="b">
        <v>0</v>
      </c>
      <c r="AD719" s="82">
        <v>0</v>
      </c>
      <c r="AE719" s="88" t="s">
        <v>1016</v>
      </c>
      <c r="AF719" s="82" t="b">
        <v>0</v>
      </c>
      <c r="AG719" s="82" t="s">
        <v>1023</v>
      </c>
      <c r="AH719" s="82"/>
      <c r="AI719" s="88" t="s">
        <v>1016</v>
      </c>
      <c r="AJ719" s="82" t="b">
        <v>0</v>
      </c>
      <c r="AK719" s="82">
        <v>345</v>
      </c>
      <c r="AL719" s="88" t="s">
        <v>3964</v>
      </c>
      <c r="AM719" s="82" t="s">
        <v>1030</v>
      </c>
      <c r="AN719" s="82" t="b">
        <v>0</v>
      </c>
      <c r="AO719" s="88" t="s">
        <v>3964</v>
      </c>
      <c r="AP719" s="82" t="s">
        <v>179</v>
      </c>
      <c r="AQ719" s="82">
        <v>0</v>
      </c>
      <c r="AR719" s="82">
        <v>0</v>
      </c>
      <c r="AS719" s="82"/>
      <c r="AT719" s="82"/>
      <c r="AU719" s="82"/>
      <c r="AV719" s="82"/>
      <c r="AW719" s="82"/>
      <c r="AX719" s="82"/>
      <c r="AY719" s="82"/>
      <c r="AZ719" s="82"/>
      <c r="BA719" s="105" t="b">
        <f>IF(Edges[[#This Row],[Vertex 1]]=Edges[[#This Row],[Vertex 2]],TRUE,FALSE)</f>
        <v>0</v>
      </c>
      <c r="BB719">
        <v>1</v>
      </c>
      <c r="BC719">
        <v>1</v>
      </c>
      <c r="BD719" s="81" t="e">
        <f>REPLACE(INDEX(GroupVertices[Group], MATCH(Edges[[#This Row],[Vertex 1]],GroupVertices[Vertex],0)),1,1,"")</f>
        <v>#N/A</v>
      </c>
      <c r="BE719" s="81" t="e">
        <f>REPLACE(INDEX(GroupVertices[Group], MATCH(Edges[[#This Row],[Vertex 2]],GroupVertices[Vertex],0)),1,1,"")</f>
        <v>#N/A</v>
      </c>
    </row>
    <row r="720" spans="1:57" x14ac:dyDescent="0.25">
      <c r="A720" s="67" t="s">
        <v>2432</v>
      </c>
      <c r="B720" s="67" t="s">
        <v>387</v>
      </c>
      <c r="C720" s="68"/>
      <c r="D720" s="69"/>
      <c r="E720" s="70"/>
      <c r="F720" s="71"/>
      <c r="G720" s="68"/>
      <c r="H720" s="72"/>
      <c r="I720" s="73"/>
      <c r="J720" s="73"/>
      <c r="K720" s="35" t="s">
        <v>65</v>
      </c>
      <c r="L720" s="80">
        <v>720</v>
      </c>
      <c r="M720" s="80"/>
      <c r="N720" s="75"/>
      <c r="O720" s="82" t="s">
        <v>393</v>
      </c>
      <c r="P720" s="84">
        <v>42854.338587962964</v>
      </c>
      <c r="Q720" s="82" t="s">
        <v>2620</v>
      </c>
      <c r="R720" s="85" t="s">
        <v>2657</v>
      </c>
      <c r="S720" s="82" t="s">
        <v>2668</v>
      </c>
      <c r="T720" s="82"/>
      <c r="U720" s="82"/>
      <c r="V720" s="85" t="s">
        <v>2964</v>
      </c>
      <c r="W720" s="84">
        <v>42854.338587962964</v>
      </c>
      <c r="X720" s="85" t="s">
        <v>3392</v>
      </c>
      <c r="Y720" s="82"/>
      <c r="Z720" s="82"/>
      <c r="AA720" s="88" t="s">
        <v>3830</v>
      </c>
      <c r="AB720" s="82"/>
      <c r="AC720" s="82" t="b">
        <v>0</v>
      </c>
      <c r="AD720" s="82">
        <v>0</v>
      </c>
      <c r="AE720" s="88" t="s">
        <v>1016</v>
      </c>
      <c r="AF720" s="82" t="b">
        <v>0</v>
      </c>
      <c r="AG720" s="82" t="s">
        <v>1023</v>
      </c>
      <c r="AH720" s="82"/>
      <c r="AI720" s="88" t="s">
        <v>1016</v>
      </c>
      <c r="AJ720" s="82" t="b">
        <v>0</v>
      </c>
      <c r="AK720" s="82">
        <v>345</v>
      </c>
      <c r="AL720" s="88" t="s">
        <v>3964</v>
      </c>
      <c r="AM720" s="82" t="s">
        <v>1033</v>
      </c>
      <c r="AN720" s="82" t="b">
        <v>0</v>
      </c>
      <c r="AO720" s="88" t="s">
        <v>3964</v>
      </c>
      <c r="AP720" s="82" t="s">
        <v>179</v>
      </c>
      <c r="AQ720" s="82">
        <v>0</v>
      </c>
      <c r="AR720" s="82">
        <v>0</v>
      </c>
      <c r="AS720" s="82"/>
      <c r="AT720" s="82"/>
      <c r="AU720" s="82"/>
      <c r="AV720" s="82"/>
      <c r="AW720" s="82"/>
      <c r="AX720" s="82"/>
      <c r="AY720" s="82"/>
      <c r="AZ720" s="82"/>
      <c r="BA720" s="105" t="b">
        <f>IF(Edges[[#This Row],[Vertex 1]]=Edges[[#This Row],[Vertex 2]],TRUE,FALSE)</f>
        <v>0</v>
      </c>
      <c r="BB720">
        <v>1</v>
      </c>
      <c r="BC720">
        <v>1</v>
      </c>
      <c r="BD720" s="81" t="e">
        <f>REPLACE(INDEX(GroupVertices[Group], MATCH(Edges[[#This Row],[Vertex 1]],GroupVertices[Vertex],0)),1,1,"")</f>
        <v>#N/A</v>
      </c>
      <c r="BE720" s="81" t="e">
        <f>REPLACE(INDEX(GroupVertices[Group], MATCH(Edges[[#This Row],[Vertex 2]],GroupVertices[Vertex],0)),1,1,"")</f>
        <v>#N/A</v>
      </c>
    </row>
    <row r="721" spans="1:57" x14ac:dyDescent="0.25">
      <c r="A721" s="67" t="s">
        <v>2432</v>
      </c>
      <c r="B721" s="67" t="s">
        <v>381</v>
      </c>
      <c r="C721" s="68"/>
      <c r="D721" s="69"/>
      <c r="E721" s="70"/>
      <c r="F721" s="71"/>
      <c r="G721" s="68"/>
      <c r="H721" s="72"/>
      <c r="I721" s="73"/>
      <c r="J721" s="73"/>
      <c r="K721" s="35" t="s">
        <v>65</v>
      </c>
      <c r="L721" s="80">
        <v>721</v>
      </c>
      <c r="M721" s="80"/>
      <c r="N721" s="75"/>
      <c r="O721" s="82" t="s">
        <v>393</v>
      </c>
      <c r="P721" s="84">
        <v>42854.338587962964</v>
      </c>
      <c r="Q721" s="82" t="s">
        <v>2620</v>
      </c>
      <c r="R721" s="85" t="s">
        <v>2657</v>
      </c>
      <c r="S721" s="82" t="s">
        <v>2668</v>
      </c>
      <c r="T721" s="82"/>
      <c r="U721" s="82"/>
      <c r="V721" s="85" t="s">
        <v>2964</v>
      </c>
      <c r="W721" s="84">
        <v>42854.338587962964</v>
      </c>
      <c r="X721" s="85" t="s">
        <v>3392</v>
      </c>
      <c r="Y721" s="82"/>
      <c r="Z721" s="82"/>
      <c r="AA721" s="88" t="s">
        <v>3830</v>
      </c>
      <c r="AB721" s="82"/>
      <c r="AC721" s="82" t="b">
        <v>0</v>
      </c>
      <c r="AD721" s="82">
        <v>0</v>
      </c>
      <c r="AE721" s="88" t="s">
        <v>1016</v>
      </c>
      <c r="AF721" s="82" t="b">
        <v>0</v>
      </c>
      <c r="AG721" s="82" t="s">
        <v>1023</v>
      </c>
      <c r="AH721" s="82"/>
      <c r="AI721" s="88" t="s">
        <v>1016</v>
      </c>
      <c r="AJ721" s="82" t="b">
        <v>0</v>
      </c>
      <c r="AK721" s="82">
        <v>345</v>
      </c>
      <c r="AL721" s="88" t="s">
        <v>3964</v>
      </c>
      <c r="AM721" s="82" t="s">
        <v>1033</v>
      </c>
      <c r="AN721" s="82" t="b">
        <v>0</v>
      </c>
      <c r="AO721" s="88" t="s">
        <v>3964</v>
      </c>
      <c r="AP721" s="82" t="s">
        <v>179</v>
      </c>
      <c r="AQ721" s="82">
        <v>0</v>
      </c>
      <c r="AR721" s="82">
        <v>0</v>
      </c>
      <c r="AS721" s="82"/>
      <c r="AT721" s="82"/>
      <c r="AU721" s="82"/>
      <c r="AV721" s="82"/>
      <c r="AW721" s="82"/>
      <c r="AX721" s="82"/>
      <c r="AY721" s="82"/>
      <c r="AZ721" s="82"/>
      <c r="BA721" s="105" t="b">
        <f>IF(Edges[[#This Row],[Vertex 1]]=Edges[[#This Row],[Vertex 2]],TRUE,FALSE)</f>
        <v>0</v>
      </c>
      <c r="BB721">
        <v>1</v>
      </c>
      <c r="BC721">
        <v>1</v>
      </c>
      <c r="BD721" s="81" t="e">
        <f>REPLACE(INDEX(GroupVertices[Group], MATCH(Edges[[#This Row],[Vertex 1]],GroupVertices[Vertex],0)),1,1,"")</f>
        <v>#N/A</v>
      </c>
      <c r="BE721" s="81" t="e">
        <f>REPLACE(INDEX(GroupVertices[Group], MATCH(Edges[[#This Row],[Vertex 2]],GroupVertices[Vertex],0)),1,1,"")</f>
        <v>#N/A</v>
      </c>
    </row>
    <row r="722" spans="1:57" x14ac:dyDescent="0.25">
      <c r="A722" s="67" t="s">
        <v>2433</v>
      </c>
      <c r="B722" s="67" t="s">
        <v>387</v>
      </c>
      <c r="C722" s="68"/>
      <c r="D722" s="69"/>
      <c r="E722" s="70"/>
      <c r="F722" s="71"/>
      <c r="G722" s="68"/>
      <c r="H722" s="72"/>
      <c r="I722" s="73"/>
      <c r="J722" s="73"/>
      <c r="K722" s="35" t="s">
        <v>65</v>
      </c>
      <c r="L722" s="80">
        <v>722</v>
      </c>
      <c r="M722" s="80"/>
      <c r="N722" s="75"/>
      <c r="O722" s="82" t="s">
        <v>393</v>
      </c>
      <c r="P722" s="84">
        <v>42854.362916666665</v>
      </c>
      <c r="Q722" s="82" t="s">
        <v>2620</v>
      </c>
      <c r="R722" s="85" t="s">
        <v>2657</v>
      </c>
      <c r="S722" s="82" t="s">
        <v>2668</v>
      </c>
      <c r="T722" s="82"/>
      <c r="U722" s="82"/>
      <c r="V722" s="85" t="s">
        <v>2965</v>
      </c>
      <c r="W722" s="84">
        <v>42854.362916666665</v>
      </c>
      <c r="X722" s="85" t="s">
        <v>3393</v>
      </c>
      <c r="Y722" s="82"/>
      <c r="Z722" s="82"/>
      <c r="AA722" s="88" t="s">
        <v>3831</v>
      </c>
      <c r="AB722" s="82"/>
      <c r="AC722" s="82" t="b">
        <v>0</v>
      </c>
      <c r="AD722" s="82">
        <v>0</v>
      </c>
      <c r="AE722" s="88" t="s">
        <v>1016</v>
      </c>
      <c r="AF722" s="82" t="b">
        <v>0</v>
      </c>
      <c r="AG722" s="82" t="s">
        <v>1023</v>
      </c>
      <c r="AH722" s="82"/>
      <c r="AI722" s="88" t="s">
        <v>1016</v>
      </c>
      <c r="AJ722" s="82" t="b">
        <v>0</v>
      </c>
      <c r="AK722" s="82">
        <v>345</v>
      </c>
      <c r="AL722" s="88" t="s">
        <v>3964</v>
      </c>
      <c r="AM722" s="82" t="s">
        <v>1030</v>
      </c>
      <c r="AN722" s="82" t="b">
        <v>0</v>
      </c>
      <c r="AO722" s="88" t="s">
        <v>3964</v>
      </c>
      <c r="AP722" s="82" t="s">
        <v>179</v>
      </c>
      <c r="AQ722" s="82">
        <v>0</v>
      </c>
      <c r="AR722" s="82">
        <v>0</v>
      </c>
      <c r="AS722" s="82"/>
      <c r="AT722" s="82"/>
      <c r="AU722" s="82"/>
      <c r="AV722" s="82"/>
      <c r="AW722" s="82"/>
      <c r="AX722" s="82"/>
      <c r="AY722" s="82"/>
      <c r="AZ722" s="82"/>
      <c r="BA722" s="105" t="b">
        <f>IF(Edges[[#This Row],[Vertex 1]]=Edges[[#This Row],[Vertex 2]],TRUE,FALSE)</f>
        <v>0</v>
      </c>
      <c r="BB722">
        <v>1</v>
      </c>
      <c r="BC722">
        <v>1</v>
      </c>
      <c r="BD722" s="81" t="e">
        <f>REPLACE(INDEX(GroupVertices[Group], MATCH(Edges[[#This Row],[Vertex 1]],GroupVertices[Vertex],0)),1,1,"")</f>
        <v>#N/A</v>
      </c>
      <c r="BE722" s="81" t="e">
        <f>REPLACE(INDEX(GroupVertices[Group], MATCH(Edges[[#This Row],[Vertex 2]],GroupVertices[Vertex],0)),1,1,"")</f>
        <v>#N/A</v>
      </c>
    </row>
    <row r="723" spans="1:57" x14ac:dyDescent="0.25">
      <c r="A723" s="67" t="s">
        <v>2433</v>
      </c>
      <c r="B723" s="67" t="s">
        <v>381</v>
      </c>
      <c r="C723" s="68"/>
      <c r="D723" s="69"/>
      <c r="E723" s="70"/>
      <c r="F723" s="71"/>
      <c r="G723" s="68"/>
      <c r="H723" s="72"/>
      <c r="I723" s="73"/>
      <c r="J723" s="73"/>
      <c r="K723" s="35" t="s">
        <v>65</v>
      </c>
      <c r="L723" s="80">
        <v>723</v>
      </c>
      <c r="M723" s="80"/>
      <c r="N723" s="75"/>
      <c r="O723" s="82" t="s">
        <v>393</v>
      </c>
      <c r="P723" s="84">
        <v>42854.362916666665</v>
      </c>
      <c r="Q723" s="82" t="s">
        <v>2620</v>
      </c>
      <c r="R723" s="85" t="s">
        <v>2657</v>
      </c>
      <c r="S723" s="82" t="s">
        <v>2668</v>
      </c>
      <c r="T723" s="82"/>
      <c r="U723" s="82"/>
      <c r="V723" s="85" t="s">
        <v>2965</v>
      </c>
      <c r="W723" s="84">
        <v>42854.362916666665</v>
      </c>
      <c r="X723" s="85" t="s">
        <v>3393</v>
      </c>
      <c r="Y723" s="82"/>
      <c r="Z723" s="82"/>
      <c r="AA723" s="88" t="s">
        <v>3831</v>
      </c>
      <c r="AB723" s="82"/>
      <c r="AC723" s="82" t="b">
        <v>0</v>
      </c>
      <c r="AD723" s="82">
        <v>0</v>
      </c>
      <c r="AE723" s="88" t="s">
        <v>1016</v>
      </c>
      <c r="AF723" s="82" t="b">
        <v>0</v>
      </c>
      <c r="AG723" s="82" t="s">
        <v>1023</v>
      </c>
      <c r="AH723" s="82"/>
      <c r="AI723" s="88" t="s">
        <v>1016</v>
      </c>
      <c r="AJ723" s="82" t="b">
        <v>0</v>
      </c>
      <c r="AK723" s="82">
        <v>345</v>
      </c>
      <c r="AL723" s="88" t="s">
        <v>3964</v>
      </c>
      <c r="AM723" s="82" t="s">
        <v>1030</v>
      </c>
      <c r="AN723" s="82" t="b">
        <v>0</v>
      </c>
      <c r="AO723" s="88" t="s">
        <v>3964</v>
      </c>
      <c r="AP723" s="82" t="s">
        <v>179</v>
      </c>
      <c r="AQ723" s="82">
        <v>0</v>
      </c>
      <c r="AR723" s="82">
        <v>0</v>
      </c>
      <c r="AS723" s="82"/>
      <c r="AT723" s="82"/>
      <c r="AU723" s="82"/>
      <c r="AV723" s="82"/>
      <c r="AW723" s="82"/>
      <c r="AX723" s="82"/>
      <c r="AY723" s="82"/>
      <c r="AZ723" s="82"/>
      <c r="BA723" s="105" t="b">
        <f>IF(Edges[[#This Row],[Vertex 1]]=Edges[[#This Row],[Vertex 2]],TRUE,FALSE)</f>
        <v>0</v>
      </c>
      <c r="BB723">
        <v>1</v>
      </c>
      <c r="BC723">
        <v>1</v>
      </c>
      <c r="BD723" s="81" t="e">
        <f>REPLACE(INDEX(GroupVertices[Group], MATCH(Edges[[#This Row],[Vertex 1]],GroupVertices[Vertex],0)),1,1,"")</f>
        <v>#N/A</v>
      </c>
      <c r="BE723" s="81" t="e">
        <f>REPLACE(INDEX(GroupVertices[Group], MATCH(Edges[[#This Row],[Vertex 2]],GroupVertices[Vertex],0)),1,1,"")</f>
        <v>#N/A</v>
      </c>
    </row>
    <row r="724" spans="1:57" x14ac:dyDescent="0.25">
      <c r="A724" s="67" t="s">
        <v>2434</v>
      </c>
      <c r="B724" s="67" t="s">
        <v>387</v>
      </c>
      <c r="C724" s="68"/>
      <c r="D724" s="69"/>
      <c r="E724" s="70"/>
      <c r="F724" s="71"/>
      <c r="G724" s="68"/>
      <c r="H724" s="72"/>
      <c r="I724" s="73"/>
      <c r="J724" s="73"/>
      <c r="K724" s="35" t="s">
        <v>65</v>
      </c>
      <c r="L724" s="80">
        <v>724</v>
      </c>
      <c r="M724" s="80"/>
      <c r="N724" s="75"/>
      <c r="O724" s="82" t="s">
        <v>393</v>
      </c>
      <c r="P724" s="84">
        <v>42854.370335648149</v>
      </c>
      <c r="Q724" s="82" t="s">
        <v>2620</v>
      </c>
      <c r="R724" s="85" t="s">
        <v>2657</v>
      </c>
      <c r="S724" s="82" t="s">
        <v>2668</v>
      </c>
      <c r="T724" s="82"/>
      <c r="U724" s="82"/>
      <c r="V724" s="85" t="s">
        <v>2966</v>
      </c>
      <c r="W724" s="84">
        <v>42854.370335648149</v>
      </c>
      <c r="X724" s="85" t="s">
        <v>3394</v>
      </c>
      <c r="Y724" s="82"/>
      <c r="Z724" s="82"/>
      <c r="AA724" s="88" t="s">
        <v>3832</v>
      </c>
      <c r="AB724" s="82"/>
      <c r="AC724" s="82" t="b">
        <v>0</v>
      </c>
      <c r="AD724" s="82">
        <v>0</v>
      </c>
      <c r="AE724" s="88" t="s">
        <v>1016</v>
      </c>
      <c r="AF724" s="82" t="b">
        <v>0</v>
      </c>
      <c r="AG724" s="82" t="s">
        <v>1023</v>
      </c>
      <c r="AH724" s="82"/>
      <c r="AI724" s="88" t="s">
        <v>1016</v>
      </c>
      <c r="AJ724" s="82" t="b">
        <v>0</v>
      </c>
      <c r="AK724" s="82">
        <v>345</v>
      </c>
      <c r="AL724" s="88" t="s">
        <v>3964</v>
      </c>
      <c r="AM724" s="82" t="s">
        <v>1030</v>
      </c>
      <c r="AN724" s="82" t="b">
        <v>0</v>
      </c>
      <c r="AO724" s="88" t="s">
        <v>3964</v>
      </c>
      <c r="AP724" s="82" t="s">
        <v>179</v>
      </c>
      <c r="AQ724" s="82">
        <v>0</v>
      </c>
      <c r="AR724" s="82">
        <v>0</v>
      </c>
      <c r="AS724" s="82"/>
      <c r="AT724" s="82"/>
      <c r="AU724" s="82"/>
      <c r="AV724" s="82"/>
      <c r="AW724" s="82"/>
      <c r="AX724" s="82"/>
      <c r="AY724" s="82"/>
      <c r="AZ724" s="82"/>
      <c r="BA724" s="105" t="b">
        <f>IF(Edges[[#This Row],[Vertex 1]]=Edges[[#This Row],[Vertex 2]],TRUE,FALSE)</f>
        <v>0</v>
      </c>
      <c r="BB724">
        <v>1</v>
      </c>
      <c r="BC724">
        <v>1</v>
      </c>
      <c r="BD724" s="81" t="e">
        <f>REPLACE(INDEX(GroupVertices[Group], MATCH(Edges[[#This Row],[Vertex 1]],GroupVertices[Vertex],0)),1,1,"")</f>
        <v>#N/A</v>
      </c>
      <c r="BE724" s="81" t="e">
        <f>REPLACE(INDEX(GroupVertices[Group], MATCH(Edges[[#This Row],[Vertex 2]],GroupVertices[Vertex],0)),1,1,"")</f>
        <v>#N/A</v>
      </c>
    </row>
    <row r="725" spans="1:57" x14ac:dyDescent="0.25">
      <c r="A725" s="67" t="s">
        <v>2434</v>
      </c>
      <c r="B725" s="67" t="s">
        <v>381</v>
      </c>
      <c r="C725" s="68"/>
      <c r="D725" s="69"/>
      <c r="E725" s="70"/>
      <c r="F725" s="71"/>
      <c r="G725" s="68"/>
      <c r="H725" s="72"/>
      <c r="I725" s="73"/>
      <c r="J725" s="73"/>
      <c r="K725" s="35" t="s">
        <v>65</v>
      </c>
      <c r="L725" s="80">
        <v>725</v>
      </c>
      <c r="M725" s="80"/>
      <c r="N725" s="75"/>
      <c r="O725" s="82" t="s">
        <v>393</v>
      </c>
      <c r="P725" s="84">
        <v>42854.370335648149</v>
      </c>
      <c r="Q725" s="82" t="s">
        <v>2620</v>
      </c>
      <c r="R725" s="85" t="s">
        <v>2657</v>
      </c>
      <c r="S725" s="82" t="s">
        <v>2668</v>
      </c>
      <c r="T725" s="82"/>
      <c r="U725" s="82"/>
      <c r="V725" s="85" t="s">
        <v>2966</v>
      </c>
      <c r="W725" s="84">
        <v>42854.370335648149</v>
      </c>
      <c r="X725" s="85" t="s">
        <v>3394</v>
      </c>
      <c r="Y725" s="82"/>
      <c r="Z725" s="82"/>
      <c r="AA725" s="88" t="s">
        <v>3832</v>
      </c>
      <c r="AB725" s="82"/>
      <c r="AC725" s="82" t="b">
        <v>0</v>
      </c>
      <c r="AD725" s="82">
        <v>0</v>
      </c>
      <c r="AE725" s="88" t="s">
        <v>1016</v>
      </c>
      <c r="AF725" s="82" t="b">
        <v>0</v>
      </c>
      <c r="AG725" s="82" t="s">
        <v>1023</v>
      </c>
      <c r="AH725" s="82"/>
      <c r="AI725" s="88" t="s">
        <v>1016</v>
      </c>
      <c r="AJ725" s="82" t="b">
        <v>0</v>
      </c>
      <c r="AK725" s="82">
        <v>345</v>
      </c>
      <c r="AL725" s="88" t="s">
        <v>3964</v>
      </c>
      <c r="AM725" s="82" t="s">
        <v>1030</v>
      </c>
      <c r="AN725" s="82" t="b">
        <v>0</v>
      </c>
      <c r="AO725" s="88" t="s">
        <v>3964</v>
      </c>
      <c r="AP725" s="82" t="s">
        <v>179</v>
      </c>
      <c r="AQ725" s="82">
        <v>0</v>
      </c>
      <c r="AR725" s="82">
        <v>0</v>
      </c>
      <c r="AS725" s="82"/>
      <c r="AT725" s="82"/>
      <c r="AU725" s="82"/>
      <c r="AV725" s="82"/>
      <c r="AW725" s="82"/>
      <c r="AX725" s="82"/>
      <c r="AY725" s="82"/>
      <c r="AZ725" s="82"/>
      <c r="BA725" s="105" t="b">
        <f>IF(Edges[[#This Row],[Vertex 1]]=Edges[[#This Row],[Vertex 2]],TRUE,FALSE)</f>
        <v>0</v>
      </c>
      <c r="BB725">
        <v>1</v>
      </c>
      <c r="BC725">
        <v>1</v>
      </c>
      <c r="BD725" s="81" t="e">
        <f>REPLACE(INDEX(GroupVertices[Group], MATCH(Edges[[#This Row],[Vertex 1]],GroupVertices[Vertex],0)),1,1,"")</f>
        <v>#N/A</v>
      </c>
      <c r="BE725" s="81" t="e">
        <f>REPLACE(INDEX(GroupVertices[Group], MATCH(Edges[[#This Row],[Vertex 2]],GroupVertices[Vertex],0)),1,1,"")</f>
        <v>#N/A</v>
      </c>
    </row>
    <row r="726" spans="1:57" x14ac:dyDescent="0.25">
      <c r="A726" s="67" t="s">
        <v>2435</v>
      </c>
      <c r="B726" s="67" t="s">
        <v>387</v>
      </c>
      <c r="C726" s="68"/>
      <c r="D726" s="69"/>
      <c r="E726" s="70"/>
      <c r="F726" s="71"/>
      <c r="G726" s="68"/>
      <c r="H726" s="72"/>
      <c r="I726" s="73"/>
      <c r="J726" s="73"/>
      <c r="K726" s="35" t="s">
        <v>65</v>
      </c>
      <c r="L726" s="80">
        <v>726</v>
      </c>
      <c r="M726" s="80"/>
      <c r="N726" s="75"/>
      <c r="O726" s="82" t="s">
        <v>393</v>
      </c>
      <c r="P726" s="84">
        <v>42854.385925925926</v>
      </c>
      <c r="Q726" s="82" t="s">
        <v>2620</v>
      </c>
      <c r="R726" s="85" t="s">
        <v>2657</v>
      </c>
      <c r="S726" s="82" t="s">
        <v>2668</v>
      </c>
      <c r="T726" s="82"/>
      <c r="U726" s="82"/>
      <c r="V726" s="85" t="s">
        <v>2967</v>
      </c>
      <c r="W726" s="84">
        <v>42854.385925925926</v>
      </c>
      <c r="X726" s="85" t="s">
        <v>3395</v>
      </c>
      <c r="Y726" s="82"/>
      <c r="Z726" s="82"/>
      <c r="AA726" s="88" t="s">
        <v>3833</v>
      </c>
      <c r="AB726" s="82"/>
      <c r="AC726" s="82" t="b">
        <v>0</v>
      </c>
      <c r="AD726" s="82">
        <v>0</v>
      </c>
      <c r="AE726" s="88" t="s">
        <v>1016</v>
      </c>
      <c r="AF726" s="82" t="b">
        <v>0</v>
      </c>
      <c r="AG726" s="82" t="s">
        <v>1023</v>
      </c>
      <c r="AH726" s="82"/>
      <c r="AI726" s="88" t="s">
        <v>1016</v>
      </c>
      <c r="AJ726" s="82" t="b">
        <v>0</v>
      </c>
      <c r="AK726" s="82">
        <v>345</v>
      </c>
      <c r="AL726" s="88" t="s">
        <v>3964</v>
      </c>
      <c r="AM726" s="82" t="s">
        <v>1030</v>
      </c>
      <c r="AN726" s="82" t="b">
        <v>0</v>
      </c>
      <c r="AO726" s="88" t="s">
        <v>3964</v>
      </c>
      <c r="AP726" s="82" t="s">
        <v>179</v>
      </c>
      <c r="AQ726" s="82">
        <v>0</v>
      </c>
      <c r="AR726" s="82">
        <v>0</v>
      </c>
      <c r="AS726" s="82"/>
      <c r="AT726" s="82"/>
      <c r="AU726" s="82"/>
      <c r="AV726" s="82"/>
      <c r="AW726" s="82"/>
      <c r="AX726" s="82"/>
      <c r="AY726" s="82"/>
      <c r="AZ726" s="82"/>
      <c r="BA726" s="105" t="b">
        <f>IF(Edges[[#This Row],[Vertex 1]]=Edges[[#This Row],[Vertex 2]],TRUE,FALSE)</f>
        <v>0</v>
      </c>
      <c r="BB726">
        <v>1</v>
      </c>
      <c r="BC726">
        <v>1</v>
      </c>
      <c r="BD726" s="81" t="e">
        <f>REPLACE(INDEX(GroupVertices[Group], MATCH(Edges[[#This Row],[Vertex 1]],GroupVertices[Vertex],0)),1,1,"")</f>
        <v>#N/A</v>
      </c>
      <c r="BE726" s="81" t="e">
        <f>REPLACE(INDEX(GroupVertices[Group], MATCH(Edges[[#This Row],[Vertex 2]],GroupVertices[Vertex],0)),1,1,"")</f>
        <v>#N/A</v>
      </c>
    </row>
    <row r="727" spans="1:57" x14ac:dyDescent="0.25">
      <c r="A727" s="67" t="s">
        <v>2435</v>
      </c>
      <c r="B727" s="67" t="s">
        <v>381</v>
      </c>
      <c r="C727" s="68"/>
      <c r="D727" s="69"/>
      <c r="E727" s="70"/>
      <c r="F727" s="71"/>
      <c r="G727" s="68"/>
      <c r="H727" s="72"/>
      <c r="I727" s="73"/>
      <c r="J727" s="73"/>
      <c r="K727" s="35" t="s">
        <v>65</v>
      </c>
      <c r="L727" s="80">
        <v>727</v>
      </c>
      <c r="M727" s="80"/>
      <c r="N727" s="75"/>
      <c r="O727" s="82" t="s">
        <v>393</v>
      </c>
      <c r="P727" s="84">
        <v>42854.385925925926</v>
      </c>
      <c r="Q727" s="82" t="s">
        <v>2620</v>
      </c>
      <c r="R727" s="85" t="s">
        <v>2657</v>
      </c>
      <c r="S727" s="82" t="s">
        <v>2668</v>
      </c>
      <c r="T727" s="82"/>
      <c r="U727" s="82"/>
      <c r="V727" s="85" t="s">
        <v>2967</v>
      </c>
      <c r="W727" s="84">
        <v>42854.385925925926</v>
      </c>
      <c r="X727" s="85" t="s">
        <v>3395</v>
      </c>
      <c r="Y727" s="82"/>
      <c r="Z727" s="82"/>
      <c r="AA727" s="88" t="s">
        <v>3833</v>
      </c>
      <c r="AB727" s="82"/>
      <c r="AC727" s="82" t="b">
        <v>0</v>
      </c>
      <c r="AD727" s="82">
        <v>0</v>
      </c>
      <c r="AE727" s="88" t="s">
        <v>1016</v>
      </c>
      <c r="AF727" s="82" t="b">
        <v>0</v>
      </c>
      <c r="AG727" s="82" t="s">
        <v>1023</v>
      </c>
      <c r="AH727" s="82"/>
      <c r="AI727" s="88" t="s">
        <v>1016</v>
      </c>
      <c r="AJ727" s="82" t="b">
        <v>0</v>
      </c>
      <c r="AK727" s="82">
        <v>345</v>
      </c>
      <c r="AL727" s="88" t="s">
        <v>3964</v>
      </c>
      <c r="AM727" s="82" t="s">
        <v>1030</v>
      </c>
      <c r="AN727" s="82" t="b">
        <v>0</v>
      </c>
      <c r="AO727" s="88" t="s">
        <v>3964</v>
      </c>
      <c r="AP727" s="82" t="s">
        <v>179</v>
      </c>
      <c r="AQ727" s="82">
        <v>0</v>
      </c>
      <c r="AR727" s="82">
        <v>0</v>
      </c>
      <c r="AS727" s="82"/>
      <c r="AT727" s="82"/>
      <c r="AU727" s="82"/>
      <c r="AV727" s="82"/>
      <c r="AW727" s="82"/>
      <c r="AX727" s="82"/>
      <c r="AY727" s="82"/>
      <c r="AZ727" s="82"/>
      <c r="BA727" s="105" t="b">
        <f>IF(Edges[[#This Row],[Vertex 1]]=Edges[[#This Row],[Vertex 2]],TRUE,FALSE)</f>
        <v>0</v>
      </c>
      <c r="BB727">
        <v>1</v>
      </c>
      <c r="BC727">
        <v>1</v>
      </c>
      <c r="BD727" s="81" t="e">
        <f>REPLACE(INDEX(GroupVertices[Group], MATCH(Edges[[#This Row],[Vertex 1]],GroupVertices[Vertex],0)),1,1,"")</f>
        <v>#N/A</v>
      </c>
      <c r="BE727" s="81" t="e">
        <f>REPLACE(INDEX(GroupVertices[Group], MATCH(Edges[[#This Row],[Vertex 2]],GroupVertices[Vertex],0)),1,1,"")</f>
        <v>#N/A</v>
      </c>
    </row>
    <row r="728" spans="1:57" x14ac:dyDescent="0.25">
      <c r="A728" s="67" t="s">
        <v>2436</v>
      </c>
      <c r="B728" s="67" t="s">
        <v>387</v>
      </c>
      <c r="C728" s="68"/>
      <c r="D728" s="69"/>
      <c r="E728" s="70"/>
      <c r="F728" s="71"/>
      <c r="G728" s="68"/>
      <c r="H728" s="72"/>
      <c r="I728" s="73"/>
      <c r="J728" s="73"/>
      <c r="K728" s="35" t="s">
        <v>65</v>
      </c>
      <c r="L728" s="80">
        <v>728</v>
      </c>
      <c r="M728" s="80"/>
      <c r="N728" s="75"/>
      <c r="O728" s="82" t="s">
        <v>393</v>
      </c>
      <c r="P728" s="84">
        <v>42854.406226851854</v>
      </c>
      <c r="Q728" s="82" t="s">
        <v>2620</v>
      </c>
      <c r="R728" s="85" t="s">
        <v>2657</v>
      </c>
      <c r="S728" s="82" t="s">
        <v>2668</v>
      </c>
      <c r="T728" s="82"/>
      <c r="U728" s="82"/>
      <c r="V728" s="85" t="s">
        <v>2968</v>
      </c>
      <c r="W728" s="84">
        <v>42854.406226851854</v>
      </c>
      <c r="X728" s="85" t="s">
        <v>3396</v>
      </c>
      <c r="Y728" s="82"/>
      <c r="Z728" s="82"/>
      <c r="AA728" s="88" t="s">
        <v>3834</v>
      </c>
      <c r="AB728" s="82"/>
      <c r="AC728" s="82" t="b">
        <v>0</v>
      </c>
      <c r="AD728" s="82">
        <v>0</v>
      </c>
      <c r="AE728" s="88" t="s">
        <v>1016</v>
      </c>
      <c r="AF728" s="82" t="b">
        <v>0</v>
      </c>
      <c r="AG728" s="82" t="s">
        <v>1023</v>
      </c>
      <c r="AH728" s="82"/>
      <c r="AI728" s="88" t="s">
        <v>1016</v>
      </c>
      <c r="AJ728" s="82" t="b">
        <v>0</v>
      </c>
      <c r="AK728" s="82">
        <v>345</v>
      </c>
      <c r="AL728" s="88" t="s">
        <v>3964</v>
      </c>
      <c r="AM728" s="82" t="s">
        <v>1030</v>
      </c>
      <c r="AN728" s="82" t="b">
        <v>0</v>
      </c>
      <c r="AO728" s="88" t="s">
        <v>3964</v>
      </c>
      <c r="AP728" s="82" t="s">
        <v>179</v>
      </c>
      <c r="AQ728" s="82">
        <v>0</v>
      </c>
      <c r="AR728" s="82">
        <v>0</v>
      </c>
      <c r="AS728" s="82"/>
      <c r="AT728" s="82"/>
      <c r="AU728" s="82"/>
      <c r="AV728" s="82"/>
      <c r="AW728" s="82"/>
      <c r="AX728" s="82"/>
      <c r="AY728" s="82"/>
      <c r="AZ728" s="82"/>
      <c r="BA728" s="105" t="b">
        <f>IF(Edges[[#This Row],[Vertex 1]]=Edges[[#This Row],[Vertex 2]],TRUE,FALSE)</f>
        <v>0</v>
      </c>
      <c r="BB728">
        <v>1</v>
      </c>
      <c r="BC728">
        <v>1</v>
      </c>
      <c r="BD728" s="81" t="e">
        <f>REPLACE(INDEX(GroupVertices[Group], MATCH(Edges[[#This Row],[Vertex 1]],GroupVertices[Vertex],0)),1,1,"")</f>
        <v>#N/A</v>
      </c>
      <c r="BE728" s="81" t="e">
        <f>REPLACE(INDEX(GroupVertices[Group], MATCH(Edges[[#This Row],[Vertex 2]],GroupVertices[Vertex],0)),1,1,"")</f>
        <v>#N/A</v>
      </c>
    </row>
    <row r="729" spans="1:57" x14ac:dyDescent="0.25">
      <c r="A729" s="67" t="s">
        <v>2436</v>
      </c>
      <c r="B729" s="67" t="s">
        <v>381</v>
      </c>
      <c r="C729" s="68"/>
      <c r="D729" s="69"/>
      <c r="E729" s="70"/>
      <c r="F729" s="71"/>
      <c r="G729" s="68"/>
      <c r="H729" s="72"/>
      <c r="I729" s="73"/>
      <c r="J729" s="73"/>
      <c r="K729" s="35" t="s">
        <v>65</v>
      </c>
      <c r="L729" s="80">
        <v>729</v>
      </c>
      <c r="M729" s="80"/>
      <c r="N729" s="75"/>
      <c r="O729" s="82" t="s">
        <v>393</v>
      </c>
      <c r="P729" s="84">
        <v>42854.406226851854</v>
      </c>
      <c r="Q729" s="82" t="s">
        <v>2620</v>
      </c>
      <c r="R729" s="85" t="s">
        <v>2657</v>
      </c>
      <c r="S729" s="82" t="s">
        <v>2668</v>
      </c>
      <c r="T729" s="82"/>
      <c r="U729" s="82"/>
      <c r="V729" s="85" t="s">
        <v>2968</v>
      </c>
      <c r="W729" s="84">
        <v>42854.406226851854</v>
      </c>
      <c r="X729" s="85" t="s">
        <v>3396</v>
      </c>
      <c r="Y729" s="82"/>
      <c r="Z729" s="82"/>
      <c r="AA729" s="88" t="s">
        <v>3834</v>
      </c>
      <c r="AB729" s="82"/>
      <c r="AC729" s="82" t="b">
        <v>0</v>
      </c>
      <c r="AD729" s="82">
        <v>0</v>
      </c>
      <c r="AE729" s="88" t="s">
        <v>1016</v>
      </c>
      <c r="AF729" s="82" t="b">
        <v>0</v>
      </c>
      <c r="AG729" s="82" t="s">
        <v>1023</v>
      </c>
      <c r="AH729" s="82"/>
      <c r="AI729" s="88" t="s">
        <v>1016</v>
      </c>
      <c r="AJ729" s="82" t="b">
        <v>0</v>
      </c>
      <c r="AK729" s="82">
        <v>345</v>
      </c>
      <c r="AL729" s="88" t="s">
        <v>3964</v>
      </c>
      <c r="AM729" s="82" t="s">
        <v>1030</v>
      </c>
      <c r="AN729" s="82" t="b">
        <v>0</v>
      </c>
      <c r="AO729" s="88" t="s">
        <v>3964</v>
      </c>
      <c r="AP729" s="82" t="s">
        <v>179</v>
      </c>
      <c r="AQ729" s="82">
        <v>0</v>
      </c>
      <c r="AR729" s="82">
        <v>0</v>
      </c>
      <c r="AS729" s="82"/>
      <c r="AT729" s="82"/>
      <c r="AU729" s="82"/>
      <c r="AV729" s="82"/>
      <c r="AW729" s="82"/>
      <c r="AX729" s="82"/>
      <c r="AY729" s="82"/>
      <c r="AZ729" s="82"/>
      <c r="BA729" s="105" t="b">
        <f>IF(Edges[[#This Row],[Vertex 1]]=Edges[[#This Row],[Vertex 2]],TRUE,FALSE)</f>
        <v>0</v>
      </c>
      <c r="BB729">
        <v>1</v>
      </c>
      <c r="BC729">
        <v>1</v>
      </c>
      <c r="BD729" s="81" t="e">
        <f>REPLACE(INDEX(GroupVertices[Group], MATCH(Edges[[#This Row],[Vertex 1]],GroupVertices[Vertex],0)),1,1,"")</f>
        <v>#N/A</v>
      </c>
      <c r="BE729" s="81" t="e">
        <f>REPLACE(INDEX(GroupVertices[Group], MATCH(Edges[[#This Row],[Vertex 2]],GroupVertices[Vertex],0)),1,1,"")</f>
        <v>#N/A</v>
      </c>
    </row>
    <row r="730" spans="1:57" x14ac:dyDescent="0.25">
      <c r="A730" s="67" t="s">
        <v>2437</v>
      </c>
      <c r="B730" s="67" t="s">
        <v>387</v>
      </c>
      <c r="C730" s="68"/>
      <c r="D730" s="69"/>
      <c r="E730" s="70"/>
      <c r="F730" s="71"/>
      <c r="G730" s="68"/>
      <c r="H730" s="72"/>
      <c r="I730" s="73"/>
      <c r="J730" s="73"/>
      <c r="K730" s="35" t="s">
        <v>65</v>
      </c>
      <c r="L730" s="80">
        <v>730</v>
      </c>
      <c r="M730" s="80"/>
      <c r="N730" s="75"/>
      <c r="O730" s="82" t="s">
        <v>393</v>
      </c>
      <c r="P730" s="84">
        <v>42854.410844907405</v>
      </c>
      <c r="Q730" s="82" t="s">
        <v>2620</v>
      </c>
      <c r="R730" s="85" t="s">
        <v>2657</v>
      </c>
      <c r="S730" s="82" t="s">
        <v>2668</v>
      </c>
      <c r="T730" s="82"/>
      <c r="U730" s="82"/>
      <c r="V730" s="85" t="s">
        <v>2969</v>
      </c>
      <c r="W730" s="84">
        <v>42854.410844907405</v>
      </c>
      <c r="X730" s="85" t="s">
        <v>3397</v>
      </c>
      <c r="Y730" s="82"/>
      <c r="Z730" s="82"/>
      <c r="AA730" s="88" t="s">
        <v>3835</v>
      </c>
      <c r="AB730" s="82"/>
      <c r="AC730" s="82" t="b">
        <v>0</v>
      </c>
      <c r="AD730" s="82">
        <v>0</v>
      </c>
      <c r="AE730" s="88" t="s">
        <v>1016</v>
      </c>
      <c r="AF730" s="82" t="b">
        <v>0</v>
      </c>
      <c r="AG730" s="82" t="s">
        <v>1023</v>
      </c>
      <c r="AH730" s="82"/>
      <c r="AI730" s="88" t="s">
        <v>1016</v>
      </c>
      <c r="AJ730" s="82" t="b">
        <v>0</v>
      </c>
      <c r="AK730" s="82">
        <v>345</v>
      </c>
      <c r="AL730" s="88" t="s">
        <v>3964</v>
      </c>
      <c r="AM730" s="82" t="s">
        <v>1030</v>
      </c>
      <c r="AN730" s="82" t="b">
        <v>0</v>
      </c>
      <c r="AO730" s="88" t="s">
        <v>3964</v>
      </c>
      <c r="AP730" s="82" t="s">
        <v>179</v>
      </c>
      <c r="AQ730" s="82">
        <v>0</v>
      </c>
      <c r="AR730" s="82">
        <v>0</v>
      </c>
      <c r="AS730" s="82"/>
      <c r="AT730" s="82"/>
      <c r="AU730" s="82"/>
      <c r="AV730" s="82"/>
      <c r="AW730" s="82"/>
      <c r="AX730" s="82"/>
      <c r="AY730" s="82"/>
      <c r="AZ730" s="82"/>
      <c r="BA730" s="105" t="b">
        <f>IF(Edges[[#This Row],[Vertex 1]]=Edges[[#This Row],[Vertex 2]],TRUE,FALSE)</f>
        <v>0</v>
      </c>
      <c r="BB730">
        <v>1</v>
      </c>
      <c r="BC730">
        <v>1</v>
      </c>
      <c r="BD730" s="81" t="e">
        <f>REPLACE(INDEX(GroupVertices[Group], MATCH(Edges[[#This Row],[Vertex 1]],GroupVertices[Vertex],0)),1,1,"")</f>
        <v>#N/A</v>
      </c>
      <c r="BE730" s="81" t="e">
        <f>REPLACE(INDEX(GroupVertices[Group], MATCH(Edges[[#This Row],[Vertex 2]],GroupVertices[Vertex],0)),1,1,"")</f>
        <v>#N/A</v>
      </c>
    </row>
    <row r="731" spans="1:57" x14ac:dyDescent="0.25">
      <c r="A731" s="67" t="s">
        <v>2437</v>
      </c>
      <c r="B731" s="67" t="s">
        <v>381</v>
      </c>
      <c r="C731" s="68"/>
      <c r="D731" s="69"/>
      <c r="E731" s="70"/>
      <c r="F731" s="71"/>
      <c r="G731" s="68"/>
      <c r="H731" s="72"/>
      <c r="I731" s="73"/>
      <c r="J731" s="73"/>
      <c r="K731" s="35" t="s">
        <v>65</v>
      </c>
      <c r="L731" s="80">
        <v>731</v>
      </c>
      <c r="M731" s="80"/>
      <c r="N731" s="75"/>
      <c r="O731" s="82" t="s">
        <v>393</v>
      </c>
      <c r="P731" s="84">
        <v>42854.410844907405</v>
      </c>
      <c r="Q731" s="82" t="s">
        <v>2620</v>
      </c>
      <c r="R731" s="85" t="s">
        <v>2657</v>
      </c>
      <c r="S731" s="82" t="s">
        <v>2668</v>
      </c>
      <c r="T731" s="82"/>
      <c r="U731" s="82"/>
      <c r="V731" s="85" t="s">
        <v>2969</v>
      </c>
      <c r="W731" s="84">
        <v>42854.410844907405</v>
      </c>
      <c r="X731" s="85" t="s">
        <v>3397</v>
      </c>
      <c r="Y731" s="82"/>
      <c r="Z731" s="82"/>
      <c r="AA731" s="88" t="s">
        <v>3835</v>
      </c>
      <c r="AB731" s="82"/>
      <c r="AC731" s="82" t="b">
        <v>0</v>
      </c>
      <c r="AD731" s="82">
        <v>0</v>
      </c>
      <c r="AE731" s="88" t="s">
        <v>1016</v>
      </c>
      <c r="AF731" s="82" t="b">
        <v>0</v>
      </c>
      <c r="AG731" s="82" t="s">
        <v>1023</v>
      </c>
      <c r="AH731" s="82"/>
      <c r="AI731" s="88" t="s">
        <v>1016</v>
      </c>
      <c r="AJ731" s="82" t="b">
        <v>0</v>
      </c>
      <c r="AK731" s="82">
        <v>345</v>
      </c>
      <c r="AL731" s="88" t="s">
        <v>3964</v>
      </c>
      <c r="AM731" s="82" t="s">
        <v>1030</v>
      </c>
      <c r="AN731" s="82" t="b">
        <v>0</v>
      </c>
      <c r="AO731" s="88" t="s">
        <v>3964</v>
      </c>
      <c r="AP731" s="82" t="s">
        <v>179</v>
      </c>
      <c r="AQ731" s="82">
        <v>0</v>
      </c>
      <c r="AR731" s="82">
        <v>0</v>
      </c>
      <c r="AS731" s="82"/>
      <c r="AT731" s="82"/>
      <c r="AU731" s="82"/>
      <c r="AV731" s="82"/>
      <c r="AW731" s="82"/>
      <c r="AX731" s="82"/>
      <c r="AY731" s="82"/>
      <c r="AZ731" s="82"/>
      <c r="BA731" s="105" t="b">
        <f>IF(Edges[[#This Row],[Vertex 1]]=Edges[[#This Row],[Vertex 2]],TRUE,FALSE)</f>
        <v>0</v>
      </c>
      <c r="BB731">
        <v>1</v>
      </c>
      <c r="BC731">
        <v>1</v>
      </c>
      <c r="BD731" s="81" t="e">
        <f>REPLACE(INDEX(GroupVertices[Group], MATCH(Edges[[#This Row],[Vertex 1]],GroupVertices[Vertex],0)),1,1,"")</f>
        <v>#N/A</v>
      </c>
      <c r="BE731" s="81" t="e">
        <f>REPLACE(INDEX(GroupVertices[Group], MATCH(Edges[[#This Row],[Vertex 2]],GroupVertices[Vertex],0)),1,1,"")</f>
        <v>#N/A</v>
      </c>
    </row>
    <row r="732" spans="1:57" x14ac:dyDescent="0.25">
      <c r="A732" s="67" t="s">
        <v>2438</v>
      </c>
      <c r="B732" s="67" t="s">
        <v>387</v>
      </c>
      <c r="C732" s="68"/>
      <c r="D732" s="69"/>
      <c r="E732" s="70"/>
      <c r="F732" s="71"/>
      <c r="G732" s="68"/>
      <c r="H732" s="72"/>
      <c r="I732" s="73"/>
      <c r="J732" s="73"/>
      <c r="K732" s="35" t="s">
        <v>65</v>
      </c>
      <c r="L732" s="80">
        <v>732</v>
      </c>
      <c r="M732" s="80"/>
      <c r="N732" s="75"/>
      <c r="O732" s="82" t="s">
        <v>393</v>
      </c>
      <c r="P732" s="84">
        <v>42854.412615740737</v>
      </c>
      <c r="Q732" s="82" t="s">
        <v>2620</v>
      </c>
      <c r="R732" s="85" t="s">
        <v>2657</v>
      </c>
      <c r="S732" s="82" t="s">
        <v>2668</v>
      </c>
      <c r="T732" s="82"/>
      <c r="U732" s="82"/>
      <c r="V732" s="85" t="s">
        <v>2970</v>
      </c>
      <c r="W732" s="84">
        <v>42854.412615740737</v>
      </c>
      <c r="X732" s="85" t="s">
        <v>3398</v>
      </c>
      <c r="Y732" s="82"/>
      <c r="Z732" s="82"/>
      <c r="AA732" s="88" t="s">
        <v>3836</v>
      </c>
      <c r="AB732" s="82"/>
      <c r="AC732" s="82" t="b">
        <v>0</v>
      </c>
      <c r="AD732" s="82">
        <v>0</v>
      </c>
      <c r="AE732" s="88" t="s">
        <v>1016</v>
      </c>
      <c r="AF732" s="82" t="b">
        <v>0</v>
      </c>
      <c r="AG732" s="82" t="s">
        <v>1023</v>
      </c>
      <c r="AH732" s="82"/>
      <c r="AI732" s="88" t="s">
        <v>1016</v>
      </c>
      <c r="AJ732" s="82" t="b">
        <v>0</v>
      </c>
      <c r="AK732" s="82">
        <v>345</v>
      </c>
      <c r="AL732" s="88" t="s">
        <v>3964</v>
      </c>
      <c r="AM732" s="82" t="s">
        <v>1030</v>
      </c>
      <c r="AN732" s="82" t="b">
        <v>0</v>
      </c>
      <c r="AO732" s="88" t="s">
        <v>3964</v>
      </c>
      <c r="AP732" s="82" t="s">
        <v>179</v>
      </c>
      <c r="AQ732" s="82">
        <v>0</v>
      </c>
      <c r="AR732" s="82">
        <v>0</v>
      </c>
      <c r="AS732" s="82"/>
      <c r="AT732" s="82"/>
      <c r="AU732" s="82"/>
      <c r="AV732" s="82"/>
      <c r="AW732" s="82"/>
      <c r="AX732" s="82"/>
      <c r="AY732" s="82"/>
      <c r="AZ732" s="82"/>
      <c r="BA732" s="105" t="b">
        <f>IF(Edges[[#This Row],[Vertex 1]]=Edges[[#This Row],[Vertex 2]],TRUE,FALSE)</f>
        <v>0</v>
      </c>
      <c r="BB732">
        <v>1</v>
      </c>
      <c r="BC732">
        <v>1</v>
      </c>
      <c r="BD732" s="81" t="e">
        <f>REPLACE(INDEX(GroupVertices[Group], MATCH(Edges[[#This Row],[Vertex 1]],GroupVertices[Vertex],0)),1,1,"")</f>
        <v>#N/A</v>
      </c>
      <c r="BE732" s="81" t="e">
        <f>REPLACE(INDEX(GroupVertices[Group], MATCH(Edges[[#This Row],[Vertex 2]],GroupVertices[Vertex],0)),1,1,"")</f>
        <v>#N/A</v>
      </c>
    </row>
    <row r="733" spans="1:57" x14ac:dyDescent="0.25">
      <c r="A733" s="67" t="s">
        <v>2438</v>
      </c>
      <c r="B733" s="67" t="s">
        <v>381</v>
      </c>
      <c r="C733" s="68"/>
      <c r="D733" s="69"/>
      <c r="E733" s="70"/>
      <c r="F733" s="71"/>
      <c r="G733" s="68"/>
      <c r="H733" s="72"/>
      <c r="I733" s="73"/>
      <c r="J733" s="73"/>
      <c r="K733" s="35" t="s">
        <v>65</v>
      </c>
      <c r="L733" s="80">
        <v>733</v>
      </c>
      <c r="M733" s="80"/>
      <c r="N733" s="75"/>
      <c r="O733" s="82" t="s">
        <v>393</v>
      </c>
      <c r="P733" s="84">
        <v>42854.412615740737</v>
      </c>
      <c r="Q733" s="82" t="s">
        <v>2620</v>
      </c>
      <c r="R733" s="85" t="s">
        <v>2657</v>
      </c>
      <c r="S733" s="82" t="s">
        <v>2668</v>
      </c>
      <c r="T733" s="82"/>
      <c r="U733" s="82"/>
      <c r="V733" s="85" t="s">
        <v>2970</v>
      </c>
      <c r="W733" s="84">
        <v>42854.412615740737</v>
      </c>
      <c r="X733" s="85" t="s">
        <v>3398</v>
      </c>
      <c r="Y733" s="82"/>
      <c r="Z733" s="82"/>
      <c r="AA733" s="88" t="s">
        <v>3836</v>
      </c>
      <c r="AB733" s="82"/>
      <c r="AC733" s="82" t="b">
        <v>0</v>
      </c>
      <c r="AD733" s="82">
        <v>0</v>
      </c>
      <c r="AE733" s="88" t="s">
        <v>1016</v>
      </c>
      <c r="AF733" s="82" t="b">
        <v>0</v>
      </c>
      <c r="AG733" s="82" t="s">
        <v>1023</v>
      </c>
      <c r="AH733" s="82"/>
      <c r="AI733" s="88" t="s">
        <v>1016</v>
      </c>
      <c r="AJ733" s="82" t="b">
        <v>0</v>
      </c>
      <c r="AK733" s="82">
        <v>345</v>
      </c>
      <c r="AL733" s="88" t="s">
        <v>3964</v>
      </c>
      <c r="AM733" s="82" t="s">
        <v>1030</v>
      </c>
      <c r="AN733" s="82" t="b">
        <v>0</v>
      </c>
      <c r="AO733" s="88" t="s">
        <v>3964</v>
      </c>
      <c r="AP733" s="82" t="s">
        <v>179</v>
      </c>
      <c r="AQ733" s="82">
        <v>0</v>
      </c>
      <c r="AR733" s="82">
        <v>0</v>
      </c>
      <c r="AS733" s="82"/>
      <c r="AT733" s="82"/>
      <c r="AU733" s="82"/>
      <c r="AV733" s="82"/>
      <c r="AW733" s="82"/>
      <c r="AX733" s="82"/>
      <c r="AY733" s="82"/>
      <c r="AZ733" s="82"/>
      <c r="BA733" s="105" t="b">
        <f>IF(Edges[[#This Row],[Vertex 1]]=Edges[[#This Row],[Vertex 2]],TRUE,FALSE)</f>
        <v>0</v>
      </c>
      <c r="BB733">
        <v>1</v>
      </c>
      <c r="BC733">
        <v>1</v>
      </c>
      <c r="BD733" s="81" t="e">
        <f>REPLACE(INDEX(GroupVertices[Group], MATCH(Edges[[#This Row],[Vertex 1]],GroupVertices[Vertex],0)),1,1,"")</f>
        <v>#N/A</v>
      </c>
      <c r="BE733" s="81" t="e">
        <f>REPLACE(INDEX(GroupVertices[Group], MATCH(Edges[[#This Row],[Vertex 2]],GroupVertices[Vertex],0)),1,1,"")</f>
        <v>#N/A</v>
      </c>
    </row>
    <row r="734" spans="1:57" x14ac:dyDescent="0.25">
      <c r="A734" s="67" t="s">
        <v>2439</v>
      </c>
      <c r="B734" s="67" t="s">
        <v>387</v>
      </c>
      <c r="C734" s="68"/>
      <c r="D734" s="69"/>
      <c r="E734" s="70"/>
      <c r="F734" s="71"/>
      <c r="G734" s="68"/>
      <c r="H734" s="72"/>
      <c r="I734" s="73"/>
      <c r="J734" s="73"/>
      <c r="K734" s="35" t="s">
        <v>65</v>
      </c>
      <c r="L734" s="80">
        <v>734</v>
      </c>
      <c r="M734" s="80"/>
      <c r="N734" s="75"/>
      <c r="O734" s="82" t="s">
        <v>393</v>
      </c>
      <c r="P734" s="84">
        <v>42854.423437500001</v>
      </c>
      <c r="Q734" s="82" t="s">
        <v>2620</v>
      </c>
      <c r="R734" s="85" t="s">
        <v>2657</v>
      </c>
      <c r="S734" s="82" t="s">
        <v>2668</v>
      </c>
      <c r="T734" s="82"/>
      <c r="U734" s="82"/>
      <c r="V734" s="85" t="s">
        <v>2971</v>
      </c>
      <c r="W734" s="84">
        <v>42854.423437500001</v>
      </c>
      <c r="X734" s="85" t="s">
        <v>3399</v>
      </c>
      <c r="Y734" s="82"/>
      <c r="Z734" s="82"/>
      <c r="AA734" s="88" t="s">
        <v>3837</v>
      </c>
      <c r="AB734" s="82"/>
      <c r="AC734" s="82" t="b">
        <v>0</v>
      </c>
      <c r="AD734" s="82">
        <v>0</v>
      </c>
      <c r="AE734" s="88" t="s">
        <v>1016</v>
      </c>
      <c r="AF734" s="82" t="b">
        <v>0</v>
      </c>
      <c r="AG734" s="82" t="s">
        <v>1023</v>
      </c>
      <c r="AH734" s="82"/>
      <c r="AI734" s="88" t="s">
        <v>1016</v>
      </c>
      <c r="AJ734" s="82" t="b">
        <v>0</v>
      </c>
      <c r="AK734" s="82">
        <v>345</v>
      </c>
      <c r="AL734" s="88" t="s">
        <v>3964</v>
      </c>
      <c r="AM734" s="82" t="s">
        <v>1030</v>
      </c>
      <c r="AN734" s="82" t="b">
        <v>0</v>
      </c>
      <c r="AO734" s="88" t="s">
        <v>3964</v>
      </c>
      <c r="AP734" s="82" t="s">
        <v>179</v>
      </c>
      <c r="AQ734" s="82">
        <v>0</v>
      </c>
      <c r="AR734" s="82">
        <v>0</v>
      </c>
      <c r="AS734" s="82"/>
      <c r="AT734" s="82"/>
      <c r="AU734" s="82"/>
      <c r="AV734" s="82"/>
      <c r="AW734" s="82"/>
      <c r="AX734" s="82"/>
      <c r="AY734" s="82"/>
      <c r="AZ734" s="82"/>
      <c r="BA734" s="105" t="b">
        <f>IF(Edges[[#This Row],[Vertex 1]]=Edges[[#This Row],[Vertex 2]],TRUE,FALSE)</f>
        <v>0</v>
      </c>
      <c r="BB734">
        <v>1</v>
      </c>
      <c r="BC734">
        <v>1</v>
      </c>
      <c r="BD734" s="81" t="e">
        <f>REPLACE(INDEX(GroupVertices[Group], MATCH(Edges[[#This Row],[Vertex 1]],GroupVertices[Vertex],0)),1,1,"")</f>
        <v>#N/A</v>
      </c>
      <c r="BE734" s="81" t="e">
        <f>REPLACE(INDEX(GroupVertices[Group], MATCH(Edges[[#This Row],[Vertex 2]],GroupVertices[Vertex],0)),1,1,"")</f>
        <v>#N/A</v>
      </c>
    </row>
    <row r="735" spans="1:57" x14ac:dyDescent="0.25">
      <c r="A735" s="67" t="s">
        <v>2439</v>
      </c>
      <c r="B735" s="67" t="s">
        <v>381</v>
      </c>
      <c r="C735" s="68"/>
      <c r="D735" s="69"/>
      <c r="E735" s="70"/>
      <c r="F735" s="71"/>
      <c r="G735" s="68"/>
      <c r="H735" s="72"/>
      <c r="I735" s="73"/>
      <c r="J735" s="73"/>
      <c r="K735" s="35" t="s">
        <v>65</v>
      </c>
      <c r="L735" s="80">
        <v>735</v>
      </c>
      <c r="M735" s="80"/>
      <c r="N735" s="75"/>
      <c r="O735" s="82" t="s">
        <v>393</v>
      </c>
      <c r="P735" s="84">
        <v>42854.423437500001</v>
      </c>
      <c r="Q735" s="82" t="s">
        <v>2620</v>
      </c>
      <c r="R735" s="85" t="s">
        <v>2657</v>
      </c>
      <c r="S735" s="82" t="s">
        <v>2668</v>
      </c>
      <c r="T735" s="82"/>
      <c r="U735" s="82"/>
      <c r="V735" s="85" t="s">
        <v>2971</v>
      </c>
      <c r="W735" s="84">
        <v>42854.423437500001</v>
      </c>
      <c r="X735" s="85" t="s">
        <v>3399</v>
      </c>
      <c r="Y735" s="82"/>
      <c r="Z735" s="82"/>
      <c r="AA735" s="88" t="s">
        <v>3837</v>
      </c>
      <c r="AB735" s="82"/>
      <c r="AC735" s="82" t="b">
        <v>0</v>
      </c>
      <c r="AD735" s="82">
        <v>0</v>
      </c>
      <c r="AE735" s="88" t="s">
        <v>1016</v>
      </c>
      <c r="AF735" s="82" t="b">
        <v>0</v>
      </c>
      <c r="AG735" s="82" t="s">
        <v>1023</v>
      </c>
      <c r="AH735" s="82"/>
      <c r="AI735" s="88" t="s">
        <v>1016</v>
      </c>
      <c r="AJ735" s="82" t="b">
        <v>0</v>
      </c>
      <c r="AK735" s="82">
        <v>345</v>
      </c>
      <c r="AL735" s="88" t="s">
        <v>3964</v>
      </c>
      <c r="AM735" s="82" t="s">
        <v>1030</v>
      </c>
      <c r="AN735" s="82" t="b">
        <v>0</v>
      </c>
      <c r="AO735" s="88" t="s">
        <v>3964</v>
      </c>
      <c r="AP735" s="82" t="s">
        <v>179</v>
      </c>
      <c r="AQ735" s="82">
        <v>0</v>
      </c>
      <c r="AR735" s="82">
        <v>0</v>
      </c>
      <c r="AS735" s="82"/>
      <c r="AT735" s="82"/>
      <c r="AU735" s="82"/>
      <c r="AV735" s="82"/>
      <c r="AW735" s="82"/>
      <c r="AX735" s="82"/>
      <c r="AY735" s="82"/>
      <c r="AZ735" s="82"/>
      <c r="BA735" s="105" t="b">
        <f>IF(Edges[[#This Row],[Vertex 1]]=Edges[[#This Row],[Vertex 2]],TRUE,FALSE)</f>
        <v>0</v>
      </c>
      <c r="BB735">
        <v>1</v>
      </c>
      <c r="BC735">
        <v>1</v>
      </c>
      <c r="BD735" s="81" t="e">
        <f>REPLACE(INDEX(GroupVertices[Group], MATCH(Edges[[#This Row],[Vertex 1]],GroupVertices[Vertex],0)),1,1,"")</f>
        <v>#N/A</v>
      </c>
      <c r="BE735" s="81" t="e">
        <f>REPLACE(INDEX(GroupVertices[Group], MATCH(Edges[[#This Row],[Vertex 2]],GroupVertices[Vertex],0)),1,1,"")</f>
        <v>#N/A</v>
      </c>
    </row>
    <row r="736" spans="1:57" x14ac:dyDescent="0.25">
      <c r="A736" s="67" t="s">
        <v>2440</v>
      </c>
      <c r="B736" s="67" t="s">
        <v>387</v>
      </c>
      <c r="C736" s="68"/>
      <c r="D736" s="69"/>
      <c r="E736" s="70"/>
      <c r="F736" s="71"/>
      <c r="G736" s="68"/>
      <c r="H736" s="72"/>
      <c r="I736" s="73"/>
      <c r="J736" s="73"/>
      <c r="K736" s="35" t="s">
        <v>65</v>
      </c>
      <c r="L736" s="80">
        <v>736</v>
      </c>
      <c r="M736" s="80"/>
      <c r="N736" s="75"/>
      <c r="O736" s="82" t="s">
        <v>393</v>
      </c>
      <c r="P736" s="84">
        <v>42854.432951388888</v>
      </c>
      <c r="Q736" s="82" t="s">
        <v>2620</v>
      </c>
      <c r="R736" s="85" t="s">
        <v>2657</v>
      </c>
      <c r="S736" s="82" t="s">
        <v>2668</v>
      </c>
      <c r="T736" s="82"/>
      <c r="U736" s="82"/>
      <c r="V736" s="85" t="s">
        <v>2972</v>
      </c>
      <c r="W736" s="84">
        <v>42854.432951388888</v>
      </c>
      <c r="X736" s="85" t="s">
        <v>3400</v>
      </c>
      <c r="Y736" s="82"/>
      <c r="Z736" s="82"/>
      <c r="AA736" s="88" t="s">
        <v>3838</v>
      </c>
      <c r="AB736" s="82"/>
      <c r="AC736" s="82" t="b">
        <v>0</v>
      </c>
      <c r="AD736" s="82">
        <v>0</v>
      </c>
      <c r="AE736" s="88" t="s">
        <v>1016</v>
      </c>
      <c r="AF736" s="82" t="b">
        <v>0</v>
      </c>
      <c r="AG736" s="82" t="s">
        <v>1023</v>
      </c>
      <c r="AH736" s="82"/>
      <c r="AI736" s="88" t="s">
        <v>1016</v>
      </c>
      <c r="AJ736" s="82" t="b">
        <v>0</v>
      </c>
      <c r="AK736" s="82">
        <v>345</v>
      </c>
      <c r="AL736" s="88" t="s">
        <v>3964</v>
      </c>
      <c r="AM736" s="82" t="s">
        <v>1030</v>
      </c>
      <c r="AN736" s="82" t="b">
        <v>0</v>
      </c>
      <c r="AO736" s="88" t="s">
        <v>3964</v>
      </c>
      <c r="AP736" s="82" t="s">
        <v>179</v>
      </c>
      <c r="AQ736" s="82">
        <v>0</v>
      </c>
      <c r="AR736" s="82">
        <v>0</v>
      </c>
      <c r="AS736" s="82"/>
      <c r="AT736" s="82"/>
      <c r="AU736" s="82"/>
      <c r="AV736" s="82"/>
      <c r="AW736" s="82"/>
      <c r="AX736" s="82"/>
      <c r="AY736" s="82"/>
      <c r="AZ736" s="82"/>
      <c r="BA736" s="105" t="b">
        <f>IF(Edges[[#This Row],[Vertex 1]]=Edges[[#This Row],[Vertex 2]],TRUE,FALSE)</f>
        <v>0</v>
      </c>
      <c r="BB736">
        <v>1</v>
      </c>
      <c r="BC736">
        <v>1</v>
      </c>
      <c r="BD736" s="81" t="e">
        <f>REPLACE(INDEX(GroupVertices[Group], MATCH(Edges[[#This Row],[Vertex 1]],GroupVertices[Vertex],0)),1,1,"")</f>
        <v>#N/A</v>
      </c>
      <c r="BE736" s="81" t="e">
        <f>REPLACE(INDEX(GroupVertices[Group], MATCH(Edges[[#This Row],[Vertex 2]],GroupVertices[Vertex],0)),1,1,"")</f>
        <v>#N/A</v>
      </c>
    </row>
    <row r="737" spans="1:57" x14ac:dyDescent="0.25">
      <c r="A737" s="67" t="s">
        <v>2440</v>
      </c>
      <c r="B737" s="67" t="s">
        <v>381</v>
      </c>
      <c r="C737" s="68"/>
      <c r="D737" s="69"/>
      <c r="E737" s="70"/>
      <c r="F737" s="71"/>
      <c r="G737" s="68"/>
      <c r="H737" s="72"/>
      <c r="I737" s="73"/>
      <c r="J737" s="73"/>
      <c r="K737" s="35" t="s">
        <v>65</v>
      </c>
      <c r="L737" s="80">
        <v>737</v>
      </c>
      <c r="M737" s="80"/>
      <c r="N737" s="75"/>
      <c r="O737" s="82" t="s">
        <v>393</v>
      </c>
      <c r="P737" s="84">
        <v>42854.432951388888</v>
      </c>
      <c r="Q737" s="82" t="s">
        <v>2620</v>
      </c>
      <c r="R737" s="85" t="s">
        <v>2657</v>
      </c>
      <c r="S737" s="82" t="s">
        <v>2668</v>
      </c>
      <c r="T737" s="82"/>
      <c r="U737" s="82"/>
      <c r="V737" s="85" t="s">
        <v>2972</v>
      </c>
      <c r="W737" s="84">
        <v>42854.432951388888</v>
      </c>
      <c r="X737" s="85" t="s">
        <v>3400</v>
      </c>
      <c r="Y737" s="82"/>
      <c r="Z737" s="82"/>
      <c r="AA737" s="88" t="s">
        <v>3838</v>
      </c>
      <c r="AB737" s="82"/>
      <c r="AC737" s="82" t="b">
        <v>0</v>
      </c>
      <c r="AD737" s="82">
        <v>0</v>
      </c>
      <c r="AE737" s="88" t="s">
        <v>1016</v>
      </c>
      <c r="AF737" s="82" t="b">
        <v>0</v>
      </c>
      <c r="AG737" s="82" t="s">
        <v>1023</v>
      </c>
      <c r="AH737" s="82"/>
      <c r="AI737" s="88" t="s">
        <v>1016</v>
      </c>
      <c r="AJ737" s="82" t="b">
        <v>0</v>
      </c>
      <c r="AK737" s="82">
        <v>345</v>
      </c>
      <c r="AL737" s="88" t="s">
        <v>3964</v>
      </c>
      <c r="AM737" s="82" t="s">
        <v>1030</v>
      </c>
      <c r="AN737" s="82" t="b">
        <v>0</v>
      </c>
      <c r="AO737" s="88" t="s">
        <v>3964</v>
      </c>
      <c r="AP737" s="82" t="s">
        <v>179</v>
      </c>
      <c r="AQ737" s="82">
        <v>0</v>
      </c>
      <c r="AR737" s="82">
        <v>0</v>
      </c>
      <c r="AS737" s="82"/>
      <c r="AT737" s="82"/>
      <c r="AU737" s="82"/>
      <c r="AV737" s="82"/>
      <c r="AW737" s="82"/>
      <c r="AX737" s="82"/>
      <c r="AY737" s="82"/>
      <c r="AZ737" s="82"/>
      <c r="BA737" s="105" t="b">
        <f>IF(Edges[[#This Row],[Vertex 1]]=Edges[[#This Row],[Vertex 2]],TRUE,FALSE)</f>
        <v>0</v>
      </c>
      <c r="BB737">
        <v>1</v>
      </c>
      <c r="BC737">
        <v>1</v>
      </c>
      <c r="BD737" s="81" t="e">
        <f>REPLACE(INDEX(GroupVertices[Group], MATCH(Edges[[#This Row],[Vertex 1]],GroupVertices[Vertex],0)),1,1,"")</f>
        <v>#N/A</v>
      </c>
      <c r="BE737" s="81" t="e">
        <f>REPLACE(INDEX(GroupVertices[Group], MATCH(Edges[[#This Row],[Vertex 2]],GroupVertices[Vertex],0)),1,1,"")</f>
        <v>#N/A</v>
      </c>
    </row>
    <row r="738" spans="1:57" x14ac:dyDescent="0.25">
      <c r="A738" s="67" t="s">
        <v>2441</v>
      </c>
      <c r="B738" s="67" t="s">
        <v>387</v>
      </c>
      <c r="C738" s="68"/>
      <c r="D738" s="69"/>
      <c r="E738" s="70"/>
      <c r="F738" s="71"/>
      <c r="G738" s="68"/>
      <c r="H738" s="72"/>
      <c r="I738" s="73"/>
      <c r="J738" s="73"/>
      <c r="K738" s="35" t="s">
        <v>65</v>
      </c>
      <c r="L738" s="80">
        <v>738</v>
      </c>
      <c r="M738" s="80"/>
      <c r="N738" s="75"/>
      <c r="O738" s="82" t="s">
        <v>393</v>
      </c>
      <c r="P738" s="84">
        <v>42854.434131944443</v>
      </c>
      <c r="Q738" s="82" t="s">
        <v>2620</v>
      </c>
      <c r="R738" s="85" t="s">
        <v>2657</v>
      </c>
      <c r="S738" s="82" t="s">
        <v>2668</v>
      </c>
      <c r="T738" s="82"/>
      <c r="U738" s="82"/>
      <c r="V738" s="85" t="s">
        <v>2973</v>
      </c>
      <c r="W738" s="84">
        <v>42854.434131944443</v>
      </c>
      <c r="X738" s="85" t="s">
        <v>3401</v>
      </c>
      <c r="Y738" s="82"/>
      <c r="Z738" s="82"/>
      <c r="AA738" s="88" t="s">
        <v>3839</v>
      </c>
      <c r="AB738" s="82"/>
      <c r="AC738" s="82" t="b">
        <v>0</v>
      </c>
      <c r="AD738" s="82">
        <v>0</v>
      </c>
      <c r="AE738" s="88" t="s">
        <v>1016</v>
      </c>
      <c r="AF738" s="82" t="b">
        <v>0</v>
      </c>
      <c r="AG738" s="82" t="s">
        <v>1023</v>
      </c>
      <c r="AH738" s="82"/>
      <c r="AI738" s="88" t="s">
        <v>1016</v>
      </c>
      <c r="AJ738" s="82" t="b">
        <v>0</v>
      </c>
      <c r="AK738" s="82">
        <v>345</v>
      </c>
      <c r="AL738" s="88" t="s">
        <v>3964</v>
      </c>
      <c r="AM738" s="82" t="s">
        <v>1033</v>
      </c>
      <c r="AN738" s="82" t="b">
        <v>0</v>
      </c>
      <c r="AO738" s="88" t="s">
        <v>3964</v>
      </c>
      <c r="AP738" s="82" t="s">
        <v>179</v>
      </c>
      <c r="AQ738" s="82">
        <v>0</v>
      </c>
      <c r="AR738" s="82">
        <v>0</v>
      </c>
      <c r="AS738" s="82"/>
      <c r="AT738" s="82"/>
      <c r="AU738" s="82"/>
      <c r="AV738" s="82"/>
      <c r="AW738" s="82"/>
      <c r="AX738" s="82"/>
      <c r="AY738" s="82"/>
      <c r="AZ738" s="82"/>
      <c r="BA738" s="105" t="b">
        <f>IF(Edges[[#This Row],[Vertex 1]]=Edges[[#This Row],[Vertex 2]],TRUE,FALSE)</f>
        <v>0</v>
      </c>
      <c r="BB738">
        <v>1</v>
      </c>
      <c r="BC738">
        <v>1</v>
      </c>
      <c r="BD738" s="81" t="e">
        <f>REPLACE(INDEX(GroupVertices[Group], MATCH(Edges[[#This Row],[Vertex 1]],GroupVertices[Vertex],0)),1,1,"")</f>
        <v>#N/A</v>
      </c>
      <c r="BE738" s="81" t="e">
        <f>REPLACE(INDEX(GroupVertices[Group], MATCH(Edges[[#This Row],[Vertex 2]],GroupVertices[Vertex],0)),1,1,"")</f>
        <v>#N/A</v>
      </c>
    </row>
    <row r="739" spans="1:57" x14ac:dyDescent="0.25">
      <c r="A739" s="67" t="s">
        <v>2441</v>
      </c>
      <c r="B739" s="67" t="s">
        <v>381</v>
      </c>
      <c r="C739" s="68"/>
      <c r="D739" s="69"/>
      <c r="E739" s="70"/>
      <c r="F739" s="71"/>
      <c r="G739" s="68"/>
      <c r="H739" s="72"/>
      <c r="I739" s="73"/>
      <c r="J739" s="73"/>
      <c r="K739" s="35" t="s">
        <v>65</v>
      </c>
      <c r="L739" s="80">
        <v>739</v>
      </c>
      <c r="M739" s="80"/>
      <c r="N739" s="75"/>
      <c r="O739" s="82" t="s">
        <v>393</v>
      </c>
      <c r="P739" s="84">
        <v>42854.434131944443</v>
      </c>
      <c r="Q739" s="82" t="s">
        <v>2620</v>
      </c>
      <c r="R739" s="85" t="s">
        <v>2657</v>
      </c>
      <c r="S739" s="82" t="s">
        <v>2668</v>
      </c>
      <c r="T739" s="82"/>
      <c r="U739" s="82"/>
      <c r="V739" s="85" t="s">
        <v>2973</v>
      </c>
      <c r="W739" s="84">
        <v>42854.434131944443</v>
      </c>
      <c r="X739" s="85" t="s">
        <v>3401</v>
      </c>
      <c r="Y739" s="82"/>
      <c r="Z739" s="82"/>
      <c r="AA739" s="88" t="s">
        <v>3839</v>
      </c>
      <c r="AB739" s="82"/>
      <c r="AC739" s="82" t="b">
        <v>0</v>
      </c>
      <c r="AD739" s="82">
        <v>0</v>
      </c>
      <c r="AE739" s="88" t="s">
        <v>1016</v>
      </c>
      <c r="AF739" s="82" t="b">
        <v>0</v>
      </c>
      <c r="AG739" s="82" t="s">
        <v>1023</v>
      </c>
      <c r="AH739" s="82"/>
      <c r="AI739" s="88" t="s">
        <v>1016</v>
      </c>
      <c r="AJ739" s="82" t="b">
        <v>0</v>
      </c>
      <c r="AK739" s="82">
        <v>345</v>
      </c>
      <c r="AL739" s="88" t="s">
        <v>3964</v>
      </c>
      <c r="AM739" s="82" t="s">
        <v>1033</v>
      </c>
      <c r="AN739" s="82" t="b">
        <v>0</v>
      </c>
      <c r="AO739" s="88" t="s">
        <v>3964</v>
      </c>
      <c r="AP739" s="82" t="s">
        <v>179</v>
      </c>
      <c r="AQ739" s="82">
        <v>0</v>
      </c>
      <c r="AR739" s="82">
        <v>0</v>
      </c>
      <c r="AS739" s="82"/>
      <c r="AT739" s="82"/>
      <c r="AU739" s="82"/>
      <c r="AV739" s="82"/>
      <c r="AW739" s="82"/>
      <c r="AX739" s="82"/>
      <c r="AY739" s="82"/>
      <c r="AZ739" s="82"/>
      <c r="BA739" s="105" t="b">
        <f>IF(Edges[[#This Row],[Vertex 1]]=Edges[[#This Row],[Vertex 2]],TRUE,FALSE)</f>
        <v>0</v>
      </c>
      <c r="BB739">
        <v>1</v>
      </c>
      <c r="BC739">
        <v>1</v>
      </c>
      <c r="BD739" s="81" t="e">
        <f>REPLACE(INDEX(GroupVertices[Group], MATCH(Edges[[#This Row],[Vertex 1]],GroupVertices[Vertex],0)),1,1,"")</f>
        <v>#N/A</v>
      </c>
      <c r="BE739" s="81" t="e">
        <f>REPLACE(INDEX(GroupVertices[Group], MATCH(Edges[[#This Row],[Vertex 2]],GroupVertices[Vertex],0)),1,1,"")</f>
        <v>#N/A</v>
      </c>
    </row>
    <row r="740" spans="1:57" x14ac:dyDescent="0.25">
      <c r="A740" s="67" t="s">
        <v>2442</v>
      </c>
      <c r="B740" s="67" t="s">
        <v>387</v>
      </c>
      <c r="C740" s="68"/>
      <c r="D740" s="69"/>
      <c r="E740" s="70"/>
      <c r="F740" s="71"/>
      <c r="G740" s="68"/>
      <c r="H740" s="72"/>
      <c r="I740" s="73"/>
      <c r="J740" s="73"/>
      <c r="K740" s="35" t="s">
        <v>65</v>
      </c>
      <c r="L740" s="80">
        <v>740</v>
      </c>
      <c r="M740" s="80"/>
      <c r="N740" s="75"/>
      <c r="O740" s="82" t="s">
        <v>393</v>
      </c>
      <c r="P740" s="84">
        <v>42854.446284722224</v>
      </c>
      <c r="Q740" s="82" t="s">
        <v>2620</v>
      </c>
      <c r="R740" s="85" t="s">
        <v>2657</v>
      </c>
      <c r="S740" s="82" t="s">
        <v>2668</v>
      </c>
      <c r="T740" s="82"/>
      <c r="U740" s="82"/>
      <c r="V740" s="85" t="s">
        <v>2974</v>
      </c>
      <c r="W740" s="84">
        <v>42854.446284722224</v>
      </c>
      <c r="X740" s="85" t="s">
        <v>3402</v>
      </c>
      <c r="Y740" s="82"/>
      <c r="Z740" s="82"/>
      <c r="AA740" s="88" t="s">
        <v>3840</v>
      </c>
      <c r="AB740" s="82"/>
      <c r="AC740" s="82" t="b">
        <v>0</v>
      </c>
      <c r="AD740" s="82">
        <v>0</v>
      </c>
      <c r="AE740" s="88" t="s">
        <v>1016</v>
      </c>
      <c r="AF740" s="82" t="b">
        <v>0</v>
      </c>
      <c r="AG740" s="82" t="s">
        <v>1023</v>
      </c>
      <c r="AH740" s="82"/>
      <c r="AI740" s="88" t="s">
        <v>1016</v>
      </c>
      <c r="AJ740" s="82" t="b">
        <v>0</v>
      </c>
      <c r="AK740" s="82">
        <v>345</v>
      </c>
      <c r="AL740" s="88" t="s">
        <v>3964</v>
      </c>
      <c r="AM740" s="82" t="s">
        <v>1033</v>
      </c>
      <c r="AN740" s="82" t="b">
        <v>0</v>
      </c>
      <c r="AO740" s="88" t="s">
        <v>3964</v>
      </c>
      <c r="AP740" s="82" t="s">
        <v>179</v>
      </c>
      <c r="AQ740" s="82">
        <v>0</v>
      </c>
      <c r="AR740" s="82">
        <v>0</v>
      </c>
      <c r="AS740" s="82"/>
      <c r="AT740" s="82"/>
      <c r="AU740" s="82"/>
      <c r="AV740" s="82"/>
      <c r="AW740" s="82"/>
      <c r="AX740" s="82"/>
      <c r="AY740" s="82"/>
      <c r="AZ740" s="82"/>
      <c r="BA740" s="105" t="b">
        <f>IF(Edges[[#This Row],[Vertex 1]]=Edges[[#This Row],[Vertex 2]],TRUE,FALSE)</f>
        <v>0</v>
      </c>
      <c r="BB740">
        <v>1</v>
      </c>
      <c r="BC740">
        <v>1</v>
      </c>
      <c r="BD740" s="81" t="e">
        <f>REPLACE(INDEX(GroupVertices[Group], MATCH(Edges[[#This Row],[Vertex 1]],GroupVertices[Vertex],0)),1,1,"")</f>
        <v>#N/A</v>
      </c>
      <c r="BE740" s="81" t="e">
        <f>REPLACE(INDEX(GroupVertices[Group], MATCH(Edges[[#This Row],[Vertex 2]],GroupVertices[Vertex],0)),1,1,"")</f>
        <v>#N/A</v>
      </c>
    </row>
    <row r="741" spans="1:57" x14ac:dyDescent="0.25">
      <c r="A741" s="67" t="s">
        <v>2442</v>
      </c>
      <c r="B741" s="67" t="s">
        <v>381</v>
      </c>
      <c r="C741" s="68"/>
      <c r="D741" s="69"/>
      <c r="E741" s="70"/>
      <c r="F741" s="71"/>
      <c r="G741" s="68"/>
      <c r="H741" s="72"/>
      <c r="I741" s="73"/>
      <c r="J741" s="73"/>
      <c r="K741" s="35" t="s">
        <v>65</v>
      </c>
      <c r="L741" s="80">
        <v>741</v>
      </c>
      <c r="M741" s="80"/>
      <c r="N741" s="75"/>
      <c r="O741" s="82" t="s">
        <v>393</v>
      </c>
      <c r="P741" s="84">
        <v>42854.446284722224</v>
      </c>
      <c r="Q741" s="82" t="s">
        <v>2620</v>
      </c>
      <c r="R741" s="85" t="s">
        <v>2657</v>
      </c>
      <c r="S741" s="82" t="s">
        <v>2668</v>
      </c>
      <c r="T741" s="82"/>
      <c r="U741" s="82"/>
      <c r="V741" s="85" t="s">
        <v>2974</v>
      </c>
      <c r="W741" s="84">
        <v>42854.446284722224</v>
      </c>
      <c r="X741" s="85" t="s">
        <v>3402</v>
      </c>
      <c r="Y741" s="82"/>
      <c r="Z741" s="82"/>
      <c r="AA741" s="88" t="s">
        <v>3840</v>
      </c>
      <c r="AB741" s="82"/>
      <c r="AC741" s="82" t="b">
        <v>0</v>
      </c>
      <c r="AD741" s="82">
        <v>0</v>
      </c>
      <c r="AE741" s="88" t="s">
        <v>1016</v>
      </c>
      <c r="AF741" s="82" t="b">
        <v>0</v>
      </c>
      <c r="AG741" s="82" t="s">
        <v>1023</v>
      </c>
      <c r="AH741" s="82"/>
      <c r="AI741" s="88" t="s">
        <v>1016</v>
      </c>
      <c r="AJ741" s="82" t="b">
        <v>0</v>
      </c>
      <c r="AK741" s="82">
        <v>345</v>
      </c>
      <c r="AL741" s="88" t="s">
        <v>3964</v>
      </c>
      <c r="AM741" s="82" t="s">
        <v>1033</v>
      </c>
      <c r="AN741" s="82" t="b">
        <v>0</v>
      </c>
      <c r="AO741" s="88" t="s">
        <v>3964</v>
      </c>
      <c r="AP741" s="82" t="s">
        <v>179</v>
      </c>
      <c r="AQ741" s="82">
        <v>0</v>
      </c>
      <c r="AR741" s="82">
        <v>0</v>
      </c>
      <c r="AS741" s="82"/>
      <c r="AT741" s="82"/>
      <c r="AU741" s="82"/>
      <c r="AV741" s="82"/>
      <c r="AW741" s="82"/>
      <c r="AX741" s="82"/>
      <c r="AY741" s="82"/>
      <c r="AZ741" s="82"/>
      <c r="BA741" s="105" t="b">
        <f>IF(Edges[[#This Row],[Vertex 1]]=Edges[[#This Row],[Vertex 2]],TRUE,FALSE)</f>
        <v>0</v>
      </c>
      <c r="BB741">
        <v>1</v>
      </c>
      <c r="BC741">
        <v>1</v>
      </c>
      <c r="BD741" s="81" t="e">
        <f>REPLACE(INDEX(GroupVertices[Group], MATCH(Edges[[#This Row],[Vertex 1]],GroupVertices[Vertex],0)),1,1,"")</f>
        <v>#N/A</v>
      </c>
      <c r="BE741" s="81" t="e">
        <f>REPLACE(INDEX(GroupVertices[Group], MATCH(Edges[[#This Row],[Vertex 2]],GroupVertices[Vertex],0)),1,1,"")</f>
        <v>#N/A</v>
      </c>
    </row>
    <row r="742" spans="1:57" x14ac:dyDescent="0.25">
      <c r="A742" s="67" t="s">
        <v>2443</v>
      </c>
      <c r="B742" s="67" t="s">
        <v>387</v>
      </c>
      <c r="C742" s="68"/>
      <c r="D742" s="69"/>
      <c r="E742" s="70"/>
      <c r="F742" s="71"/>
      <c r="G742" s="68"/>
      <c r="H742" s="72"/>
      <c r="I742" s="73"/>
      <c r="J742" s="73"/>
      <c r="K742" s="35" t="s">
        <v>65</v>
      </c>
      <c r="L742" s="80">
        <v>742</v>
      </c>
      <c r="M742" s="80"/>
      <c r="N742" s="75"/>
      <c r="O742" s="82" t="s">
        <v>393</v>
      </c>
      <c r="P742" s="84">
        <v>42854.45652777778</v>
      </c>
      <c r="Q742" s="82" t="s">
        <v>2620</v>
      </c>
      <c r="R742" s="85" t="s">
        <v>2657</v>
      </c>
      <c r="S742" s="82" t="s">
        <v>2668</v>
      </c>
      <c r="T742" s="82"/>
      <c r="U742" s="82"/>
      <c r="V742" s="85" t="s">
        <v>2975</v>
      </c>
      <c r="W742" s="84">
        <v>42854.45652777778</v>
      </c>
      <c r="X742" s="85" t="s">
        <v>3403</v>
      </c>
      <c r="Y742" s="82"/>
      <c r="Z742" s="82"/>
      <c r="AA742" s="88" t="s">
        <v>3841</v>
      </c>
      <c r="AB742" s="82"/>
      <c r="AC742" s="82" t="b">
        <v>0</v>
      </c>
      <c r="AD742" s="82">
        <v>0</v>
      </c>
      <c r="AE742" s="88" t="s">
        <v>1016</v>
      </c>
      <c r="AF742" s="82" t="b">
        <v>0</v>
      </c>
      <c r="AG742" s="82" t="s">
        <v>1023</v>
      </c>
      <c r="AH742" s="82"/>
      <c r="AI742" s="88" t="s">
        <v>1016</v>
      </c>
      <c r="AJ742" s="82" t="b">
        <v>0</v>
      </c>
      <c r="AK742" s="82">
        <v>345</v>
      </c>
      <c r="AL742" s="88" t="s">
        <v>3964</v>
      </c>
      <c r="AM742" s="82" t="s">
        <v>1030</v>
      </c>
      <c r="AN742" s="82" t="b">
        <v>0</v>
      </c>
      <c r="AO742" s="88" t="s">
        <v>3964</v>
      </c>
      <c r="AP742" s="82" t="s">
        <v>179</v>
      </c>
      <c r="AQ742" s="82">
        <v>0</v>
      </c>
      <c r="AR742" s="82">
        <v>0</v>
      </c>
      <c r="AS742" s="82"/>
      <c r="AT742" s="82"/>
      <c r="AU742" s="82"/>
      <c r="AV742" s="82"/>
      <c r="AW742" s="82"/>
      <c r="AX742" s="82"/>
      <c r="AY742" s="82"/>
      <c r="AZ742" s="82"/>
      <c r="BA742" s="105" t="b">
        <f>IF(Edges[[#This Row],[Vertex 1]]=Edges[[#This Row],[Vertex 2]],TRUE,FALSE)</f>
        <v>0</v>
      </c>
      <c r="BB742">
        <v>1</v>
      </c>
      <c r="BC742">
        <v>1</v>
      </c>
      <c r="BD742" s="81" t="e">
        <f>REPLACE(INDEX(GroupVertices[Group], MATCH(Edges[[#This Row],[Vertex 1]],GroupVertices[Vertex],0)),1,1,"")</f>
        <v>#N/A</v>
      </c>
      <c r="BE742" s="81" t="e">
        <f>REPLACE(INDEX(GroupVertices[Group], MATCH(Edges[[#This Row],[Vertex 2]],GroupVertices[Vertex],0)),1,1,"")</f>
        <v>#N/A</v>
      </c>
    </row>
    <row r="743" spans="1:57" x14ac:dyDescent="0.25">
      <c r="A743" s="67" t="s">
        <v>2443</v>
      </c>
      <c r="B743" s="67" t="s">
        <v>381</v>
      </c>
      <c r="C743" s="68"/>
      <c r="D743" s="69"/>
      <c r="E743" s="70"/>
      <c r="F743" s="71"/>
      <c r="G743" s="68"/>
      <c r="H743" s="72"/>
      <c r="I743" s="73"/>
      <c r="J743" s="73"/>
      <c r="K743" s="35" t="s">
        <v>65</v>
      </c>
      <c r="L743" s="80">
        <v>743</v>
      </c>
      <c r="M743" s="80"/>
      <c r="N743" s="75"/>
      <c r="O743" s="82" t="s">
        <v>393</v>
      </c>
      <c r="P743" s="84">
        <v>42854.45652777778</v>
      </c>
      <c r="Q743" s="82" t="s">
        <v>2620</v>
      </c>
      <c r="R743" s="85" t="s">
        <v>2657</v>
      </c>
      <c r="S743" s="82" t="s">
        <v>2668</v>
      </c>
      <c r="T743" s="82"/>
      <c r="U743" s="82"/>
      <c r="V743" s="85" t="s">
        <v>2975</v>
      </c>
      <c r="W743" s="84">
        <v>42854.45652777778</v>
      </c>
      <c r="X743" s="85" t="s">
        <v>3403</v>
      </c>
      <c r="Y743" s="82"/>
      <c r="Z743" s="82"/>
      <c r="AA743" s="88" t="s">
        <v>3841</v>
      </c>
      <c r="AB743" s="82"/>
      <c r="AC743" s="82" t="b">
        <v>0</v>
      </c>
      <c r="AD743" s="82">
        <v>0</v>
      </c>
      <c r="AE743" s="88" t="s">
        <v>1016</v>
      </c>
      <c r="AF743" s="82" t="b">
        <v>0</v>
      </c>
      <c r="AG743" s="82" t="s">
        <v>1023</v>
      </c>
      <c r="AH743" s="82"/>
      <c r="AI743" s="88" t="s">
        <v>1016</v>
      </c>
      <c r="AJ743" s="82" t="b">
        <v>0</v>
      </c>
      <c r="AK743" s="82">
        <v>345</v>
      </c>
      <c r="AL743" s="88" t="s">
        <v>3964</v>
      </c>
      <c r="AM743" s="82" t="s">
        <v>1030</v>
      </c>
      <c r="AN743" s="82" t="b">
        <v>0</v>
      </c>
      <c r="AO743" s="88" t="s">
        <v>3964</v>
      </c>
      <c r="AP743" s="82" t="s">
        <v>179</v>
      </c>
      <c r="AQ743" s="82">
        <v>0</v>
      </c>
      <c r="AR743" s="82">
        <v>0</v>
      </c>
      <c r="AS743" s="82"/>
      <c r="AT743" s="82"/>
      <c r="AU743" s="82"/>
      <c r="AV743" s="82"/>
      <c r="AW743" s="82"/>
      <c r="AX743" s="82"/>
      <c r="AY743" s="82"/>
      <c r="AZ743" s="82"/>
      <c r="BA743" s="105" t="b">
        <f>IF(Edges[[#This Row],[Vertex 1]]=Edges[[#This Row],[Vertex 2]],TRUE,FALSE)</f>
        <v>0</v>
      </c>
      <c r="BB743">
        <v>1</v>
      </c>
      <c r="BC743">
        <v>1</v>
      </c>
      <c r="BD743" s="81" t="e">
        <f>REPLACE(INDEX(GroupVertices[Group], MATCH(Edges[[#This Row],[Vertex 1]],GroupVertices[Vertex],0)),1,1,"")</f>
        <v>#N/A</v>
      </c>
      <c r="BE743" s="81" t="e">
        <f>REPLACE(INDEX(GroupVertices[Group], MATCH(Edges[[#This Row],[Vertex 2]],GroupVertices[Vertex],0)),1,1,"")</f>
        <v>#N/A</v>
      </c>
    </row>
    <row r="744" spans="1:57" hidden="1" x14ac:dyDescent="0.25">
      <c r="A744" s="67" t="s">
        <v>2444</v>
      </c>
      <c r="B744" s="67" t="s">
        <v>2444</v>
      </c>
      <c r="C744" s="68"/>
      <c r="D744" s="69"/>
      <c r="E744" s="70"/>
      <c r="F744" s="71"/>
      <c r="G744" s="68"/>
      <c r="H744" s="72"/>
      <c r="I744" s="73"/>
      <c r="J744" s="73"/>
      <c r="K744" s="35" t="s">
        <v>65</v>
      </c>
      <c r="L744" s="80">
        <v>744</v>
      </c>
      <c r="M744" s="80"/>
      <c r="N744" s="75"/>
      <c r="O744" s="82" t="s">
        <v>179</v>
      </c>
      <c r="P744" s="84">
        <v>42854.460092592592</v>
      </c>
      <c r="Q744" s="82" t="s">
        <v>2637</v>
      </c>
      <c r="R744" s="82"/>
      <c r="S744" s="82"/>
      <c r="T744" s="82" t="s">
        <v>2696</v>
      </c>
      <c r="U744" s="82"/>
      <c r="V744" s="85" t="s">
        <v>2976</v>
      </c>
      <c r="W744" s="84">
        <v>42854.460092592592</v>
      </c>
      <c r="X744" s="85" t="s">
        <v>3404</v>
      </c>
      <c r="Y744" s="82"/>
      <c r="Z744" s="82"/>
      <c r="AA744" s="88" t="s">
        <v>3842</v>
      </c>
      <c r="AB744" s="82"/>
      <c r="AC744" s="82" t="b">
        <v>0</v>
      </c>
      <c r="AD744" s="82">
        <v>0</v>
      </c>
      <c r="AE744" s="88" t="s">
        <v>1016</v>
      </c>
      <c r="AF744" s="82" t="b">
        <v>0</v>
      </c>
      <c r="AG744" s="82" t="s">
        <v>1023</v>
      </c>
      <c r="AH744" s="82"/>
      <c r="AI744" s="88" t="s">
        <v>1016</v>
      </c>
      <c r="AJ744" s="82" t="b">
        <v>0</v>
      </c>
      <c r="AK744" s="82">
        <v>0</v>
      </c>
      <c r="AL744" s="88" t="s">
        <v>1016</v>
      </c>
      <c r="AM744" s="82" t="s">
        <v>1033</v>
      </c>
      <c r="AN744" s="82" t="b">
        <v>0</v>
      </c>
      <c r="AO744" s="88" t="s">
        <v>3842</v>
      </c>
      <c r="AP744" s="82" t="s">
        <v>179</v>
      </c>
      <c r="AQ744" s="82">
        <v>0</v>
      </c>
      <c r="AR744" s="82">
        <v>0</v>
      </c>
      <c r="AS744" s="82"/>
      <c r="AT744" s="82"/>
      <c r="AU744" s="82"/>
      <c r="AV744" s="82"/>
      <c r="AW744" s="82"/>
      <c r="AX744" s="82"/>
      <c r="AY744" s="82"/>
      <c r="AZ744" s="82"/>
      <c r="BA744" s="105" t="b">
        <f>IF(Edges[[#This Row],[Vertex 1]]=Edges[[#This Row],[Vertex 2]],TRUE,FALSE)</f>
        <v>1</v>
      </c>
      <c r="BB744">
        <v>1</v>
      </c>
      <c r="BC744">
        <v>1</v>
      </c>
      <c r="BD744" s="82" t="e">
        <f>REPLACE(INDEX(GroupVertices[Group], MATCH(Edges[[#This Row],[Vertex 1]],GroupVertices[Vertex],0)),1,1,"")</f>
        <v>#N/A</v>
      </c>
      <c r="BE744" s="105" t="e">
        <f>REPLACE(INDEX(GroupVertices[Group], MATCH(Edges[[#This Row],[Vertex 2]],GroupVertices[Vertex],0)),1,1,"")</f>
        <v>#N/A</v>
      </c>
    </row>
    <row r="745" spans="1:57" x14ac:dyDescent="0.25">
      <c r="A745" s="67" t="s">
        <v>2445</v>
      </c>
      <c r="B745" s="67" t="s">
        <v>387</v>
      </c>
      <c r="C745" s="68"/>
      <c r="D745" s="69"/>
      <c r="E745" s="70"/>
      <c r="F745" s="71"/>
      <c r="G745" s="68"/>
      <c r="H745" s="72"/>
      <c r="I745" s="73"/>
      <c r="J745" s="73"/>
      <c r="K745" s="35" t="s">
        <v>65</v>
      </c>
      <c r="L745" s="80">
        <v>745</v>
      </c>
      <c r="M745" s="80"/>
      <c r="N745" s="75"/>
      <c r="O745" s="82" t="s">
        <v>393</v>
      </c>
      <c r="P745" s="84">
        <v>42854.47928240741</v>
      </c>
      <c r="Q745" s="82" t="s">
        <v>2620</v>
      </c>
      <c r="R745" s="85" t="s">
        <v>2657</v>
      </c>
      <c r="S745" s="82" t="s">
        <v>2668</v>
      </c>
      <c r="T745" s="82"/>
      <c r="U745" s="82"/>
      <c r="V745" s="85" t="s">
        <v>2977</v>
      </c>
      <c r="W745" s="84">
        <v>42854.47928240741</v>
      </c>
      <c r="X745" s="85" t="s">
        <v>3405</v>
      </c>
      <c r="Y745" s="82"/>
      <c r="Z745" s="82"/>
      <c r="AA745" s="88" t="s">
        <v>3843</v>
      </c>
      <c r="AB745" s="82"/>
      <c r="AC745" s="82" t="b">
        <v>0</v>
      </c>
      <c r="AD745" s="82">
        <v>0</v>
      </c>
      <c r="AE745" s="88" t="s">
        <v>1016</v>
      </c>
      <c r="AF745" s="82" t="b">
        <v>0</v>
      </c>
      <c r="AG745" s="82" t="s">
        <v>1023</v>
      </c>
      <c r="AH745" s="82"/>
      <c r="AI745" s="88" t="s">
        <v>1016</v>
      </c>
      <c r="AJ745" s="82" t="b">
        <v>0</v>
      </c>
      <c r="AK745" s="82">
        <v>345</v>
      </c>
      <c r="AL745" s="88" t="s">
        <v>3964</v>
      </c>
      <c r="AM745" s="82" t="s">
        <v>1030</v>
      </c>
      <c r="AN745" s="82" t="b">
        <v>0</v>
      </c>
      <c r="AO745" s="88" t="s">
        <v>3964</v>
      </c>
      <c r="AP745" s="82" t="s">
        <v>179</v>
      </c>
      <c r="AQ745" s="82">
        <v>0</v>
      </c>
      <c r="AR745" s="82">
        <v>0</v>
      </c>
      <c r="AS745" s="82"/>
      <c r="AT745" s="82"/>
      <c r="AU745" s="82"/>
      <c r="AV745" s="82"/>
      <c r="AW745" s="82"/>
      <c r="AX745" s="82"/>
      <c r="AY745" s="82"/>
      <c r="AZ745" s="82"/>
      <c r="BA745" s="105" t="b">
        <f>IF(Edges[[#This Row],[Vertex 1]]=Edges[[#This Row],[Vertex 2]],TRUE,FALSE)</f>
        <v>0</v>
      </c>
      <c r="BB745">
        <v>1</v>
      </c>
      <c r="BC745">
        <v>1</v>
      </c>
      <c r="BD745" s="81" t="e">
        <f>REPLACE(INDEX(GroupVertices[Group], MATCH(Edges[[#This Row],[Vertex 1]],GroupVertices[Vertex],0)),1,1,"")</f>
        <v>#N/A</v>
      </c>
      <c r="BE745" s="81" t="e">
        <f>REPLACE(INDEX(GroupVertices[Group], MATCH(Edges[[#This Row],[Vertex 2]],GroupVertices[Vertex],0)),1,1,"")</f>
        <v>#N/A</v>
      </c>
    </row>
    <row r="746" spans="1:57" x14ac:dyDescent="0.25">
      <c r="A746" s="67" t="s">
        <v>2445</v>
      </c>
      <c r="B746" s="67" t="s">
        <v>381</v>
      </c>
      <c r="C746" s="68"/>
      <c r="D746" s="69"/>
      <c r="E746" s="70"/>
      <c r="F746" s="71"/>
      <c r="G746" s="68"/>
      <c r="H746" s="72"/>
      <c r="I746" s="73"/>
      <c r="J746" s="73"/>
      <c r="K746" s="35" t="s">
        <v>65</v>
      </c>
      <c r="L746" s="80">
        <v>746</v>
      </c>
      <c r="M746" s="80"/>
      <c r="N746" s="75"/>
      <c r="O746" s="82" t="s">
        <v>393</v>
      </c>
      <c r="P746" s="84">
        <v>42854.47928240741</v>
      </c>
      <c r="Q746" s="82" t="s">
        <v>2620</v>
      </c>
      <c r="R746" s="85" t="s">
        <v>2657</v>
      </c>
      <c r="S746" s="82" t="s">
        <v>2668</v>
      </c>
      <c r="T746" s="82"/>
      <c r="U746" s="82"/>
      <c r="V746" s="85" t="s">
        <v>2977</v>
      </c>
      <c r="W746" s="84">
        <v>42854.47928240741</v>
      </c>
      <c r="X746" s="85" t="s">
        <v>3405</v>
      </c>
      <c r="Y746" s="82"/>
      <c r="Z746" s="82"/>
      <c r="AA746" s="88" t="s">
        <v>3843</v>
      </c>
      <c r="AB746" s="82"/>
      <c r="AC746" s="82" t="b">
        <v>0</v>
      </c>
      <c r="AD746" s="82">
        <v>0</v>
      </c>
      <c r="AE746" s="88" t="s">
        <v>1016</v>
      </c>
      <c r="AF746" s="82" t="b">
        <v>0</v>
      </c>
      <c r="AG746" s="82" t="s">
        <v>1023</v>
      </c>
      <c r="AH746" s="82"/>
      <c r="AI746" s="88" t="s">
        <v>1016</v>
      </c>
      <c r="AJ746" s="82" t="b">
        <v>0</v>
      </c>
      <c r="AK746" s="82">
        <v>345</v>
      </c>
      <c r="AL746" s="88" t="s">
        <v>3964</v>
      </c>
      <c r="AM746" s="82" t="s">
        <v>1030</v>
      </c>
      <c r="AN746" s="82" t="b">
        <v>0</v>
      </c>
      <c r="AO746" s="88" t="s">
        <v>3964</v>
      </c>
      <c r="AP746" s="82" t="s">
        <v>179</v>
      </c>
      <c r="AQ746" s="82">
        <v>0</v>
      </c>
      <c r="AR746" s="82">
        <v>0</v>
      </c>
      <c r="AS746" s="82"/>
      <c r="AT746" s="82"/>
      <c r="AU746" s="82"/>
      <c r="AV746" s="82"/>
      <c r="AW746" s="82"/>
      <c r="AX746" s="82"/>
      <c r="AY746" s="82"/>
      <c r="AZ746" s="82"/>
      <c r="BA746" s="105" t="b">
        <f>IF(Edges[[#This Row],[Vertex 1]]=Edges[[#This Row],[Vertex 2]],TRUE,FALSE)</f>
        <v>0</v>
      </c>
      <c r="BB746">
        <v>1</v>
      </c>
      <c r="BC746">
        <v>1</v>
      </c>
      <c r="BD746" s="81" t="e">
        <f>REPLACE(INDEX(GroupVertices[Group], MATCH(Edges[[#This Row],[Vertex 1]],GroupVertices[Vertex],0)),1,1,"")</f>
        <v>#N/A</v>
      </c>
      <c r="BE746" s="81" t="e">
        <f>REPLACE(INDEX(GroupVertices[Group], MATCH(Edges[[#This Row],[Vertex 2]],GroupVertices[Vertex],0)),1,1,"")</f>
        <v>#N/A</v>
      </c>
    </row>
    <row r="747" spans="1:57" x14ac:dyDescent="0.25">
      <c r="A747" s="67" t="s">
        <v>2446</v>
      </c>
      <c r="B747" s="67" t="s">
        <v>387</v>
      </c>
      <c r="C747" s="68"/>
      <c r="D747" s="69"/>
      <c r="E747" s="70"/>
      <c r="F747" s="71"/>
      <c r="G747" s="68"/>
      <c r="H747" s="72"/>
      <c r="I747" s="73"/>
      <c r="J747" s="73"/>
      <c r="K747" s="35" t="s">
        <v>65</v>
      </c>
      <c r="L747" s="80">
        <v>747</v>
      </c>
      <c r="M747" s="80"/>
      <c r="N747" s="75"/>
      <c r="O747" s="82" t="s">
        <v>393</v>
      </c>
      <c r="P747" s="84">
        <v>42854.48300925926</v>
      </c>
      <c r="Q747" s="82" t="s">
        <v>2620</v>
      </c>
      <c r="R747" s="85" t="s">
        <v>2657</v>
      </c>
      <c r="S747" s="82" t="s">
        <v>2668</v>
      </c>
      <c r="T747" s="82"/>
      <c r="U747" s="82"/>
      <c r="V747" s="85" t="s">
        <v>2978</v>
      </c>
      <c r="W747" s="84">
        <v>42854.48300925926</v>
      </c>
      <c r="X747" s="85" t="s">
        <v>3406</v>
      </c>
      <c r="Y747" s="82"/>
      <c r="Z747" s="82"/>
      <c r="AA747" s="88" t="s">
        <v>3844</v>
      </c>
      <c r="AB747" s="82"/>
      <c r="AC747" s="82" t="b">
        <v>0</v>
      </c>
      <c r="AD747" s="82">
        <v>0</v>
      </c>
      <c r="AE747" s="88" t="s">
        <v>1016</v>
      </c>
      <c r="AF747" s="82" t="b">
        <v>0</v>
      </c>
      <c r="AG747" s="82" t="s">
        <v>1023</v>
      </c>
      <c r="AH747" s="82"/>
      <c r="AI747" s="88" t="s">
        <v>1016</v>
      </c>
      <c r="AJ747" s="82" t="b">
        <v>0</v>
      </c>
      <c r="AK747" s="82">
        <v>345</v>
      </c>
      <c r="AL747" s="88" t="s">
        <v>3964</v>
      </c>
      <c r="AM747" s="82" t="s">
        <v>1030</v>
      </c>
      <c r="AN747" s="82" t="b">
        <v>0</v>
      </c>
      <c r="AO747" s="88" t="s">
        <v>3964</v>
      </c>
      <c r="AP747" s="82" t="s">
        <v>179</v>
      </c>
      <c r="AQ747" s="82">
        <v>0</v>
      </c>
      <c r="AR747" s="82">
        <v>0</v>
      </c>
      <c r="AS747" s="82"/>
      <c r="AT747" s="82"/>
      <c r="AU747" s="82"/>
      <c r="AV747" s="82"/>
      <c r="AW747" s="82"/>
      <c r="AX747" s="82"/>
      <c r="AY747" s="82"/>
      <c r="AZ747" s="82"/>
      <c r="BA747" s="105" t="b">
        <f>IF(Edges[[#This Row],[Vertex 1]]=Edges[[#This Row],[Vertex 2]],TRUE,FALSE)</f>
        <v>0</v>
      </c>
      <c r="BB747">
        <v>1</v>
      </c>
      <c r="BC747">
        <v>1</v>
      </c>
      <c r="BD747" s="81" t="e">
        <f>REPLACE(INDEX(GroupVertices[Group], MATCH(Edges[[#This Row],[Vertex 1]],GroupVertices[Vertex],0)),1,1,"")</f>
        <v>#N/A</v>
      </c>
      <c r="BE747" s="81" t="e">
        <f>REPLACE(INDEX(GroupVertices[Group], MATCH(Edges[[#This Row],[Vertex 2]],GroupVertices[Vertex],0)),1,1,"")</f>
        <v>#N/A</v>
      </c>
    </row>
    <row r="748" spans="1:57" x14ac:dyDescent="0.25">
      <c r="A748" s="67" t="s">
        <v>2446</v>
      </c>
      <c r="B748" s="67" t="s">
        <v>381</v>
      </c>
      <c r="C748" s="68"/>
      <c r="D748" s="69"/>
      <c r="E748" s="70"/>
      <c r="F748" s="71"/>
      <c r="G748" s="68"/>
      <c r="H748" s="72"/>
      <c r="I748" s="73"/>
      <c r="J748" s="73"/>
      <c r="K748" s="35" t="s">
        <v>65</v>
      </c>
      <c r="L748" s="80">
        <v>748</v>
      </c>
      <c r="M748" s="80"/>
      <c r="N748" s="75"/>
      <c r="O748" s="82" t="s">
        <v>393</v>
      </c>
      <c r="P748" s="84">
        <v>42854.48300925926</v>
      </c>
      <c r="Q748" s="82" t="s">
        <v>2620</v>
      </c>
      <c r="R748" s="85" t="s">
        <v>2657</v>
      </c>
      <c r="S748" s="82" t="s">
        <v>2668</v>
      </c>
      <c r="T748" s="82"/>
      <c r="U748" s="82"/>
      <c r="V748" s="85" t="s">
        <v>2978</v>
      </c>
      <c r="W748" s="84">
        <v>42854.48300925926</v>
      </c>
      <c r="X748" s="85" t="s">
        <v>3406</v>
      </c>
      <c r="Y748" s="82"/>
      <c r="Z748" s="82"/>
      <c r="AA748" s="88" t="s">
        <v>3844</v>
      </c>
      <c r="AB748" s="82"/>
      <c r="AC748" s="82" t="b">
        <v>0</v>
      </c>
      <c r="AD748" s="82">
        <v>0</v>
      </c>
      <c r="AE748" s="88" t="s">
        <v>1016</v>
      </c>
      <c r="AF748" s="82" t="b">
        <v>0</v>
      </c>
      <c r="AG748" s="82" t="s">
        <v>1023</v>
      </c>
      <c r="AH748" s="82"/>
      <c r="AI748" s="88" t="s">
        <v>1016</v>
      </c>
      <c r="AJ748" s="82" t="b">
        <v>0</v>
      </c>
      <c r="AK748" s="82">
        <v>345</v>
      </c>
      <c r="AL748" s="88" t="s">
        <v>3964</v>
      </c>
      <c r="AM748" s="82" t="s">
        <v>1030</v>
      </c>
      <c r="AN748" s="82" t="b">
        <v>0</v>
      </c>
      <c r="AO748" s="88" t="s">
        <v>3964</v>
      </c>
      <c r="AP748" s="82" t="s">
        <v>179</v>
      </c>
      <c r="AQ748" s="82">
        <v>0</v>
      </c>
      <c r="AR748" s="82">
        <v>0</v>
      </c>
      <c r="AS748" s="82"/>
      <c r="AT748" s="82"/>
      <c r="AU748" s="82"/>
      <c r="AV748" s="82"/>
      <c r="AW748" s="82"/>
      <c r="AX748" s="82"/>
      <c r="AY748" s="82"/>
      <c r="AZ748" s="82"/>
      <c r="BA748" s="105" t="b">
        <f>IF(Edges[[#This Row],[Vertex 1]]=Edges[[#This Row],[Vertex 2]],TRUE,FALSE)</f>
        <v>0</v>
      </c>
      <c r="BB748">
        <v>1</v>
      </c>
      <c r="BC748">
        <v>1</v>
      </c>
      <c r="BD748" s="81" t="e">
        <f>REPLACE(INDEX(GroupVertices[Group], MATCH(Edges[[#This Row],[Vertex 1]],GroupVertices[Vertex],0)),1,1,"")</f>
        <v>#N/A</v>
      </c>
      <c r="BE748" s="81" t="e">
        <f>REPLACE(INDEX(GroupVertices[Group], MATCH(Edges[[#This Row],[Vertex 2]],GroupVertices[Vertex],0)),1,1,"")</f>
        <v>#N/A</v>
      </c>
    </row>
    <row r="749" spans="1:57" x14ac:dyDescent="0.25">
      <c r="A749" s="67" t="s">
        <v>2447</v>
      </c>
      <c r="B749" s="67" t="s">
        <v>387</v>
      </c>
      <c r="C749" s="68"/>
      <c r="D749" s="69"/>
      <c r="E749" s="70"/>
      <c r="F749" s="71"/>
      <c r="G749" s="68"/>
      <c r="H749" s="72"/>
      <c r="I749" s="73"/>
      <c r="J749" s="73"/>
      <c r="K749" s="35" t="s">
        <v>65</v>
      </c>
      <c r="L749" s="80">
        <v>749</v>
      </c>
      <c r="M749" s="80"/>
      <c r="N749" s="75"/>
      <c r="O749" s="82" t="s">
        <v>393</v>
      </c>
      <c r="P749" s="84">
        <v>42854.492094907408</v>
      </c>
      <c r="Q749" s="82" t="s">
        <v>2620</v>
      </c>
      <c r="R749" s="85" t="s">
        <v>2657</v>
      </c>
      <c r="S749" s="82" t="s">
        <v>2668</v>
      </c>
      <c r="T749" s="82"/>
      <c r="U749" s="82"/>
      <c r="V749" s="85" t="s">
        <v>2979</v>
      </c>
      <c r="W749" s="84">
        <v>42854.492094907408</v>
      </c>
      <c r="X749" s="85" t="s">
        <v>3407</v>
      </c>
      <c r="Y749" s="82"/>
      <c r="Z749" s="82"/>
      <c r="AA749" s="88" t="s">
        <v>3845</v>
      </c>
      <c r="AB749" s="82"/>
      <c r="AC749" s="82" t="b">
        <v>0</v>
      </c>
      <c r="AD749" s="82">
        <v>0</v>
      </c>
      <c r="AE749" s="88" t="s">
        <v>1016</v>
      </c>
      <c r="AF749" s="82" t="b">
        <v>0</v>
      </c>
      <c r="AG749" s="82" t="s">
        <v>1023</v>
      </c>
      <c r="AH749" s="82"/>
      <c r="AI749" s="88" t="s">
        <v>1016</v>
      </c>
      <c r="AJ749" s="82" t="b">
        <v>0</v>
      </c>
      <c r="AK749" s="82">
        <v>345</v>
      </c>
      <c r="AL749" s="88" t="s">
        <v>3964</v>
      </c>
      <c r="AM749" s="82" t="s">
        <v>1032</v>
      </c>
      <c r="AN749" s="82" t="b">
        <v>0</v>
      </c>
      <c r="AO749" s="88" t="s">
        <v>3964</v>
      </c>
      <c r="AP749" s="82" t="s">
        <v>179</v>
      </c>
      <c r="AQ749" s="82">
        <v>0</v>
      </c>
      <c r="AR749" s="82">
        <v>0</v>
      </c>
      <c r="AS749" s="82"/>
      <c r="AT749" s="82"/>
      <c r="AU749" s="82"/>
      <c r="AV749" s="82"/>
      <c r="AW749" s="82"/>
      <c r="AX749" s="82"/>
      <c r="AY749" s="82"/>
      <c r="AZ749" s="82"/>
      <c r="BA749" s="105" t="b">
        <f>IF(Edges[[#This Row],[Vertex 1]]=Edges[[#This Row],[Vertex 2]],TRUE,FALSE)</f>
        <v>0</v>
      </c>
      <c r="BB749">
        <v>1</v>
      </c>
      <c r="BC749">
        <v>1</v>
      </c>
      <c r="BD749" s="81" t="e">
        <f>REPLACE(INDEX(GroupVertices[Group], MATCH(Edges[[#This Row],[Vertex 1]],GroupVertices[Vertex],0)),1,1,"")</f>
        <v>#N/A</v>
      </c>
      <c r="BE749" s="81" t="e">
        <f>REPLACE(INDEX(GroupVertices[Group], MATCH(Edges[[#This Row],[Vertex 2]],GroupVertices[Vertex],0)),1,1,"")</f>
        <v>#N/A</v>
      </c>
    </row>
    <row r="750" spans="1:57" x14ac:dyDescent="0.25">
      <c r="A750" s="67" t="s">
        <v>2447</v>
      </c>
      <c r="B750" s="67" t="s">
        <v>381</v>
      </c>
      <c r="C750" s="68"/>
      <c r="D750" s="69"/>
      <c r="E750" s="70"/>
      <c r="F750" s="71"/>
      <c r="G750" s="68"/>
      <c r="H750" s="72"/>
      <c r="I750" s="73"/>
      <c r="J750" s="73"/>
      <c r="K750" s="35" t="s">
        <v>65</v>
      </c>
      <c r="L750" s="80">
        <v>750</v>
      </c>
      <c r="M750" s="80"/>
      <c r="N750" s="75"/>
      <c r="O750" s="82" t="s">
        <v>393</v>
      </c>
      <c r="P750" s="84">
        <v>42854.492094907408</v>
      </c>
      <c r="Q750" s="82" t="s">
        <v>2620</v>
      </c>
      <c r="R750" s="85" t="s">
        <v>2657</v>
      </c>
      <c r="S750" s="82" t="s">
        <v>2668</v>
      </c>
      <c r="T750" s="82"/>
      <c r="U750" s="82"/>
      <c r="V750" s="85" t="s">
        <v>2979</v>
      </c>
      <c r="W750" s="84">
        <v>42854.492094907408</v>
      </c>
      <c r="X750" s="85" t="s">
        <v>3407</v>
      </c>
      <c r="Y750" s="82"/>
      <c r="Z750" s="82"/>
      <c r="AA750" s="88" t="s">
        <v>3845</v>
      </c>
      <c r="AB750" s="82"/>
      <c r="AC750" s="82" t="b">
        <v>0</v>
      </c>
      <c r="AD750" s="82">
        <v>0</v>
      </c>
      <c r="AE750" s="88" t="s">
        <v>1016</v>
      </c>
      <c r="AF750" s="82" t="b">
        <v>0</v>
      </c>
      <c r="AG750" s="82" t="s">
        <v>1023</v>
      </c>
      <c r="AH750" s="82"/>
      <c r="AI750" s="88" t="s">
        <v>1016</v>
      </c>
      <c r="AJ750" s="82" t="b">
        <v>0</v>
      </c>
      <c r="AK750" s="82">
        <v>345</v>
      </c>
      <c r="AL750" s="88" t="s">
        <v>3964</v>
      </c>
      <c r="AM750" s="82" t="s">
        <v>1032</v>
      </c>
      <c r="AN750" s="82" t="b">
        <v>0</v>
      </c>
      <c r="AO750" s="88" t="s">
        <v>3964</v>
      </c>
      <c r="AP750" s="82" t="s">
        <v>179</v>
      </c>
      <c r="AQ750" s="82">
        <v>0</v>
      </c>
      <c r="AR750" s="82">
        <v>0</v>
      </c>
      <c r="AS750" s="82"/>
      <c r="AT750" s="82"/>
      <c r="AU750" s="82"/>
      <c r="AV750" s="82"/>
      <c r="AW750" s="82"/>
      <c r="AX750" s="82"/>
      <c r="AY750" s="82"/>
      <c r="AZ750" s="82"/>
      <c r="BA750" s="105" t="b">
        <f>IF(Edges[[#This Row],[Vertex 1]]=Edges[[#This Row],[Vertex 2]],TRUE,FALSE)</f>
        <v>0</v>
      </c>
      <c r="BB750">
        <v>1</v>
      </c>
      <c r="BC750">
        <v>1</v>
      </c>
      <c r="BD750" s="81" t="e">
        <f>REPLACE(INDEX(GroupVertices[Group], MATCH(Edges[[#This Row],[Vertex 1]],GroupVertices[Vertex],0)),1,1,"")</f>
        <v>#N/A</v>
      </c>
      <c r="BE750" s="81" t="e">
        <f>REPLACE(INDEX(GroupVertices[Group], MATCH(Edges[[#This Row],[Vertex 2]],GroupVertices[Vertex],0)),1,1,"")</f>
        <v>#N/A</v>
      </c>
    </row>
    <row r="751" spans="1:57" x14ac:dyDescent="0.25">
      <c r="A751" s="67" t="s">
        <v>2448</v>
      </c>
      <c r="B751" s="67" t="s">
        <v>387</v>
      </c>
      <c r="C751" s="68"/>
      <c r="D751" s="69"/>
      <c r="E751" s="70"/>
      <c r="F751" s="71"/>
      <c r="G751" s="68"/>
      <c r="H751" s="72"/>
      <c r="I751" s="73"/>
      <c r="J751" s="73"/>
      <c r="K751" s="35" t="s">
        <v>65</v>
      </c>
      <c r="L751" s="80">
        <v>751</v>
      </c>
      <c r="M751" s="80"/>
      <c r="N751" s="75"/>
      <c r="O751" s="82" t="s">
        <v>393</v>
      </c>
      <c r="P751" s="84">
        <v>42854.508009259262</v>
      </c>
      <c r="Q751" s="82" t="s">
        <v>2620</v>
      </c>
      <c r="R751" s="85" t="s">
        <v>2657</v>
      </c>
      <c r="S751" s="82" t="s">
        <v>2668</v>
      </c>
      <c r="T751" s="82"/>
      <c r="U751" s="82"/>
      <c r="V751" s="85" t="s">
        <v>2980</v>
      </c>
      <c r="W751" s="84">
        <v>42854.508009259262</v>
      </c>
      <c r="X751" s="85" t="s">
        <v>3408</v>
      </c>
      <c r="Y751" s="82"/>
      <c r="Z751" s="82"/>
      <c r="AA751" s="88" t="s">
        <v>3846</v>
      </c>
      <c r="AB751" s="82"/>
      <c r="AC751" s="82" t="b">
        <v>0</v>
      </c>
      <c r="AD751" s="82">
        <v>0</v>
      </c>
      <c r="AE751" s="88" t="s">
        <v>1016</v>
      </c>
      <c r="AF751" s="82" t="b">
        <v>0</v>
      </c>
      <c r="AG751" s="82" t="s">
        <v>1023</v>
      </c>
      <c r="AH751" s="82"/>
      <c r="AI751" s="88" t="s">
        <v>1016</v>
      </c>
      <c r="AJ751" s="82" t="b">
        <v>0</v>
      </c>
      <c r="AK751" s="82">
        <v>345</v>
      </c>
      <c r="AL751" s="88" t="s">
        <v>3964</v>
      </c>
      <c r="AM751" s="82" t="s">
        <v>1030</v>
      </c>
      <c r="AN751" s="82" t="b">
        <v>0</v>
      </c>
      <c r="AO751" s="88" t="s">
        <v>3964</v>
      </c>
      <c r="AP751" s="82" t="s">
        <v>179</v>
      </c>
      <c r="AQ751" s="82">
        <v>0</v>
      </c>
      <c r="AR751" s="82">
        <v>0</v>
      </c>
      <c r="AS751" s="82"/>
      <c r="AT751" s="82"/>
      <c r="AU751" s="82"/>
      <c r="AV751" s="82"/>
      <c r="AW751" s="82"/>
      <c r="AX751" s="82"/>
      <c r="AY751" s="82"/>
      <c r="AZ751" s="82"/>
      <c r="BA751" s="105" t="b">
        <f>IF(Edges[[#This Row],[Vertex 1]]=Edges[[#This Row],[Vertex 2]],TRUE,FALSE)</f>
        <v>0</v>
      </c>
      <c r="BB751">
        <v>1</v>
      </c>
      <c r="BC751">
        <v>1</v>
      </c>
      <c r="BD751" s="81" t="e">
        <f>REPLACE(INDEX(GroupVertices[Group], MATCH(Edges[[#This Row],[Vertex 1]],GroupVertices[Vertex],0)),1,1,"")</f>
        <v>#N/A</v>
      </c>
      <c r="BE751" s="81" t="e">
        <f>REPLACE(INDEX(GroupVertices[Group], MATCH(Edges[[#This Row],[Vertex 2]],GroupVertices[Vertex],0)),1,1,"")</f>
        <v>#N/A</v>
      </c>
    </row>
    <row r="752" spans="1:57" x14ac:dyDescent="0.25">
      <c r="A752" s="67" t="s">
        <v>2448</v>
      </c>
      <c r="B752" s="67" t="s">
        <v>381</v>
      </c>
      <c r="C752" s="68"/>
      <c r="D752" s="69"/>
      <c r="E752" s="70"/>
      <c r="F752" s="71"/>
      <c r="G752" s="68"/>
      <c r="H752" s="72"/>
      <c r="I752" s="73"/>
      <c r="J752" s="73"/>
      <c r="K752" s="35" t="s">
        <v>65</v>
      </c>
      <c r="L752" s="80">
        <v>752</v>
      </c>
      <c r="M752" s="80"/>
      <c r="N752" s="75"/>
      <c r="O752" s="82" t="s">
        <v>393</v>
      </c>
      <c r="P752" s="84">
        <v>42854.508009259262</v>
      </c>
      <c r="Q752" s="82" t="s">
        <v>2620</v>
      </c>
      <c r="R752" s="85" t="s">
        <v>2657</v>
      </c>
      <c r="S752" s="82" t="s">
        <v>2668</v>
      </c>
      <c r="T752" s="82"/>
      <c r="U752" s="82"/>
      <c r="V752" s="85" t="s">
        <v>2980</v>
      </c>
      <c r="W752" s="84">
        <v>42854.508009259262</v>
      </c>
      <c r="X752" s="85" t="s">
        <v>3408</v>
      </c>
      <c r="Y752" s="82"/>
      <c r="Z752" s="82"/>
      <c r="AA752" s="88" t="s">
        <v>3846</v>
      </c>
      <c r="AB752" s="82"/>
      <c r="AC752" s="82" t="b">
        <v>0</v>
      </c>
      <c r="AD752" s="82">
        <v>0</v>
      </c>
      <c r="AE752" s="88" t="s">
        <v>1016</v>
      </c>
      <c r="AF752" s="82" t="b">
        <v>0</v>
      </c>
      <c r="AG752" s="82" t="s">
        <v>1023</v>
      </c>
      <c r="AH752" s="82"/>
      <c r="AI752" s="88" t="s">
        <v>1016</v>
      </c>
      <c r="AJ752" s="82" t="b">
        <v>0</v>
      </c>
      <c r="AK752" s="82">
        <v>345</v>
      </c>
      <c r="AL752" s="88" t="s">
        <v>3964</v>
      </c>
      <c r="AM752" s="82" t="s">
        <v>1030</v>
      </c>
      <c r="AN752" s="82" t="b">
        <v>0</v>
      </c>
      <c r="AO752" s="88" t="s">
        <v>3964</v>
      </c>
      <c r="AP752" s="82" t="s">
        <v>179</v>
      </c>
      <c r="AQ752" s="82">
        <v>0</v>
      </c>
      <c r="AR752" s="82">
        <v>0</v>
      </c>
      <c r="AS752" s="82"/>
      <c r="AT752" s="82"/>
      <c r="AU752" s="82"/>
      <c r="AV752" s="82"/>
      <c r="AW752" s="82"/>
      <c r="AX752" s="82"/>
      <c r="AY752" s="82"/>
      <c r="AZ752" s="82"/>
      <c r="BA752" s="105" t="b">
        <f>IF(Edges[[#This Row],[Vertex 1]]=Edges[[#This Row],[Vertex 2]],TRUE,FALSE)</f>
        <v>0</v>
      </c>
      <c r="BB752">
        <v>1</v>
      </c>
      <c r="BC752">
        <v>1</v>
      </c>
      <c r="BD752" s="81" t="e">
        <f>REPLACE(INDEX(GroupVertices[Group], MATCH(Edges[[#This Row],[Vertex 1]],GroupVertices[Vertex],0)),1,1,"")</f>
        <v>#N/A</v>
      </c>
      <c r="BE752" s="81" t="e">
        <f>REPLACE(INDEX(GroupVertices[Group], MATCH(Edges[[#This Row],[Vertex 2]],GroupVertices[Vertex],0)),1,1,"")</f>
        <v>#N/A</v>
      </c>
    </row>
    <row r="753" spans="1:57" x14ac:dyDescent="0.25">
      <c r="A753" s="67" t="s">
        <v>2449</v>
      </c>
      <c r="B753" s="67" t="s">
        <v>387</v>
      </c>
      <c r="C753" s="68"/>
      <c r="D753" s="69"/>
      <c r="E753" s="70"/>
      <c r="F753" s="71"/>
      <c r="G753" s="68"/>
      <c r="H753" s="72"/>
      <c r="I753" s="73"/>
      <c r="J753" s="73"/>
      <c r="K753" s="35" t="s">
        <v>65</v>
      </c>
      <c r="L753" s="80">
        <v>753</v>
      </c>
      <c r="M753" s="80"/>
      <c r="N753" s="75"/>
      <c r="O753" s="82" t="s">
        <v>393</v>
      </c>
      <c r="P753" s="84">
        <v>42854.531354166669</v>
      </c>
      <c r="Q753" s="82" t="s">
        <v>2590</v>
      </c>
      <c r="R753" s="82"/>
      <c r="S753" s="82"/>
      <c r="T753" s="82"/>
      <c r="U753" s="82"/>
      <c r="V753" s="85" t="s">
        <v>2981</v>
      </c>
      <c r="W753" s="84">
        <v>42854.531354166669</v>
      </c>
      <c r="X753" s="85" t="s">
        <v>3409</v>
      </c>
      <c r="Y753" s="82"/>
      <c r="Z753" s="82"/>
      <c r="AA753" s="88" t="s">
        <v>3847</v>
      </c>
      <c r="AB753" s="82"/>
      <c r="AC753" s="82" t="b">
        <v>0</v>
      </c>
      <c r="AD753" s="82">
        <v>0</v>
      </c>
      <c r="AE753" s="88" t="s">
        <v>1016</v>
      </c>
      <c r="AF753" s="82" t="b">
        <v>0</v>
      </c>
      <c r="AG753" s="82" t="s">
        <v>1023</v>
      </c>
      <c r="AH753" s="82"/>
      <c r="AI753" s="88" t="s">
        <v>1016</v>
      </c>
      <c r="AJ753" s="82" t="b">
        <v>0</v>
      </c>
      <c r="AK753" s="82">
        <v>839</v>
      </c>
      <c r="AL753" s="88" t="s">
        <v>3962</v>
      </c>
      <c r="AM753" s="82" t="s">
        <v>1033</v>
      </c>
      <c r="AN753" s="82" t="b">
        <v>0</v>
      </c>
      <c r="AO753" s="88" t="s">
        <v>3962</v>
      </c>
      <c r="AP753" s="82" t="s">
        <v>179</v>
      </c>
      <c r="AQ753" s="82">
        <v>0</v>
      </c>
      <c r="AR753" s="82">
        <v>0</v>
      </c>
      <c r="AS753" s="82"/>
      <c r="AT753" s="82"/>
      <c r="AU753" s="82"/>
      <c r="AV753" s="82"/>
      <c r="AW753" s="82"/>
      <c r="AX753" s="82"/>
      <c r="AY753" s="82"/>
      <c r="AZ753" s="82"/>
      <c r="BA753" s="105" t="b">
        <f>IF(Edges[[#This Row],[Vertex 1]]=Edges[[#This Row],[Vertex 2]],TRUE,FALSE)</f>
        <v>0</v>
      </c>
      <c r="BB753">
        <v>1</v>
      </c>
      <c r="BC753">
        <v>1</v>
      </c>
      <c r="BD753" s="81" t="e">
        <f>REPLACE(INDEX(GroupVertices[Group], MATCH(Edges[[#This Row],[Vertex 1]],GroupVertices[Vertex],0)),1,1,"")</f>
        <v>#N/A</v>
      </c>
      <c r="BE753" s="81" t="e">
        <f>REPLACE(INDEX(GroupVertices[Group], MATCH(Edges[[#This Row],[Vertex 2]],GroupVertices[Vertex],0)),1,1,"")</f>
        <v>#N/A</v>
      </c>
    </row>
    <row r="754" spans="1:57" x14ac:dyDescent="0.25">
      <c r="A754" s="67" t="s">
        <v>2449</v>
      </c>
      <c r="B754" s="67" t="s">
        <v>381</v>
      </c>
      <c r="C754" s="68"/>
      <c r="D754" s="69"/>
      <c r="E754" s="70"/>
      <c r="F754" s="71"/>
      <c r="G754" s="68"/>
      <c r="H754" s="72"/>
      <c r="I754" s="73"/>
      <c r="J754" s="73"/>
      <c r="K754" s="35" t="s">
        <v>65</v>
      </c>
      <c r="L754" s="80">
        <v>754</v>
      </c>
      <c r="M754" s="80"/>
      <c r="N754" s="75"/>
      <c r="O754" s="82" t="s">
        <v>393</v>
      </c>
      <c r="P754" s="84">
        <v>42854.531354166669</v>
      </c>
      <c r="Q754" s="82" t="s">
        <v>2590</v>
      </c>
      <c r="R754" s="82"/>
      <c r="S754" s="82"/>
      <c r="T754" s="82"/>
      <c r="U754" s="82"/>
      <c r="V754" s="85" t="s">
        <v>2981</v>
      </c>
      <c r="W754" s="84">
        <v>42854.531354166669</v>
      </c>
      <c r="X754" s="85" t="s">
        <v>3409</v>
      </c>
      <c r="Y754" s="82"/>
      <c r="Z754" s="82"/>
      <c r="AA754" s="88" t="s">
        <v>3847</v>
      </c>
      <c r="AB754" s="82"/>
      <c r="AC754" s="82" t="b">
        <v>0</v>
      </c>
      <c r="AD754" s="82">
        <v>0</v>
      </c>
      <c r="AE754" s="88" t="s">
        <v>1016</v>
      </c>
      <c r="AF754" s="82" t="b">
        <v>0</v>
      </c>
      <c r="AG754" s="82" t="s">
        <v>1023</v>
      </c>
      <c r="AH754" s="82"/>
      <c r="AI754" s="88" t="s">
        <v>1016</v>
      </c>
      <c r="AJ754" s="82" t="b">
        <v>0</v>
      </c>
      <c r="AK754" s="82">
        <v>839</v>
      </c>
      <c r="AL754" s="88" t="s">
        <v>3962</v>
      </c>
      <c r="AM754" s="82" t="s">
        <v>1033</v>
      </c>
      <c r="AN754" s="82" t="b">
        <v>0</v>
      </c>
      <c r="AO754" s="88" t="s">
        <v>3962</v>
      </c>
      <c r="AP754" s="82" t="s">
        <v>179</v>
      </c>
      <c r="AQ754" s="82">
        <v>0</v>
      </c>
      <c r="AR754" s="82">
        <v>0</v>
      </c>
      <c r="AS754" s="82"/>
      <c r="AT754" s="82"/>
      <c r="AU754" s="82"/>
      <c r="AV754" s="82"/>
      <c r="AW754" s="82"/>
      <c r="AX754" s="82"/>
      <c r="AY754" s="82"/>
      <c r="AZ754" s="82"/>
      <c r="BA754" s="105" t="b">
        <f>IF(Edges[[#This Row],[Vertex 1]]=Edges[[#This Row],[Vertex 2]],TRUE,FALSE)</f>
        <v>0</v>
      </c>
      <c r="BB754">
        <v>1</v>
      </c>
      <c r="BC754">
        <v>1</v>
      </c>
      <c r="BD754" s="81" t="e">
        <f>REPLACE(INDEX(GroupVertices[Group], MATCH(Edges[[#This Row],[Vertex 1]],GroupVertices[Vertex],0)),1,1,"")</f>
        <v>#N/A</v>
      </c>
      <c r="BE754" s="81" t="e">
        <f>REPLACE(INDEX(GroupVertices[Group], MATCH(Edges[[#This Row],[Vertex 2]],GroupVertices[Vertex],0)),1,1,"")</f>
        <v>#N/A</v>
      </c>
    </row>
    <row r="755" spans="1:57" x14ac:dyDescent="0.25">
      <c r="A755" s="67" t="s">
        <v>2450</v>
      </c>
      <c r="B755" s="67" t="s">
        <v>387</v>
      </c>
      <c r="C755" s="68"/>
      <c r="D755" s="69"/>
      <c r="E755" s="70"/>
      <c r="F755" s="71"/>
      <c r="G755" s="68"/>
      <c r="H755" s="72"/>
      <c r="I755" s="73"/>
      <c r="J755" s="73"/>
      <c r="K755" s="35" t="s">
        <v>65</v>
      </c>
      <c r="L755" s="80">
        <v>755</v>
      </c>
      <c r="M755" s="80"/>
      <c r="N755" s="75"/>
      <c r="O755" s="82" t="s">
        <v>393</v>
      </c>
      <c r="P755" s="84">
        <v>42854.538194444445</v>
      </c>
      <c r="Q755" s="82" t="s">
        <v>2620</v>
      </c>
      <c r="R755" s="85" t="s">
        <v>2657</v>
      </c>
      <c r="S755" s="82" t="s">
        <v>2668</v>
      </c>
      <c r="T755" s="82"/>
      <c r="U755" s="82"/>
      <c r="V755" s="85" t="s">
        <v>2982</v>
      </c>
      <c r="W755" s="84">
        <v>42854.538194444445</v>
      </c>
      <c r="X755" s="85" t="s">
        <v>3410</v>
      </c>
      <c r="Y755" s="82"/>
      <c r="Z755" s="82"/>
      <c r="AA755" s="88" t="s">
        <v>3848</v>
      </c>
      <c r="AB755" s="82"/>
      <c r="AC755" s="82" t="b">
        <v>0</v>
      </c>
      <c r="AD755" s="82">
        <v>0</v>
      </c>
      <c r="AE755" s="88" t="s">
        <v>1016</v>
      </c>
      <c r="AF755" s="82" t="b">
        <v>0</v>
      </c>
      <c r="AG755" s="82" t="s">
        <v>1023</v>
      </c>
      <c r="AH755" s="82"/>
      <c r="AI755" s="88" t="s">
        <v>1016</v>
      </c>
      <c r="AJ755" s="82" t="b">
        <v>0</v>
      </c>
      <c r="AK755" s="82">
        <v>345</v>
      </c>
      <c r="AL755" s="88" t="s">
        <v>3964</v>
      </c>
      <c r="AM755" s="82" t="s">
        <v>1030</v>
      </c>
      <c r="AN755" s="82" t="b">
        <v>0</v>
      </c>
      <c r="AO755" s="88" t="s">
        <v>3964</v>
      </c>
      <c r="AP755" s="82" t="s">
        <v>179</v>
      </c>
      <c r="AQ755" s="82">
        <v>0</v>
      </c>
      <c r="AR755" s="82">
        <v>0</v>
      </c>
      <c r="AS755" s="82"/>
      <c r="AT755" s="82"/>
      <c r="AU755" s="82"/>
      <c r="AV755" s="82"/>
      <c r="AW755" s="82"/>
      <c r="AX755" s="82"/>
      <c r="AY755" s="82"/>
      <c r="AZ755" s="82"/>
      <c r="BA755" s="105" t="b">
        <f>IF(Edges[[#This Row],[Vertex 1]]=Edges[[#This Row],[Vertex 2]],TRUE,FALSE)</f>
        <v>0</v>
      </c>
      <c r="BB755">
        <v>1</v>
      </c>
      <c r="BC755">
        <v>1</v>
      </c>
      <c r="BD755" s="81" t="e">
        <f>REPLACE(INDEX(GroupVertices[Group], MATCH(Edges[[#This Row],[Vertex 1]],GroupVertices[Vertex],0)),1,1,"")</f>
        <v>#N/A</v>
      </c>
      <c r="BE755" s="81" t="e">
        <f>REPLACE(INDEX(GroupVertices[Group], MATCH(Edges[[#This Row],[Vertex 2]],GroupVertices[Vertex],0)),1,1,"")</f>
        <v>#N/A</v>
      </c>
    </row>
    <row r="756" spans="1:57" x14ac:dyDescent="0.25">
      <c r="A756" s="67" t="s">
        <v>2450</v>
      </c>
      <c r="B756" s="67" t="s">
        <v>381</v>
      </c>
      <c r="C756" s="68"/>
      <c r="D756" s="69"/>
      <c r="E756" s="70"/>
      <c r="F756" s="71"/>
      <c r="G756" s="68"/>
      <c r="H756" s="72"/>
      <c r="I756" s="73"/>
      <c r="J756" s="73"/>
      <c r="K756" s="35" t="s">
        <v>65</v>
      </c>
      <c r="L756" s="80">
        <v>756</v>
      </c>
      <c r="M756" s="80"/>
      <c r="N756" s="75"/>
      <c r="O756" s="82" t="s">
        <v>393</v>
      </c>
      <c r="P756" s="84">
        <v>42854.538194444445</v>
      </c>
      <c r="Q756" s="82" t="s">
        <v>2620</v>
      </c>
      <c r="R756" s="85" t="s">
        <v>2657</v>
      </c>
      <c r="S756" s="82" t="s">
        <v>2668</v>
      </c>
      <c r="T756" s="82"/>
      <c r="U756" s="82"/>
      <c r="V756" s="85" t="s">
        <v>2982</v>
      </c>
      <c r="W756" s="84">
        <v>42854.538194444445</v>
      </c>
      <c r="X756" s="85" t="s">
        <v>3410</v>
      </c>
      <c r="Y756" s="82"/>
      <c r="Z756" s="82"/>
      <c r="AA756" s="88" t="s">
        <v>3848</v>
      </c>
      <c r="AB756" s="82"/>
      <c r="AC756" s="82" t="b">
        <v>0</v>
      </c>
      <c r="AD756" s="82">
        <v>0</v>
      </c>
      <c r="AE756" s="88" t="s">
        <v>1016</v>
      </c>
      <c r="AF756" s="82" t="b">
        <v>0</v>
      </c>
      <c r="AG756" s="82" t="s">
        <v>1023</v>
      </c>
      <c r="AH756" s="82"/>
      <c r="AI756" s="88" t="s">
        <v>1016</v>
      </c>
      <c r="AJ756" s="82" t="b">
        <v>0</v>
      </c>
      <c r="AK756" s="82">
        <v>345</v>
      </c>
      <c r="AL756" s="88" t="s">
        <v>3964</v>
      </c>
      <c r="AM756" s="82" t="s">
        <v>1030</v>
      </c>
      <c r="AN756" s="82" t="b">
        <v>0</v>
      </c>
      <c r="AO756" s="88" t="s">
        <v>3964</v>
      </c>
      <c r="AP756" s="82" t="s">
        <v>179</v>
      </c>
      <c r="AQ756" s="82">
        <v>0</v>
      </c>
      <c r="AR756" s="82">
        <v>0</v>
      </c>
      <c r="AS756" s="82"/>
      <c r="AT756" s="82"/>
      <c r="AU756" s="82"/>
      <c r="AV756" s="82"/>
      <c r="AW756" s="82"/>
      <c r="AX756" s="82"/>
      <c r="AY756" s="82"/>
      <c r="AZ756" s="82"/>
      <c r="BA756" s="105" t="b">
        <f>IF(Edges[[#This Row],[Vertex 1]]=Edges[[#This Row],[Vertex 2]],TRUE,FALSE)</f>
        <v>0</v>
      </c>
      <c r="BB756">
        <v>1</v>
      </c>
      <c r="BC756">
        <v>1</v>
      </c>
      <c r="BD756" s="81" t="e">
        <f>REPLACE(INDEX(GroupVertices[Group], MATCH(Edges[[#This Row],[Vertex 1]],GroupVertices[Vertex],0)),1,1,"")</f>
        <v>#N/A</v>
      </c>
      <c r="BE756" s="81" t="e">
        <f>REPLACE(INDEX(GroupVertices[Group], MATCH(Edges[[#This Row],[Vertex 2]],GroupVertices[Vertex],0)),1,1,"")</f>
        <v>#N/A</v>
      </c>
    </row>
    <row r="757" spans="1:57" x14ac:dyDescent="0.25">
      <c r="A757" s="67" t="s">
        <v>2451</v>
      </c>
      <c r="B757" s="67" t="s">
        <v>387</v>
      </c>
      <c r="C757" s="68"/>
      <c r="D757" s="69"/>
      <c r="E757" s="70"/>
      <c r="F757" s="71"/>
      <c r="G757" s="68"/>
      <c r="H757" s="72"/>
      <c r="I757" s="73"/>
      <c r="J757" s="73"/>
      <c r="K757" s="35" t="s">
        <v>65</v>
      </c>
      <c r="L757" s="80">
        <v>757</v>
      </c>
      <c r="M757" s="80"/>
      <c r="N757" s="75"/>
      <c r="O757" s="82" t="s">
        <v>393</v>
      </c>
      <c r="P757" s="84">
        <v>42854.545543981483</v>
      </c>
      <c r="Q757" s="82" t="s">
        <v>2620</v>
      </c>
      <c r="R757" s="85" t="s">
        <v>2657</v>
      </c>
      <c r="S757" s="82" t="s">
        <v>2668</v>
      </c>
      <c r="T757" s="82"/>
      <c r="U757" s="82"/>
      <c r="V757" s="85" t="s">
        <v>2983</v>
      </c>
      <c r="W757" s="84">
        <v>42854.545543981483</v>
      </c>
      <c r="X757" s="85" t="s">
        <v>3411</v>
      </c>
      <c r="Y757" s="82"/>
      <c r="Z757" s="82"/>
      <c r="AA757" s="88" t="s">
        <v>3849</v>
      </c>
      <c r="AB757" s="82"/>
      <c r="AC757" s="82" t="b">
        <v>0</v>
      </c>
      <c r="AD757" s="82">
        <v>0</v>
      </c>
      <c r="AE757" s="88" t="s">
        <v>1016</v>
      </c>
      <c r="AF757" s="82" t="b">
        <v>0</v>
      </c>
      <c r="AG757" s="82" t="s">
        <v>1023</v>
      </c>
      <c r="AH757" s="82"/>
      <c r="AI757" s="88" t="s">
        <v>1016</v>
      </c>
      <c r="AJ757" s="82" t="b">
        <v>0</v>
      </c>
      <c r="AK757" s="82">
        <v>345</v>
      </c>
      <c r="AL757" s="88" t="s">
        <v>3964</v>
      </c>
      <c r="AM757" s="82" t="s">
        <v>1030</v>
      </c>
      <c r="AN757" s="82" t="b">
        <v>0</v>
      </c>
      <c r="AO757" s="88" t="s">
        <v>3964</v>
      </c>
      <c r="AP757" s="82" t="s">
        <v>179</v>
      </c>
      <c r="AQ757" s="82">
        <v>0</v>
      </c>
      <c r="AR757" s="82">
        <v>0</v>
      </c>
      <c r="AS757" s="82"/>
      <c r="AT757" s="82"/>
      <c r="AU757" s="82"/>
      <c r="AV757" s="82"/>
      <c r="AW757" s="82"/>
      <c r="AX757" s="82"/>
      <c r="AY757" s="82"/>
      <c r="AZ757" s="82"/>
      <c r="BA757" s="105" t="b">
        <f>IF(Edges[[#This Row],[Vertex 1]]=Edges[[#This Row],[Vertex 2]],TRUE,FALSE)</f>
        <v>0</v>
      </c>
      <c r="BB757">
        <v>1</v>
      </c>
      <c r="BC757">
        <v>1</v>
      </c>
      <c r="BD757" s="81" t="e">
        <f>REPLACE(INDEX(GroupVertices[Group], MATCH(Edges[[#This Row],[Vertex 1]],GroupVertices[Vertex],0)),1,1,"")</f>
        <v>#N/A</v>
      </c>
      <c r="BE757" s="81" t="e">
        <f>REPLACE(INDEX(GroupVertices[Group], MATCH(Edges[[#This Row],[Vertex 2]],GroupVertices[Vertex],0)),1,1,"")</f>
        <v>#N/A</v>
      </c>
    </row>
    <row r="758" spans="1:57" x14ac:dyDescent="0.25">
      <c r="A758" s="67" t="s">
        <v>2451</v>
      </c>
      <c r="B758" s="67" t="s">
        <v>381</v>
      </c>
      <c r="C758" s="68"/>
      <c r="D758" s="69"/>
      <c r="E758" s="70"/>
      <c r="F758" s="71"/>
      <c r="G758" s="68"/>
      <c r="H758" s="72"/>
      <c r="I758" s="73"/>
      <c r="J758" s="73"/>
      <c r="K758" s="35" t="s">
        <v>65</v>
      </c>
      <c r="L758" s="80">
        <v>758</v>
      </c>
      <c r="M758" s="80"/>
      <c r="N758" s="75"/>
      <c r="O758" s="82" t="s">
        <v>393</v>
      </c>
      <c r="P758" s="84">
        <v>42854.545543981483</v>
      </c>
      <c r="Q758" s="82" t="s">
        <v>2620</v>
      </c>
      <c r="R758" s="85" t="s">
        <v>2657</v>
      </c>
      <c r="S758" s="82" t="s">
        <v>2668</v>
      </c>
      <c r="T758" s="82"/>
      <c r="U758" s="82"/>
      <c r="V758" s="85" t="s">
        <v>2983</v>
      </c>
      <c r="W758" s="84">
        <v>42854.545543981483</v>
      </c>
      <c r="X758" s="85" t="s">
        <v>3411</v>
      </c>
      <c r="Y758" s="82"/>
      <c r="Z758" s="82"/>
      <c r="AA758" s="88" t="s">
        <v>3849</v>
      </c>
      <c r="AB758" s="82"/>
      <c r="AC758" s="82" t="b">
        <v>0</v>
      </c>
      <c r="AD758" s="82">
        <v>0</v>
      </c>
      <c r="AE758" s="88" t="s">
        <v>1016</v>
      </c>
      <c r="AF758" s="82" t="b">
        <v>0</v>
      </c>
      <c r="AG758" s="82" t="s">
        <v>1023</v>
      </c>
      <c r="AH758" s="82"/>
      <c r="AI758" s="88" t="s">
        <v>1016</v>
      </c>
      <c r="AJ758" s="82" t="b">
        <v>0</v>
      </c>
      <c r="AK758" s="82">
        <v>345</v>
      </c>
      <c r="AL758" s="88" t="s">
        <v>3964</v>
      </c>
      <c r="AM758" s="82" t="s">
        <v>1030</v>
      </c>
      <c r="AN758" s="82" t="b">
        <v>0</v>
      </c>
      <c r="AO758" s="88" t="s">
        <v>3964</v>
      </c>
      <c r="AP758" s="82" t="s">
        <v>179</v>
      </c>
      <c r="AQ758" s="82">
        <v>0</v>
      </c>
      <c r="AR758" s="82">
        <v>0</v>
      </c>
      <c r="AS758" s="82"/>
      <c r="AT758" s="82"/>
      <c r="AU758" s="82"/>
      <c r="AV758" s="82"/>
      <c r="AW758" s="82"/>
      <c r="AX758" s="82"/>
      <c r="AY758" s="82"/>
      <c r="AZ758" s="82"/>
      <c r="BA758" s="105" t="b">
        <f>IF(Edges[[#This Row],[Vertex 1]]=Edges[[#This Row],[Vertex 2]],TRUE,FALSE)</f>
        <v>0</v>
      </c>
      <c r="BB758">
        <v>1</v>
      </c>
      <c r="BC758">
        <v>1</v>
      </c>
      <c r="BD758" s="81" t="e">
        <f>REPLACE(INDEX(GroupVertices[Group], MATCH(Edges[[#This Row],[Vertex 1]],GroupVertices[Vertex],0)),1,1,"")</f>
        <v>#N/A</v>
      </c>
      <c r="BE758" s="81" t="e">
        <f>REPLACE(INDEX(GroupVertices[Group], MATCH(Edges[[#This Row],[Vertex 2]],GroupVertices[Vertex],0)),1,1,"")</f>
        <v>#N/A</v>
      </c>
    </row>
    <row r="759" spans="1:57" x14ac:dyDescent="0.25">
      <c r="A759" s="67" t="s">
        <v>2452</v>
      </c>
      <c r="B759" s="67" t="s">
        <v>387</v>
      </c>
      <c r="C759" s="68"/>
      <c r="D759" s="69"/>
      <c r="E759" s="70"/>
      <c r="F759" s="71"/>
      <c r="G759" s="68"/>
      <c r="H759" s="72"/>
      <c r="I759" s="73"/>
      <c r="J759" s="73"/>
      <c r="K759" s="35" t="s">
        <v>65</v>
      </c>
      <c r="L759" s="80">
        <v>759</v>
      </c>
      <c r="M759" s="80"/>
      <c r="N759" s="75"/>
      <c r="O759" s="82" t="s">
        <v>393</v>
      </c>
      <c r="P759" s="84">
        <v>42854.549050925925</v>
      </c>
      <c r="Q759" s="82" t="s">
        <v>2620</v>
      </c>
      <c r="R759" s="85" t="s">
        <v>2657</v>
      </c>
      <c r="S759" s="82" t="s">
        <v>2668</v>
      </c>
      <c r="T759" s="82"/>
      <c r="U759" s="82"/>
      <c r="V759" s="85" t="s">
        <v>2984</v>
      </c>
      <c r="W759" s="84">
        <v>42854.549050925925</v>
      </c>
      <c r="X759" s="85" t="s">
        <v>3412</v>
      </c>
      <c r="Y759" s="82"/>
      <c r="Z759" s="82"/>
      <c r="AA759" s="88" t="s">
        <v>3850</v>
      </c>
      <c r="AB759" s="82"/>
      <c r="AC759" s="82" t="b">
        <v>0</v>
      </c>
      <c r="AD759" s="82">
        <v>0</v>
      </c>
      <c r="AE759" s="88" t="s">
        <v>1016</v>
      </c>
      <c r="AF759" s="82" t="b">
        <v>0</v>
      </c>
      <c r="AG759" s="82" t="s">
        <v>1023</v>
      </c>
      <c r="AH759" s="82"/>
      <c r="AI759" s="88" t="s">
        <v>1016</v>
      </c>
      <c r="AJ759" s="82" t="b">
        <v>0</v>
      </c>
      <c r="AK759" s="82">
        <v>345</v>
      </c>
      <c r="AL759" s="88" t="s">
        <v>3964</v>
      </c>
      <c r="AM759" s="82" t="s">
        <v>1030</v>
      </c>
      <c r="AN759" s="82" t="b">
        <v>0</v>
      </c>
      <c r="AO759" s="88" t="s">
        <v>3964</v>
      </c>
      <c r="AP759" s="82" t="s">
        <v>179</v>
      </c>
      <c r="AQ759" s="82">
        <v>0</v>
      </c>
      <c r="AR759" s="82">
        <v>0</v>
      </c>
      <c r="AS759" s="82"/>
      <c r="AT759" s="82"/>
      <c r="AU759" s="82"/>
      <c r="AV759" s="82"/>
      <c r="AW759" s="82"/>
      <c r="AX759" s="82"/>
      <c r="AY759" s="82"/>
      <c r="AZ759" s="82"/>
      <c r="BA759" s="105" t="b">
        <f>IF(Edges[[#This Row],[Vertex 1]]=Edges[[#This Row],[Vertex 2]],TRUE,FALSE)</f>
        <v>0</v>
      </c>
      <c r="BB759">
        <v>1</v>
      </c>
      <c r="BC759">
        <v>1</v>
      </c>
      <c r="BD759" s="81" t="e">
        <f>REPLACE(INDEX(GroupVertices[Group], MATCH(Edges[[#This Row],[Vertex 1]],GroupVertices[Vertex],0)),1,1,"")</f>
        <v>#N/A</v>
      </c>
      <c r="BE759" s="81" t="e">
        <f>REPLACE(INDEX(GroupVertices[Group], MATCH(Edges[[#This Row],[Vertex 2]],GroupVertices[Vertex],0)),1,1,"")</f>
        <v>#N/A</v>
      </c>
    </row>
    <row r="760" spans="1:57" x14ac:dyDescent="0.25">
      <c r="A760" s="67" t="s">
        <v>2452</v>
      </c>
      <c r="B760" s="67" t="s">
        <v>381</v>
      </c>
      <c r="C760" s="68"/>
      <c r="D760" s="69"/>
      <c r="E760" s="70"/>
      <c r="F760" s="71"/>
      <c r="G760" s="68"/>
      <c r="H760" s="72"/>
      <c r="I760" s="73"/>
      <c r="J760" s="73"/>
      <c r="K760" s="35" t="s">
        <v>65</v>
      </c>
      <c r="L760" s="80">
        <v>760</v>
      </c>
      <c r="M760" s="80"/>
      <c r="N760" s="75"/>
      <c r="O760" s="82" t="s">
        <v>393</v>
      </c>
      <c r="P760" s="84">
        <v>42854.549050925925</v>
      </c>
      <c r="Q760" s="82" t="s">
        <v>2620</v>
      </c>
      <c r="R760" s="85" t="s">
        <v>2657</v>
      </c>
      <c r="S760" s="82" t="s">
        <v>2668</v>
      </c>
      <c r="T760" s="82"/>
      <c r="U760" s="82"/>
      <c r="V760" s="85" t="s">
        <v>2984</v>
      </c>
      <c r="W760" s="84">
        <v>42854.549050925925</v>
      </c>
      <c r="X760" s="85" t="s">
        <v>3412</v>
      </c>
      <c r="Y760" s="82"/>
      <c r="Z760" s="82"/>
      <c r="AA760" s="88" t="s">
        <v>3850</v>
      </c>
      <c r="AB760" s="82"/>
      <c r="AC760" s="82" t="b">
        <v>0</v>
      </c>
      <c r="AD760" s="82">
        <v>0</v>
      </c>
      <c r="AE760" s="88" t="s">
        <v>1016</v>
      </c>
      <c r="AF760" s="82" t="b">
        <v>0</v>
      </c>
      <c r="AG760" s="82" t="s">
        <v>1023</v>
      </c>
      <c r="AH760" s="82"/>
      <c r="AI760" s="88" t="s">
        <v>1016</v>
      </c>
      <c r="AJ760" s="82" t="b">
        <v>0</v>
      </c>
      <c r="AK760" s="82">
        <v>345</v>
      </c>
      <c r="AL760" s="88" t="s">
        <v>3964</v>
      </c>
      <c r="AM760" s="82" t="s">
        <v>1030</v>
      </c>
      <c r="AN760" s="82" t="b">
        <v>0</v>
      </c>
      <c r="AO760" s="88" t="s">
        <v>3964</v>
      </c>
      <c r="AP760" s="82" t="s">
        <v>179</v>
      </c>
      <c r="AQ760" s="82">
        <v>0</v>
      </c>
      <c r="AR760" s="82">
        <v>0</v>
      </c>
      <c r="AS760" s="82"/>
      <c r="AT760" s="82"/>
      <c r="AU760" s="82"/>
      <c r="AV760" s="82"/>
      <c r="AW760" s="82"/>
      <c r="AX760" s="82"/>
      <c r="AY760" s="82"/>
      <c r="AZ760" s="82"/>
      <c r="BA760" s="105" t="b">
        <f>IF(Edges[[#This Row],[Vertex 1]]=Edges[[#This Row],[Vertex 2]],TRUE,FALSE)</f>
        <v>0</v>
      </c>
      <c r="BB760">
        <v>1</v>
      </c>
      <c r="BC760">
        <v>1</v>
      </c>
      <c r="BD760" s="81" t="e">
        <f>REPLACE(INDEX(GroupVertices[Group], MATCH(Edges[[#This Row],[Vertex 1]],GroupVertices[Vertex],0)),1,1,"")</f>
        <v>#N/A</v>
      </c>
      <c r="BE760" s="81" t="e">
        <f>REPLACE(INDEX(GroupVertices[Group], MATCH(Edges[[#This Row],[Vertex 2]],GroupVertices[Vertex],0)),1,1,"")</f>
        <v>#N/A</v>
      </c>
    </row>
    <row r="761" spans="1:57" hidden="1" x14ac:dyDescent="0.25">
      <c r="A761" s="67" t="s">
        <v>2453</v>
      </c>
      <c r="B761" s="67" t="s">
        <v>2453</v>
      </c>
      <c r="C761" s="68"/>
      <c r="D761" s="69"/>
      <c r="E761" s="70"/>
      <c r="F761" s="71"/>
      <c r="G761" s="68"/>
      <c r="H761" s="72"/>
      <c r="I761" s="73"/>
      <c r="J761" s="73"/>
      <c r="K761" s="35" t="s">
        <v>65</v>
      </c>
      <c r="L761" s="80">
        <v>761</v>
      </c>
      <c r="M761" s="80"/>
      <c r="N761" s="75"/>
      <c r="O761" s="82" t="s">
        <v>179</v>
      </c>
      <c r="P761" s="84">
        <v>42854.54923611111</v>
      </c>
      <c r="Q761" s="82" t="s">
        <v>2638</v>
      </c>
      <c r="R761" s="82"/>
      <c r="S761" s="82"/>
      <c r="T761" s="82" t="s">
        <v>2697</v>
      </c>
      <c r="U761" s="82"/>
      <c r="V761" s="85" t="s">
        <v>2985</v>
      </c>
      <c r="W761" s="84">
        <v>42854.54923611111</v>
      </c>
      <c r="X761" s="85" t="s">
        <v>3413</v>
      </c>
      <c r="Y761" s="82"/>
      <c r="Z761" s="82"/>
      <c r="AA761" s="88" t="s">
        <v>3851</v>
      </c>
      <c r="AB761" s="82"/>
      <c r="AC761" s="82" t="b">
        <v>0</v>
      </c>
      <c r="AD761" s="82">
        <v>3</v>
      </c>
      <c r="AE761" s="88" t="s">
        <v>1016</v>
      </c>
      <c r="AF761" s="82" t="b">
        <v>0</v>
      </c>
      <c r="AG761" s="82" t="s">
        <v>1023</v>
      </c>
      <c r="AH761" s="82"/>
      <c r="AI761" s="88" t="s">
        <v>1016</v>
      </c>
      <c r="AJ761" s="82" t="b">
        <v>0</v>
      </c>
      <c r="AK761" s="82">
        <v>0</v>
      </c>
      <c r="AL761" s="88" t="s">
        <v>1016</v>
      </c>
      <c r="AM761" s="82" t="s">
        <v>1030</v>
      </c>
      <c r="AN761" s="82" t="b">
        <v>0</v>
      </c>
      <c r="AO761" s="88" t="s">
        <v>3851</v>
      </c>
      <c r="AP761" s="82" t="s">
        <v>179</v>
      </c>
      <c r="AQ761" s="82">
        <v>0</v>
      </c>
      <c r="AR761" s="82">
        <v>0</v>
      </c>
      <c r="AS761" s="82"/>
      <c r="AT761" s="82"/>
      <c r="AU761" s="82"/>
      <c r="AV761" s="82"/>
      <c r="AW761" s="82"/>
      <c r="AX761" s="82"/>
      <c r="AY761" s="82"/>
      <c r="AZ761" s="82"/>
      <c r="BA761" s="105" t="b">
        <f>IF(Edges[[#This Row],[Vertex 1]]=Edges[[#This Row],[Vertex 2]],TRUE,FALSE)</f>
        <v>1</v>
      </c>
      <c r="BB761">
        <v>1</v>
      </c>
      <c r="BC761">
        <v>1</v>
      </c>
      <c r="BD761" s="82" t="e">
        <f>REPLACE(INDEX(GroupVertices[Group], MATCH(Edges[[#This Row],[Vertex 1]],GroupVertices[Vertex],0)),1,1,"")</f>
        <v>#N/A</v>
      </c>
      <c r="BE761" s="105" t="e">
        <f>REPLACE(INDEX(GroupVertices[Group], MATCH(Edges[[#This Row],[Vertex 2]],GroupVertices[Vertex],0)),1,1,"")</f>
        <v>#N/A</v>
      </c>
    </row>
    <row r="762" spans="1:57" x14ac:dyDescent="0.25">
      <c r="A762" s="67" t="s">
        <v>2454</v>
      </c>
      <c r="B762" s="67" t="s">
        <v>387</v>
      </c>
      <c r="C762" s="68"/>
      <c r="D762" s="69"/>
      <c r="E762" s="70"/>
      <c r="F762" s="71"/>
      <c r="G762" s="68"/>
      <c r="H762" s="72"/>
      <c r="I762" s="73"/>
      <c r="J762" s="73"/>
      <c r="K762" s="35" t="s">
        <v>65</v>
      </c>
      <c r="L762" s="80">
        <v>762</v>
      </c>
      <c r="M762" s="80"/>
      <c r="N762" s="75"/>
      <c r="O762" s="82" t="s">
        <v>393</v>
      </c>
      <c r="P762" s="84">
        <v>42854.573182870372</v>
      </c>
      <c r="Q762" s="82" t="s">
        <v>2620</v>
      </c>
      <c r="R762" s="85" t="s">
        <v>2657</v>
      </c>
      <c r="S762" s="82" t="s">
        <v>2668</v>
      </c>
      <c r="T762" s="82"/>
      <c r="U762" s="82"/>
      <c r="V762" s="85" t="s">
        <v>2986</v>
      </c>
      <c r="W762" s="84">
        <v>42854.573182870372</v>
      </c>
      <c r="X762" s="85" t="s">
        <v>3414</v>
      </c>
      <c r="Y762" s="82"/>
      <c r="Z762" s="82"/>
      <c r="AA762" s="88" t="s">
        <v>3852</v>
      </c>
      <c r="AB762" s="82"/>
      <c r="AC762" s="82" t="b">
        <v>0</v>
      </c>
      <c r="AD762" s="82">
        <v>0</v>
      </c>
      <c r="AE762" s="88" t="s">
        <v>1016</v>
      </c>
      <c r="AF762" s="82" t="b">
        <v>0</v>
      </c>
      <c r="AG762" s="82" t="s">
        <v>1023</v>
      </c>
      <c r="AH762" s="82"/>
      <c r="AI762" s="88" t="s">
        <v>1016</v>
      </c>
      <c r="AJ762" s="82" t="b">
        <v>0</v>
      </c>
      <c r="AK762" s="82">
        <v>345</v>
      </c>
      <c r="AL762" s="88" t="s">
        <v>3964</v>
      </c>
      <c r="AM762" s="82" t="s">
        <v>1032</v>
      </c>
      <c r="AN762" s="82" t="b">
        <v>0</v>
      </c>
      <c r="AO762" s="88" t="s">
        <v>3964</v>
      </c>
      <c r="AP762" s="82" t="s">
        <v>179</v>
      </c>
      <c r="AQ762" s="82">
        <v>0</v>
      </c>
      <c r="AR762" s="82">
        <v>0</v>
      </c>
      <c r="AS762" s="82"/>
      <c r="AT762" s="82"/>
      <c r="AU762" s="82"/>
      <c r="AV762" s="82"/>
      <c r="AW762" s="82"/>
      <c r="AX762" s="82"/>
      <c r="AY762" s="82"/>
      <c r="AZ762" s="82"/>
      <c r="BA762" s="105" t="b">
        <f>IF(Edges[[#This Row],[Vertex 1]]=Edges[[#This Row],[Vertex 2]],TRUE,FALSE)</f>
        <v>0</v>
      </c>
      <c r="BB762">
        <v>1</v>
      </c>
      <c r="BC762">
        <v>1</v>
      </c>
      <c r="BD762" s="81" t="e">
        <f>REPLACE(INDEX(GroupVertices[Group], MATCH(Edges[[#This Row],[Vertex 1]],GroupVertices[Vertex],0)),1,1,"")</f>
        <v>#N/A</v>
      </c>
      <c r="BE762" s="81" t="e">
        <f>REPLACE(INDEX(GroupVertices[Group], MATCH(Edges[[#This Row],[Vertex 2]],GroupVertices[Vertex],0)),1,1,"")</f>
        <v>#N/A</v>
      </c>
    </row>
    <row r="763" spans="1:57" x14ac:dyDescent="0.25">
      <c r="A763" s="67" t="s">
        <v>2454</v>
      </c>
      <c r="B763" s="67" t="s">
        <v>381</v>
      </c>
      <c r="C763" s="68"/>
      <c r="D763" s="69"/>
      <c r="E763" s="70"/>
      <c r="F763" s="71"/>
      <c r="G763" s="68"/>
      <c r="H763" s="72"/>
      <c r="I763" s="73"/>
      <c r="J763" s="73"/>
      <c r="K763" s="35" t="s">
        <v>65</v>
      </c>
      <c r="L763" s="80">
        <v>763</v>
      </c>
      <c r="M763" s="80"/>
      <c r="N763" s="75"/>
      <c r="O763" s="82" t="s">
        <v>393</v>
      </c>
      <c r="P763" s="84">
        <v>42854.573182870372</v>
      </c>
      <c r="Q763" s="82" t="s">
        <v>2620</v>
      </c>
      <c r="R763" s="85" t="s">
        <v>2657</v>
      </c>
      <c r="S763" s="82" t="s">
        <v>2668</v>
      </c>
      <c r="T763" s="82"/>
      <c r="U763" s="82"/>
      <c r="V763" s="85" t="s">
        <v>2986</v>
      </c>
      <c r="W763" s="84">
        <v>42854.573182870372</v>
      </c>
      <c r="X763" s="85" t="s">
        <v>3414</v>
      </c>
      <c r="Y763" s="82"/>
      <c r="Z763" s="82"/>
      <c r="AA763" s="88" t="s">
        <v>3852</v>
      </c>
      <c r="AB763" s="82"/>
      <c r="AC763" s="82" t="b">
        <v>0</v>
      </c>
      <c r="AD763" s="82">
        <v>0</v>
      </c>
      <c r="AE763" s="88" t="s">
        <v>1016</v>
      </c>
      <c r="AF763" s="82" t="b">
        <v>0</v>
      </c>
      <c r="AG763" s="82" t="s">
        <v>1023</v>
      </c>
      <c r="AH763" s="82"/>
      <c r="AI763" s="88" t="s">
        <v>1016</v>
      </c>
      <c r="AJ763" s="82" t="b">
        <v>0</v>
      </c>
      <c r="AK763" s="82">
        <v>345</v>
      </c>
      <c r="AL763" s="88" t="s">
        <v>3964</v>
      </c>
      <c r="AM763" s="82" t="s">
        <v>1032</v>
      </c>
      <c r="AN763" s="82" t="b">
        <v>0</v>
      </c>
      <c r="AO763" s="88" t="s">
        <v>3964</v>
      </c>
      <c r="AP763" s="82" t="s">
        <v>179</v>
      </c>
      <c r="AQ763" s="82">
        <v>0</v>
      </c>
      <c r="AR763" s="82">
        <v>0</v>
      </c>
      <c r="AS763" s="82"/>
      <c r="AT763" s="82"/>
      <c r="AU763" s="82"/>
      <c r="AV763" s="82"/>
      <c r="AW763" s="82"/>
      <c r="AX763" s="82"/>
      <c r="AY763" s="82"/>
      <c r="AZ763" s="82"/>
      <c r="BA763" s="105" t="b">
        <f>IF(Edges[[#This Row],[Vertex 1]]=Edges[[#This Row],[Vertex 2]],TRUE,FALSE)</f>
        <v>0</v>
      </c>
      <c r="BB763">
        <v>1</v>
      </c>
      <c r="BC763">
        <v>1</v>
      </c>
      <c r="BD763" s="81" t="e">
        <f>REPLACE(INDEX(GroupVertices[Group], MATCH(Edges[[#This Row],[Vertex 1]],GroupVertices[Vertex],0)),1,1,"")</f>
        <v>#N/A</v>
      </c>
      <c r="BE763" s="81" t="e">
        <f>REPLACE(INDEX(GroupVertices[Group], MATCH(Edges[[#This Row],[Vertex 2]],GroupVertices[Vertex],0)),1,1,"")</f>
        <v>#N/A</v>
      </c>
    </row>
    <row r="764" spans="1:57" x14ac:dyDescent="0.25">
      <c r="A764" s="67" t="s">
        <v>2455</v>
      </c>
      <c r="B764" s="67" t="s">
        <v>387</v>
      </c>
      <c r="C764" s="68"/>
      <c r="D764" s="69"/>
      <c r="E764" s="70"/>
      <c r="F764" s="71"/>
      <c r="G764" s="68"/>
      <c r="H764" s="72"/>
      <c r="I764" s="73"/>
      <c r="J764" s="73"/>
      <c r="K764" s="35" t="s">
        <v>65</v>
      </c>
      <c r="L764" s="80">
        <v>764</v>
      </c>
      <c r="M764" s="80"/>
      <c r="N764" s="75"/>
      <c r="O764" s="82" t="s">
        <v>394</v>
      </c>
      <c r="P764" s="84">
        <v>42854.5778587963</v>
      </c>
      <c r="Q764" s="82" t="s">
        <v>2639</v>
      </c>
      <c r="R764" s="82"/>
      <c r="S764" s="82"/>
      <c r="T764" s="82"/>
      <c r="U764" s="82"/>
      <c r="V764" s="85" t="s">
        <v>2987</v>
      </c>
      <c r="W764" s="84">
        <v>42854.5778587963</v>
      </c>
      <c r="X764" s="85" t="s">
        <v>3415</v>
      </c>
      <c r="Y764" s="82"/>
      <c r="Z764" s="82"/>
      <c r="AA764" s="88" t="s">
        <v>3853</v>
      </c>
      <c r="AB764" s="82"/>
      <c r="AC764" s="82" t="b">
        <v>0</v>
      </c>
      <c r="AD764" s="82">
        <v>0</v>
      </c>
      <c r="AE764" s="88" t="s">
        <v>3971</v>
      </c>
      <c r="AF764" s="82" t="b">
        <v>0</v>
      </c>
      <c r="AG764" s="82" t="s">
        <v>1023</v>
      </c>
      <c r="AH764" s="82"/>
      <c r="AI764" s="88" t="s">
        <v>1016</v>
      </c>
      <c r="AJ764" s="82" t="b">
        <v>0</v>
      </c>
      <c r="AK764" s="82">
        <v>0</v>
      </c>
      <c r="AL764" s="88" t="s">
        <v>1016</v>
      </c>
      <c r="AM764" s="82" t="s">
        <v>1032</v>
      </c>
      <c r="AN764" s="82" t="b">
        <v>0</v>
      </c>
      <c r="AO764" s="88" t="s">
        <v>3853</v>
      </c>
      <c r="AP764" s="82" t="s">
        <v>179</v>
      </c>
      <c r="AQ764" s="82">
        <v>0</v>
      </c>
      <c r="AR764" s="82">
        <v>0</v>
      </c>
      <c r="AS764" s="82"/>
      <c r="AT764" s="82"/>
      <c r="AU764" s="82"/>
      <c r="AV764" s="82"/>
      <c r="AW764" s="82"/>
      <c r="AX764" s="82"/>
      <c r="AY764" s="82"/>
      <c r="AZ764" s="82"/>
      <c r="BA764" s="105" t="b">
        <f>IF(Edges[[#This Row],[Vertex 1]]=Edges[[#This Row],[Vertex 2]],TRUE,FALSE)</f>
        <v>0</v>
      </c>
      <c r="BB764">
        <v>1</v>
      </c>
      <c r="BC764">
        <v>1</v>
      </c>
      <c r="BD764" s="81" t="e">
        <f>REPLACE(INDEX(GroupVertices[Group], MATCH(Edges[[#This Row],[Vertex 1]],GroupVertices[Vertex],0)),1,1,"")</f>
        <v>#N/A</v>
      </c>
      <c r="BE764" s="81" t="e">
        <f>REPLACE(INDEX(GroupVertices[Group], MATCH(Edges[[#This Row],[Vertex 2]],GroupVertices[Vertex],0)),1,1,"")</f>
        <v>#N/A</v>
      </c>
    </row>
    <row r="765" spans="1:57" x14ac:dyDescent="0.25">
      <c r="A765" s="67" t="s">
        <v>2456</v>
      </c>
      <c r="B765" s="67" t="s">
        <v>387</v>
      </c>
      <c r="C765" s="68"/>
      <c r="D765" s="69"/>
      <c r="E765" s="70"/>
      <c r="F765" s="71"/>
      <c r="G765" s="68"/>
      <c r="H765" s="72"/>
      <c r="I765" s="73"/>
      <c r="J765" s="73"/>
      <c r="K765" s="35" t="s">
        <v>65</v>
      </c>
      <c r="L765" s="80">
        <v>765</v>
      </c>
      <c r="M765" s="80"/>
      <c r="N765" s="75"/>
      <c r="O765" s="82" t="s">
        <v>393</v>
      </c>
      <c r="P765" s="84">
        <v>42854.596284722225</v>
      </c>
      <c r="Q765" s="82" t="s">
        <v>2578</v>
      </c>
      <c r="R765" s="82"/>
      <c r="S765" s="82"/>
      <c r="T765" s="82"/>
      <c r="U765" s="82"/>
      <c r="V765" s="85" t="s">
        <v>2988</v>
      </c>
      <c r="W765" s="84">
        <v>42854.596284722225</v>
      </c>
      <c r="X765" s="85" t="s">
        <v>3416</v>
      </c>
      <c r="Y765" s="82"/>
      <c r="Z765" s="82"/>
      <c r="AA765" s="88" t="s">
        <v>3854</v>
      </c>
      <c r="AB765" s="82"/>
      <c r="AC765" s="82" t="b">
        <v>0</v>
      </c>
      <c r="AD765" s="82">
        <v>0</v>
      </c>
      <c r="AE765" s="88" t="s">
        <v>1016</v>
      </c>
      <c r="AF765" s="82" t="b">
        <v>0</v>
      </c>
      <c r="AG765" s="82" t="s">
        <v>1023</v>
      </c>
      <c r="AH765" s="82"/>
      <c r="AI765" s="88" t="s">
        <v>1016</v>
      </c>
      <c r="AJ765" s="82" t="b">
        <v>0</v>
      </c>
      <c r="AK765" s="82">
        <v>953</v>
      </c>
      <c r="AL765" s="88" t="s">
        <v>3963</v>
      </c>
      <c r="AM765" s="82" t="s">
        <v>1030</v>
      </c>
      <c r="AN765" s="82" t="b">
        <v>0</v>
      </c>
      <c r="AO765" s="88" t="s">
        <v>3963</v>
      </c>
      <c r="AP765" s="82" t="s">
        <v>179</v>
      </c>
      <c r="AQ765" s="82">
        <v>0</v>
      </c>
      <c r="AR765" s="82">
        <v>0</v>
      </c>
      <c r="AS765" s="82"/>
      <c r="AT765" s="82"/>
      <c r="AU765" s="82"/>
      <c r="AV765" s="82"/>
      <c r="AW765" s="82"/>
      <c r="AX765" s="82"/>
      <c r="AY765" s="82"/>
      <c r="AZ765" s="82"/>
      <c r="BA765" s="105" t="b">
        <f>IF(Edges[[#This Row],[Vertex 1]]=Edges[[#This Row],[Vertex 2]],TRUE,FALSE)</f>
        <v>0</v>
      </c>
      <c r="BB765">
        <v>3</v>
      </c>
      <c r="BC765">
        <v>1</v>
      </c>
      <c r="BD765" s="81" t="e">
        <f>REPLACE(INDEX(GroupVertices[Group], MATCH(Edges[[#This Row],[Vertex 1]],GroupVertices[Vertex],0)),1,1,"")</f>
        <v>#N/A</v>
      </c>
      <c r="BE765" s="81" t="e">
        <f>REPLACE(INDEX(GroupVertices[Group], MATCH(Edges[[#This Row],[Vertex 2]],GroupVertices[Vertex],0)),1,1,"")</f>
        <v>#N/A</v>
      </c>
    </row>
    <row r="766" spans="1:57" x14ac:dyDescent="0.25">
      <c r="A766" s="67" t="s">
        <v>2456</v>
      </c>
      <c r="B766" s="67" t="s">
        <v>381</v>
      </c>
      <c r="C766" s="68"/>
      <c r="D766" s="69"/>
      <c r="E766" s="70"/>
      <c r="F766" s="71"/>
      <c r="G766" s="68"/>
      <c r="H766" s="72"/>
      <c r="I766" s="73"/>
      <c r="J766" s="73"/>
      <c r="K766" s="35" t="s">
        <v>65</v>
      </c>
      <c r="L766" s="80">
        <v>766</v>
      </c>
      <c r="M766" s="80"/>
      <c r="N766" s="75"/>
      <c r="O766" s="82" t="s">
        <v>393</v>
      </c>
      <c r="P766" s="84">
        <v>42854.596284722225</v>
      </c>
      <c r="Q766" s="82" t="s">
        <v>2578</v>
      </c>
      <c r="R766" s="82"/>
      <c r="S766" s="82"/>
      <c r="T766" s="82"/>
      <c r="U766" s="82"/>
      <c r="V766" s="85" t="s">
        <v>2988</v>
      </c>
      <c r="W766" s="84">
        <v>42854.596284722225</v>
      </c>
      <c r="X766" s="85" t="s">
        <v>3416</v>
      </c>
      <c r="Y766" s="82"/>
      <c r="Z766" s="82"/>
      <c r="AA766" s="88" t="s">
        <v>3854</v>
      </c>
      <c r="AB766" s="82"/>
      <c r="AC766" s="82" t="b">
        <v>0</v>
      </c>
      <c r="AD766" s="82">
        <v>0</v>
      </c>
      <c r="AE766" s="88" t="s">
        <v>1016</v>
      </c>
      <c r="AF766" s="82" t="b">
        <v>0</v>
      </c>
      <c r="AG766" s="82" t="s">
        <v>1023</v>
      </c>
      <c r="AH766" s="82"/>
      <c r="AI766" s="88" t="s">
        <v>1016</v>
      </c>
      <c r="AJ766" s="82" t="b">
        <v>0</v>
      </c>
      <c r="AK766" s="82">
        <v>953</v>
      </c>
      <c r="AL766" s="88" t="s">
        <v>3963</v>
      </c>
      <c r="AM766" s="82" t="s">
        <v>1030</v>
      </c>
      <c r="AN766" s="82" t="b">
        <v>0</v>
      </c>
      <c r="AO766" s="88" t="s">
        <v>3963</v>
      </c>
      <c r="AP766" s="82" t="s">
        <v>179</v>
      </c>
      <c r="AQ766" s="82">
        <v>0</v>
      </c>
      <c r="AR766" s="82">
        <v>0</v>
      </c>
      <c r="AS766" s="82"/>
      <c r="AT766" s="82"/>
      <c r="AU766" s="82"/>
      <c r="AV766" s="82"/>
      <c r="AW766" s="82"/>
      <c r="AX766" s="82"/>
      <c r="AY766" s="82"/>
      <c r="AZ766" s="82"/>
      <c r="BA766" s="105" t="b">
        <f>IF(Edges[[#This Row],[Vertex 1]]=Edges[[#This Row],[Vertex 2]],TRUE,FALSE)</f>
        <v>0</v>
      </c>
      <c r="BB766">
        <v>3</v>
      </c>
      <c r="BC766">
        <v>1</v>
      </c>
      <c r="BD766" s="81" t="e">
        <f>REPLACE(INDEX(GroupVertices[Group], MATCH(Edges[[#This Row],[Vertex 1]],GroupVertices[Vertex],0)),1,1,"")</f>
        <v>#N/A</v>
      </c>
      <c r="BE766" s="81" t="e">
        <f>REPLACE(INDEX(GroupVertices[Group], MATCH(Edges[[#This Row],[Vertex 2]],GroupVertices[Vertex],0)),1,1,"")</f>
        <v>#N/A</v>
      </c>
    </row>
    <row r="767" spans="1:57" x14ac:dyDescent="0.25">
      <c r="A767" s="67" t="s">
        <v>2457</v>
      </c>
      <c r="B767" s="67" t="s">
        <v>387</v>
      </c>
      <c r="C767" s="68"/>
      <c r="D767" s="69"/>
      <c r="E767" s="70"/>
      <c r="F767" s="71"/>
      <c r="G767" s="68"/>
      <c r="H767" s="72"/>
      <c r="I767" s="73"/>
      <c r="J767" s="73"/>
      <c r="K767" s="35" t="s">
        <v>65</v>
      </c>
      <c r="L767" s="80">
        <v>767</v>
      </c>
      <c r="M767" s="80"/>
      <c r="N767" s="75"/>
      <c r="O767" s="82" t="s">
        <v>393</v>
      </c>
      <c r="P767" s="84">
        <v>42854.607708333337</v>
      </c>
      <c r="Q767" s="82" t="s">
        <v>2620</v>
      </c>
      <c r="R767" s="85" t="s">
        <v>2657</v>
      </c>
      <c r="S767" s="82" t="s">
        <v>2668</v>
      </c>
      <c r="T767" s="82"/>
      <c r="U767" s="82"/>
      <c r="V767" s="85" t="s">
        <v>2989</v>
      </c>
      <c r="W767" s="84">
        <v>42854.607708333337</v>
      </c>
      <c r="X767" s="85" t="s">
        <v>3417</v>
      </c>
      <c r="Y767" s="82"/>
      <c r="Z767" s="82"/>
      <c r="AA767" s="88" t="s">
        <v>3855</v>
      </c>
      <c r="AB767" s="82"/>
      <c r="AC767" s="82" t="b">
        <v>0</v>
      </c>
      <c r="AD767" s="82">
        <v>0</v>
      </c>
      <c r="AE767" s="88" t="s">
        <v>1016</v>
      </c>
      <c r="AF767" s="82" t="b">
        <v>0</v>
      </c>
      <c r="AG767" s="82" t="s">
        <v>1023</v>
      </c>
      <c r="AH767" s="82"/>
      <c r="AI767" s="88" t="s">
        <v>1016</v>
      </c>
      <c r="AJ767" s="82" t="b">
        <v>0</v>
      </c>
      <c r="AK767" s="82">
        <v>345</v>
      </c>
      <c r="AL767" s="88" t="s">
        <v>3964</v>
      </c>
      <c r="AM767" s="82" t="s">
        <v>1030</v>
      </c>
      <c r="AN767" s="82" t="b">
        <v>0</v>
      </c>
      <c r="AO767" s="88" t="s">
        <v>3964</v>
      </c>
      <c r="AP767" s="82" t="s">
        <v>179</v>
      </c>
      <c r="AQ767" s="82">
        <v>0</v>
      </c>
      <c r="AR767" s="82">
        <v>0</v>
      </c>
      <c r="AS767" s="82"/>
      <c r="AT767" s="82"/>
      <c r="AU767" s="82"/>
      <c r="AV767" s="82"/>
      <c r="AW767" s="82"/>
      <c r="AX767" s="82"/>
      <c r="AY767" s="82"/>
      <c r="AZ767" s="82"/>
      <c r="BA767" s="105" t="b">
        <f>IF(Edges[[#This Row],[Vertex 1]]=Edges[[#This Row],[Vertex 2]],TRUE,FALSE)</f>
        <v>0</v>
      </c>
      <c r="BB767">
        <v>1</v>
      </c>
      <c r="BC767">
        <v>1</v>
      </c>
      <c r="BD767" s="81" t="e">
        <f>REPLACE(INDEX(GroupVertices[Group], MATCH(Edges[[#This Row],[Vertex 1]],GroupVertices[Vertex],0)),1,1,"")</f>
        <v>#N/A</v>
      </c>
      <c r="BE767" s="81" t="e">
        <f>REPLACE(INDEX(GroupVertices[Group], MATCH(Edges[[#This Row],[Vertex 2]],GroupVertices[Vertex],0)),1,1,"")</f>
        <v>#N/A</v>
      </c>
    </row>
    <row r="768" spans="1:57" x14ac:dyDescent="0.25">
      <c r="A768" s="67" t="s">
        <v>2457</v>
      </c>
      <c r="B768" s="67" t="s">
        <v>381</v>
      </c>
      <c r="C768" s="68"/>
      <c r="D768" s="69"/>
      <c r="E768" s="70"/>
      <c r="F768" s="71"/>
      <c r="G768" s="68"/>
      <c r="H768" s="72"/>
      <c r="I768" s="73"/>
      <c r="J768" s="73"/>
      <c r="K768" s="35" t="s">
        <v>65</v>
      </c>
      <c r="L768" s="80">
        <v>768</v>
      </c>
      <c r="M768" s="80"/>
      <c r="N768" s="75"/>
      <c r="O768" s="82" t="s">
        <v>393</v>
      </c>
      <c r="P768" s="84">
        <v>42854.607708333337</v>
      </c>
      <c r="Q768" s="82" t="s">
        <v>2620</v>
      </c>
      <c r="R768" s="85" t="s">
        <v>2657</v>
      </c>
      <c r="S768" s="82" t="s">
        <v>2668</v>
      </c>
      <c r="T768" s="82"/>
      <c r="U768" s="82"/>
      <c r="V768" s="85" t="s">
        <v>2989</v>
      </c>
      <c r="W768" s="84">
        <v>42854.607708333337</v>
      </c>
      <c r="X768" s="85" t="s">
        <v>3417</v>
      </c>
      <c r="Y768" s="82"/>
      <c r="Z768" s="82"/>
      <c r="AA768" s="88" t="s">
        <v>3855</v>
      </c>
      <c r="AB768" s="82"/>
      <c r="AC768" s="82" t="b">
        <v>0</v>
      </c>
      <c r="AD768" s="82">
        <v>0</v>
      </c>
      <c r="AE768" s="88" t="s">
        <v>1016</v>
      </c>
      <c r="AF768" s="82" t="b">
        <v>0</v>
      </c>
      <c r="AG768" s="82" t="s">
        <v>1023</v>
      </c>
      <c r="AH768" s="82"/>
      <c r="AI768" s="88" t="s">
        <v>1016</v>
      </c>
      <c r="AJ768" s="82" t="b">
        <v>0</v>
      </c>
      <c r="AK768" s="82">
        <v>345</v>
      </c>
      <c r="AL768" s="88" t="s">
        <v>3964</v>
      </c>
      <c r="AM768" s="82" t="s">
        <v>1030</v>
      </c>
      <c r="AN768" s="82" t="b">
        <v>0</v>
      </c>
      <c r="AO768" s="88" t="s">
        <v>3964</v>
      </c>
      <c r="AP768" s="82" t="s">
        <v>179</v>
      </c>
      <c r="AQ768" s="82">
        <v>0</v>
      </c>
      <c r="AR768" s="82">
        <v>0</v>
      </c>
      <c r="AS768" s="82"/>
      <c r="AT768" s="82"/>
      <c r="AU768" s="82"/>
      <c r="AV768" s="82"/>
      <c r="AW768" s="82"/>
      <c r="AX768" s="82"/>
      <c r="AY768" s="82"/>
      <c r="AZ768" s="82"/>
      <c r="BA768" s="105" t="b">
        <f>IF(Edges[[#This Row],[Vertex 1]]=Edges[[#This Row],[Vertex 2]],TRUE,FALSE)</f>
        <v>0</v>
      </c>
      <c r="BB768">
        <v>1</v>
      </c>
      <c r="BC768">
        <v>1</v>
      </c>
      <c r="BD768" s="81" t="e">
        <f>REPLACE(INDEX(GroupVertices[Group], MATCH(Edges[[#This Row],[Vertex 1]],GroupVertices[Vertex],0)),1,1,"")</f>
        <v>#N/A</v>
      </c>
      <c r="BE768" s="81" t="e">
        <f>REPLACE(INDEX(GroupVertices[Group], MATCH(Edges[[#This Row],[Vertex 2]],GroupVertices[Vertex],0)),1,1,"")</f>
        <v>#N/A</v>
      </c>
    </row>
    <row r="769" spans="1:57" x14ac:dyDescent="0.25">
      <c r="A769" s="67" t="s">
        <v>2458</v>
      </c>
      <c r="B769" s="67" t="s">
        <v>387</v>
      </c>
      <c r="C769" s="68"/>
      <c r="D769" s="69"/>
      <c r="E769" s="70"/>
      <c r="F769" s="71"/>
      <c r="G769" s="68"/>
      <c r="H769" s="72"/>
      <c r="I769" s="73"/>
      <c r="J769" s="73"/>
      <c r="K769" s="35" t="s">
        <v>65</v>
      </c>
      <c r="L769" s="80">
        <v>769</v>
      </c>
      <c r="M769" s="80"/>
      <c r="N769" s="75"/>
      <c r="O769" s="82" t="s">
        <v>393</v>
      </c>
      <c r="P769" s="84">
        <v>42854.609479166669</v>
      </c>
      <c r="Q769" s="82" t="s">
        <v>2620</v>
      </c>
      <c r="R769" s="85" t="s">
        <v>2657</v>
      </c>
      <c r="S769" s="82" t="s">
        <v>2668</v>
      </c>
      <c r="T769" s="82"/>
      <c r="U769" s="82"/>
      <c r="V769" s="85" t="s">
        <v>2990</v>
      </c>
      <c r="W769" s="84">
        <v>42854.609479166669</v>
      </c>
      <c r="X769" s="85" t="s">
        <v>3418</v>
      </c>
      <c r="Y769" s="82"/>
      <c r="Z769" s="82"/>
      <c r="AA769" s="88" t="s">
        <v>3856</v>
      </c>
      <c r="AB769" s="82"/>
      <c r="AC769" s="82" t="b">
        <v>0</v>
      </c>
      <c r="AD769" s="82">
        <v>0</v>
      </c>
      <c r="AE769" s="88" t="s">
        <v>1016</v>
      </c>
      <c r="AF769" s="82" t="b">
        <v>0</v>
      </c>
      <c r="AG769" s="82" t="s">
        <v>1023</v>
      </c>
      <c r="AH769" s="82"/>
      <c r="AI769" s="88" t="s">
        <v>1016</v>
      </c>
      <c r="AJ769" s="82" t="b">
        <v>0</v>
      </c>
      <c r="AK769" s="82">
        <v>345</v>
      </c>
      <c r="AL769" s="88" t="s">
        <v>3964</v>
      </c>
      <c r="AM769" s="82" t="s">
        <v>1030</v>
      </c>
      <c r="AN769" s="82" t="b">
        <v>0</v>
      </c>
      <c r="AO769" s="88" t="s">
        <v>3964</v>
      </c>
      <c r="AP769" s="82" t="s">
        <v>179</v>
      </c>
      <c r="AQ769" s="82">
        <v>0</v>
      </c>
      <c r="AR769" s="82">
        <v>0</v>
      </c>
      <c r="AS769" s="82"/>
      <c r="AT769" s="82"/>
      <c r="AU769" s="82"/>
      <c r="AV769" s="82"/>
      <c r="AW769" s="82"/>
      <c r="AX769" s="82"/>
      <c r="AY769" s="82"/>
      <c r="AZ769" s="82"/>
      <c r="BA769" s="105" t="b">
        <f>IF(Edges[[#This Row],[Vertex 1]]=Edges[[#This Row],[Vertex 2]],TRUE,FALSE)</f>
        <v>0</v>
      </c>
      <c r="BB769">
        <v>1</v>
      </c>
      <c r="BC769">
        <v>1</v>
      </c>
      <c r="BD769" s="81" t="e">
        <f>REPLACE(INDEX(GroupVertices[Group], MATCH(Edges[[#This Row],[Vertex 1]],GroupVertices[Vertex],0)),1,1,"")</f>
        <v>#N/A</v>
      </c>
      <c r="BE769" s="81" t="e">
        <f>REPLACE(INDEX(GroupVertices[Group], MATCH(Edges[[#This Row],[Vertex 2]],GroupVertices[Vertex],0)),1,1,"")</f>
        <v>#N/A</v>
      </c>
    </row>
    <row r="770" spans="1:57" x14ac:dyDescent="0.25">
      <c r="A770" s="67" t="s">
        <v>2458</v>
      </c>
      <c r="B770" s="67" t="s">
        <v>381</v>
      </c>
      <c r="C770" s="68"/>
      <c r="D770" s="69"/>
      <c r="E770" s="70"/>
      <c r="F770" s="71"/>
      <c r="G770" s="68"/>
      <c r="H770" s="72"/>
      <c r="I770" s="73"/>
      <c r="J770" s="73"/>
      <c r="K770" s="35" t="s">
        <v>65</v>
      </c>
      <c r="L770" s="80">
        <v>770</v>
      </c>
      <c r="M770" s="80"/>
      <c r="N770" s="75"/>
      <c r="O770" s="82" t="s">
        <v>393</v>
      </c>
      <c r="P770" s="84">
        <v>42854.609479166669</v>
      </c>
      <c r="Q770" s="82" t="s">
        <v>2620</v>
      </c>
      <c r="R770" s="85" t="s">
        <v>2657</v>
      </c>
      <c r="S770" s="82" t="s">
        <v>2668</v>
      </c>
      <c r="T770" s="82"/>
      <c r="U770" s="82"/>
      <c r="V770" s="85" t="s">
        <v>2990</v>
      </c>
      <c r="W770" s="84">
        <v>42854.609479166669</v>
      </c>
      <c r="X770" s="85" t="s">
        <v>3418</v>
      </c>
      <c r="Y770" s="82"/>
      <c r="Z770" s="82"/>
      <c r="AA770" s="88" t="s">
        <v>3856</v>
      </c>
      <c r="AB770" s="82"/>
      <c r="AC770" s="82" t="b">
        <v>0</v>
      </c>
      <c r="AD770" s="82">
        <v>0</v>
      </c>
      <c r="AE770" s="88" t="s">
        <v>1016</v>
      </c>
      <c r="AF770" s="82" t="b">
        <v>0</v>
      </c>
      <c r="AG770" s="82" t="s">
        <v>1023</v>
      </c>
      <c r="AH770" s="82"/>
      <c r="AI770" s="88" t="s">
        <v>1016</v>
      </c>
      <c r="AJ770" s="82" t="b">
        <v>0</v>
      </c>
      <c r="AK770" s="82">
        <v>345</v>
      </c>
      <c r="AL770" s="88" t="s">
        <v>3964</v>
      </c>
      <c r="AM770" s="82" t="s">
        <v>1030</v>
      </c>
      <c r="AN770" s="82" t="b">
        <v>0</v>
      </c>
      <c r="AO770" s="88" t="s">
        <v>3964</v>
      </c>
      <c r="AP770" s="82" t="s">
        <v>179</v>
      </c>
      <c r="AQ770" s="82">
        <v>0</v>
      </c>
      <c r="AR770" s="82">
        <v>0</v>
      </c>
      <c r="AS770" s="82"/>
      <c r="AT770" s="82"/>
      <c r="AU770" s="82"/>
      <c r="AV770" s="82"/>
      <c r="AW770" s="82"/>
      <c r="AX770" s="82"/>
      <c r="AY770" s="82"/>
      <c r="AZ770" s="82"/>
      <c r="BA770" s="105" t="b">
        <f>IF(Edges[[#This Row],[Vertex 1]]=Edges[[#This Row],[Vertex 2]],TRUE,FALSE)</f>
        <v>0</v>
      </c>
      <c r="BB770">
        <v>1</v>
      </c>
      <c r="BC770">
        <v>1</v>
      </c>
      <c r="BD770" s="81" t="e">
        <f>REPLACE(INDEX(GroupVertices[Group], MATCH(Edges[[#This Row],[Vertex 1]],GroupVertices[Vertex],0)),1,1,"")</f>
        <v>#N/A</v>
      </c>
      <c r="BE770" s="81" t="e">
        <f>REPLACE(INDEX(GroupVertices[Group], MATCH(Edges[[#This Row],[Vertex 2]],GroupVertices[Vertex],0)),1,1,"")</f>
        <v>#N/A</v>
      </c>
    </row>
    <row r="771" spans="1:57" hidden="1" x14ac:dyDescent="0.25">
      <c r="A771" s="67" t="s">
        <v>2459</v>
      </c>
      <c r="B771" s="67" t="s">
        <v>2459</v>
      </c>
      <c r="C771" s="68"/>
      <c r="D771" s="69"/>
      <c r="E771" s="70"/>
      <c r="F771" s="71"/>
      <c r="G771" s="68"/>
      <c r="H771" s="72"/>
      <c r="I771" s="73"/>
      <c r="J771" s="73"/>
      <c r="K771" s="35" t="s">
        <v>65</v>
      </c>
      <c r="L771" s="80">
        <v>771</v>
      </c>
      <c r="M771" s="80"/>
      <c r="N771" s="75"/>
      <c r="O771" s="82" t="s">
        <v>179</v>
      </c>
      <c r="P771" s="84">
        <v>42854.619039351855</v>
      </c>
      <c r="Q771" s="82" t="s">
        <v>2640</v>
      </c>
      <c r="R771" s="82"/>
      <c r="S771" s="82"/>
      <c r="T771" s="82"/>
      <c r="U771" s="82"/>
      <c r="V771" s="85" t="s">
        <v>502</v>
      </c>
      <c r="W771" s="84">
        <v>42854.619039351855</v>
      </c>
      <c r="X771" s="85" t="s">
        <v>3419</v>
      </c>
      <c r="Y771" s="82"/>
      <c r="Z771" s="82"/>
      <c r="AA771" s="88" t="s">
        <v>3857</v>
      </c>
      <c r="AB771" s="82"/>
      <c r="AC771" s="82" t="b">
        <v>0</v>
      </c>
      <c r="AD771" s="82">
        <v>0</v>
      </c>
      <c r="AE771" s="88" t="s">
        <v>1016</v>
      </c>
      <c r="AF771" s="82" t="b">
        <v>0</v>
      </c>
      <c r="AG771" s="82" t="s">
        <v>1023</v>
      </c>
      <c r="AH771" s="82"/>
      <c r="AI771" s="88" t="s">
        <v>1016</v>
      </c>
      <c r="AJ771" s="82" t="b">
        <v>0</v>
      </c>
      <c r="AK771" s="82">
        <v>0</v>
      </c>
      <c r="AL771" s="88" t="s">
        <v>1016</v>
      </c>
      <c r="AM771" s="82" t="s">
        <v>1030</v>
      </c>
      <c r="AN771" s="82" t="b">
        <v>0</v>
      </c>
      <c r="AO771" s="88" t="s">
        <v>3857</v>
      </c>
      <c r="AP771" s="82" t="s">
        <v>179</v>
      </c>
      <c r="AQ771" s="82">
        <v>0</v>
      </c>
      <c r="AR771" s="82">
        <v>0</v>
      </c>
      <c r="AS771" s="82"/>
      <c r="AT771" s="82"/>
      <c r="AU771" s="82"/>
      <c r="AV771" s="82"/>
      <c r="AW771" s="82"/>
      <c r="AX771" s="82"/>
      <c r="AY771" s="82"/>
      <c r="AZ771" s="82"/>
      <c r="BA771" s="105" t="b">
        <f>IF(Edges[[#This Row],[Vertex 1]]=Edges[[#This Row],[Vertex 2]],TRUE,FALSE)</f>
        <v>1</v>
      </c>
      <c r="BB771">
        <v>2</v>
      </c>
      <c r="BC771">
        <v>1</v>
      </c>
      <c r="BD771" s="82" t="e">
        <f>REPLACE(INDEX(GroupVertices[Group], MATCH(Edges[[#This Row],[Vertex 1]],GroupVertices[Vertex],0)),1,1,"")</f>
        <v>#N/A</v>
      </c>
      <c r="BE771" s="105" t="e">
        <f>REPLACE(INDEX(GroupVertices[Group], MATCH(Edges[[#This Row],[Vertex 2]],GroupVertices[Vertex],0)),1,1,"")</f>
        <v>#N/A</v>
      </c>
    </row>
    <row r="772" spans="1:57" x14ac:dyDescent="0.25">
      <c r="A772" s="67" t="s">
        <v>2460</v>
      </c>
      <c r="B772" s="67" t="s">
        <v>387</v>
      </c>
      <c r="C772" s="68"/>
      <c r="D772" s="69"/>
      <c r="E772" s="70"/>
      <c r="F772" s="71"/>
      <c r="G772" s="68"/>
      <c r="H772" s="72"/>
      <c r="I772" s="73"/>
      <c r="J772" s="73"/>
      <c r="K772" s="35" t="s">
        <v>65</v>
      </c>
      <c r="L772" s="80">
        <v>772</v>
      </c>
      <c r="M772" s="80"/>
      <c r="N772" s="75"/>
      <c r="O772" s="82" t="s">
        <v>393</v>
      </c>
      <c r="P772" s="84">
        <v>42854.641516203701</v>
      </c>
      <c r="Q772" s="82" t="s">
        <v>2620</v>
      </c>
      <c r="R772" s="85" t="s">
        <v>2657</v>
      </c>
      <c r="S772" s="82" t="s">
        <v>2668</v>
      </c>
      <c r="T772" s="82"/>
      <c r="U772" s="82"/>
      <c r="V772" s="85" t="s">
        <v>2991</v>
      </c>
      <c r="W772" s="84">
        <v>42854.641516203701</v>
      </c>
      <c r="X772" s="85" t="s">
        <v>3420</v>
      </c>
      <c r="Y772" s="82"/>
      <c r="Z772" s="82"/>
      <c r="AA772" s="88" t="s">
        <v>3858</v>
      </c>
      <c r="AB772" s="82"/>
      <c r="AC772" s="82" t="b">
        <v>0</v>
      </c>
      <c r="AD772" s="82">
        <v>0</v>
      </c>
      <c r="AE772" s="88" t="s">
        <v>1016</v>
      </c>
      <c r="AF772" s="82" t="b">
        <v>0</v>
      </c>
      <c r="AG772" s="82" t="s">
        <v>1023</v>
      </c>
      <c r="AH772" s="82"/>
      <c r="AI772" s="88" t="s">
        <v>1016</v>
      </c>
      <c r="AJ772" s="82" t="b">
        <v>0</v>
      </c>
      <c r="AK772" s="82">
        <v>345</v>
      </c>
      <c r="AL772" s="88" t="s">
        <v>3964</v>
      </c>
      <c r="AM772" s="82" t="s">
        <v>1033</v>
      </c>
      <c r="AN772" s="82" t="b">
        <v>0</v>
      </c>
      <c r="AO772" s="88" t="s">
        <v>3964</v>
      </c>
      <c r="AP772" s="82" t="s">
        <v>179</v>
      </c>
      <c r="AQ772" s="82">
        <v>0</v>
      </c>
      <c r="AR772" s="82">
        <v>0</v>
      </c>
      <c r="AS772" s="82"/>
      <c r="AT772" s="82"/>
      <c r="AU772" s="82"/>
      <c r="AV772" s="82"/>
      <c r="AW772" s="82"/>
      <c r="AX772" s="82"/>
      <c r="AY772" s="82"/>
      <c r="AZ772" s="82"/>
      <c r="BA772" s="105" t="b">
        <f>IF(Edges[[#This Row],[Vertex 1]]=Edges[[#This Row],[Vertex 2]],TRUE,FALSE)</f>
        <v>0</v>
      </c>
      <c r="BB772">
        <v>1</v>
      </c>
      <c r="BC772">
        <v>1</v>
      </c>
      <c r="BD772" s="81" t="e">
        <f>REPLACE(INDEX(GroupVertices[Group], MATCH(Edges[[#This Row],[Vertex 1]],GroupVertices[Vertex],0)),1,1,"")</f>
        <v>#N/A</v>
      </c>
      <c r="BE772" s="81" t="e">
        <f>REPLACE(INDEX(GroupVertices[Group], MATCH(Edges[[#This Row],[Vertex 2]],GroupVertices[Vertex],0)),1,1,"")</f>
        <v>#N/A</v>
      </c>
    </row>
    <row r="773" spans="1:57" x14ac:dyDescent="0.25">
      <c r="A773" s="67" t="s">
        <v>2460</v>
      </c>
      <c r="B773" s="67" t="s">
        <v>381</v>
      </c>
      <c r="C773" s="68"/>
      <c r="D773" s="69"/>
      <c r="E773" s="70"/>
      <c r="F773" s="71"/>
      <c r="G773" s="68"/>
      <c r="H773" s="72"/>
      <c r="I773" s="73"/>
      <c r="J773" s="73"/>
      <c r="K773" s="35" t="s">
        <v>65</v>
      </c>
      <c r="L773" s="80">
        <v>773</v>
      </c>
      <c r="M773" s="80"/>
      <c r="N773" s="75"/>
      <c r="O773" s="82" t="s">
        <v>393</v>
      </c>
      <c r="P773" s="84">
        <v>42854.641516203701</v>
      </c>
      <c r="Q773" s="82" t="s">
        <v>2620</v>
      </c>
      <c r="R773" s="85" t="s">
        <v>2657</v>
      </c>
      <c r="S773" s="82" t="s">
        <v>2668</v>
      </c>
      <c r="T773" s="82"/>
      <c r="U773" s="82"/>
      <c r="V773" s="85" t="s">
        <v>2991</v>
      </c>
      <c r="W773" s="84">
        <v>42854.641516203701</v>
      </c>
      <c r="X773" s="85" t="s">
        <v>3420</v>
      </c>
      <c r="Y773" s="82"/>
      <c r="Z773" s="82"/>
      <c r="AA773" s="88" t="s">
        <v>3858</v>
      </c>
      <c r="AB773" s="82"/>
      <c r="AC773" s="82" t="b">
        <v>0</v>
      </c>
      <c r="AD773" s="82">
        <v>0</v>
      </c>
      <c r="AE773" s="88" t="s">
        <v>1016</v>
      </c>
      <c r="AF773" s="82" t="b">
        <v>0</v>
      </c>
      <c r="AG773" s="82" t="s">
        <v>1023</v>
      </c>
      <c r="AH773" s="82"/>
      <c r="AI773" s="88" t="s">
        <v>1016</v>
      </c>
      <c r="AJ773" s="82" t="b">
        <v>0</v>
      </c>
      <c r="AK773" s="82">
        <v>345</v>
      </c>
      <c r="AL773" s="88" t="s">
        <v>3964</v>
      </c>
      <c r="AM773" s="82" t="s">
        <v>1033</v>
      </c>
      <c r="AN773" s="82" t="b">
        <v>0</v>
      </c>
      <c r="AO773" s="88" t="s">
        <v>3964</v>
      </c>
      <c r="AP773" s="82" t="s">
        <v>179</v>
      </c>
      <c r="AQ773" s="82">
        <v>0</v>
      </c>
      <c r="AR773" s="82">
        <v>0</v>
      </c>
      <c r="AS773" s="82"/>
      <c r="AT773" s="82"/>
      <c r="AU773" s="82"/>
      <c r="AV773" s="82"/>
      <c r="AW773" s="82"/>
      <c r="AX773" s="82"/>
      <c r="AY773" s="82"/>
      <c r="AZ773" s="82"/>
      <c r="BA773" s="105" t="b">
        <f>IF(Edges[[#This Row],[Vertex 1]]=Edges[[#This Row],[Vertex 2]],TRUE,FALSE)</f>
        <v>0</v>
      </c>
      <c r="BB773">
        <v>1</v>
      </c>
      <c r="BC773">
        <v>1</v>
      </c>
      <c r="BD773" s="81" t="e">
        <f>REPLACE(INDEX(GroupVertices[Group], MATCH(Edges[[#This Row],[Vertex 1]],GroupVertices[Vertex],0)),1,1,"")</f>
        <v>#N/A</v>
      </c>
      <c r="BE773" s="81" t="e">
        <f>REPLACE(INDEX(GroupVertices[Group], MATCH(Edges[[#This Row],[Vertex 2]],GroupVertices[Vertex],0)),1,1,"")</f>
        <v>#N/A</v>
      </c>
    </row>
    <row r="774" spans="1:57" x14ac:dyDescent="0.25">
      <c r="A774" s="67" t="s">
        <v>2461</v>
      </c>
      <c r="B774" s="67" t="s">
        <v>387</v>
      </c>
      <c r="C774" s="68"/>
      <c r="D774" s="69"/>
      <c r="E774" s="70"/>
      <c r="F774" s="71"/>
      <c r="G774" s="68"/>
      <c r="H774" s="72"/>
      <c r="I774" s="73"/>
      <c r="J774" s="73"/>
      <c r="K774" s="35" t="s">
        <v>65</v>
      </c>
      <c r="L774" s="80">
        <v>774</v>
      </c>
      <c r="M774" s="80"/>
      <c r="N774" s="75"/>
      <c r="O774" s="82" t="s">
        <v>393</v>
      </c>
      <c r="P774" s="84">
        <v>42854.643043981479</v>
      </c>
      <c r="Q774" s="82" t="s">
        <v>2620</v>
      </c>
      <c r="R774" s="85" t="s">
        <v>2657</v>
      </c>
      <c r="S774" s="82" t="s">
        <v>2668</v>
      </c>
      <c r="T774" s="82"/>
      <c r="U774" s="82"/>
      <c r="V774" s="85" t="s">
        <v>2992</v>
      </c>
      <c r="W774" s="84">
        <v>42854.643043981479</v>
      </c>
      <c r="X774" s="85" t="s">
        <v>3421</v>
      </c>
      <c r="Y774" s="82"/>
      <c r="Z774" s="82"/>
      <c r="AA774" s="88" t="s">
        <v>3859</v>
      </c>
      <c r="AB774" s="82"/>
      <c r="AC774" s="82" t="b">
        <v>0</v>
      </c>
      <c r="AD774" s="82">
        <v>0</v>
      </c>
      <c r="AE774" s="88" t="s">
        <v>1016</v>
      </c>
      <c r="AF774" s="82" t="b">
        <v>0</v>
      </c>
      <c r="AG774" s="82" t="s">
        <v>1023</v>
      </c>
      <c r="AH774" s="82"/>
      <c r="AI774" s="88" t="s">
        <v>1016</v>
      </c>
      <c r="AJ774" s="82" t="b">
        <v>0</v>
      </c>
      <c r="AK774" s="82">
        <v>345</v>
      </c>
      <c r="AL774" s="88" t="s">
        <v>3964</v>
      </c>
      <c r="AM774" s="82" t="s">
        <v>1030</v>
      </c>
      <c r="AN774" s="82" t="b">
        <v>0</v>
      </c>
      <c r="AO774" s="88" t="s">
        <v>3964</v>
      </c>
      <c r="AP774" s="82" t="s">
        <v>179</v>
      </c>
      <c r="AQ774" s="82">
        <v>0</v>
      </c>
      <c r="AR774" s="82">
        <v>0</v>
      </c>
      <c r="AS774" s="82"/>
      <c r="AT774" s="82"/>
      <c r="AU774" s="82"/>
      <c r="AV774" s="82"/>
      <c r="AW774" s="82"/>
      <c r="AX774" s="82"/>
      <c r="AY774" s="82"/>
      <c r="AZ774" s="82"/>
      <c r="BA774" s="105" t="b">
        <f>IF(Edges[[#This Row],[Vertex 1]]=Edges[[#This Row],[Vertex 2]],TRUE,FALSE)</f>
        <v>0</v>
      </c>
      <c r="BB774">
        <v>1</v>
      </c>
      <c r="BC774">
        <v>1</v>
      </c>
      <c r="BD774" s="81" t="e">
        <f>REPLACE(INDEX(GroupVertices[Group], MATCH(Edges[[#This Row],[Vertex 1]],GroupVertices[Vertex],0)),1,1,"")</f>
        <v>#N/A</v>
      </c>
      <c r="BE774" s="81" t="e">
        <f>REPLACE(INDEX(GroupVertices[Group], MATCH(Edges[[#This Row],[Vertex 2]],GroupVertices[Vertex],0)),1,1,"")</f>
        <v>#N/A</v>
      </c>
    </row>
    <row r="775" spans="1:57" x14ac:dyDescent="0.25">
      <c r="A775" s="67" t="s">
        <v>2461</v>
      </c>
      <c r="B775" s="67" t="s">
        <v>381</v>
      </c>
      <c r="C775" s="68"/>
      <c r="D775" s="69"/>
      <c r="E775" s="70"/>
      <c r="F775" s="71"/>
      <c r="G775" s="68"/>
      <c r="H775" s="72"/>
      <c r="I775" s="73"/>
      <c r="J775" s="73"/>
      <c r="K775" s="35" t="s">
        <v>65</v>
      </c>
      <c r="L775" s="80">
        <v>775</v>
      </c>
      <c r="M775" s="80"/>
      <c r="N775" s="75"/>
      <c r="O775" s="82" t="s">
        <v>393</v>
      </c>
      <c r="P775" s="84">
        <v>42854.643043981479</v>
      </c>
      <c r="Q775" s="82" t="s">
        <v>2620</v>
      </c>
      <c r="R775" s="85" t="s">
        <v>2657</v>
      </c>
      <c r="S775" s="82" t="s">
        <v>2668</v>
      </c>
      <c r="T775" s="82"/>
      <c r="U775" s="82"/>
      <c r="V775" s="85" t="s">
        <v>2992</v>
      </c>
      <c r="W775" s="84">
        <v>42854.643043981479</v>
      </c>
      <c r="X775" s="85" t="s">
        <v>3421</v>
      </c>
      <c r="Y775" s="82"/>
      <c r="Z775" s="82"/>
      <c r="AA775" s="88" t="s">
        <v>3859</v>
      </c>
      <c r="AB775" s="82"/>
      <c r="AC775" s="82" t="b">
        <v>0</v>
      </c>
      <c r="AD775" s="82">
        <v>0</v>
      </c>
      <c r="AE775" s="88" t="s">
        <v>1016</v>
      </c>
      <c r="AF775" s="82" t="b">
        <v>0</v>
      </c>
      <c r="AG775" s="82" t="s">
        <v>1023</v>
      </c>
      <c r="AH775" s="82"/>
      <c r="AI775" s="88" t="s">
        <v>1016</v>
      </c>
      <c r="AJ775" s="82" t="b">
        <v>0</v>
      </c>
      <c r="AK775" s="82">
        <v>345</v>
      </c>
      <c r="AL775" s="88" t="s">
        <v>3964</v>
      </c>
      <c r="AM775" s="82" t="s">
        <v>1030</v>
      </c>
      <c r="AN775" s="82" t="b">
        <v>0</v>
      </c>
      <c r="AO775" s="88" t="s">
        <v>3964</v>
      </c>
      <c r="AP775" s="82" t="s">
        <v>179</v>
      </c>
      <c r="AQ775" s="82">
        <v>0</v>
      </c>
      <c r="AR775" s="82">
        <v>0</v>
      </c>
      <c r="AS775" s="82"/>
      <c r="AT775" s="82"/>
      <c r="AU775" s="82"/>
      <c r="AV775" s="82"/>
      <c r="AW775" s="82"/>
      <c r="AX775" s="82"/>
      <c r="AY775" s="82"/>
      <c r="AZ775" s="82"/>
      <c r="BA775" s="105" t="b">
        <f>IF(Edges[[#This Row],[Vertex 1]]=Edges[[#This Row],[Vertex 2]],TRUE,FALSE)</f>
        <v>0</v>
      </c>
      <c r="BB775">
        <v>1</v>
      </c>
      <c r="BC775">
        <v>1</v>
      </c>
      <c r="BD775" s="81" t="e">
        <f>REPLACE(INDEX(GroupVertices[Group], MATCH(Edges[[#This Row],[Vertex 1]],GroupVertices[Vertex],0)),1,1,"")</f>
        <v>#N/A</v>
      </c>
      <c r="BE775" s="81" t="e">
        <f>REPLACE(INDEX(GroupVertices[Group], MATCH(Edges[[#This Row],[Vertex 2]],GroupVertices[Vertex],0)),1,1,"")</f>
        <v>#N/A</v>
      </c>
    </row>
    <row r="776" spans="1:57" x14ac:dyDescent="0.25">
      <c r="A776" s="67" t="s">
        <v>2462</v>
      </c>
      <c r="B776" s="67" t="s">
        <v>387</v>
      </c>
      <c r="C776" s="68"/>
      <c r="D776" s="69"/>
      <c r="E776" s="70"/>
      <c r="F776" s="71"/>
      <c r="G776" s="68"/>
      <c r="H776" s="72"/>
      <c r="I776" s="73"/>
      <c r="J776" s="73"/>
      <c r="K776" s="35" t="s">
        <v>65</v>
      </c>
      <c r="L776" s="80">
        <v>776</v>
      </c>
      <c r="M776" s="80"/>
      <c r="N776" s="75"/>
      <c r="O776" s="82" t="s">
        <v>393</v>
      </c>
      <c r="P776" s="84">
        <v>42854.653229166666</v>
      </c>
      <c r="Q776" s="82" t="s">
        <v>2620</v>
      </c>
      <c r="R776" s="85" t="s">
        <v>2657</v>
      </c>
      <c r="S776" s="82" t="s">
        <v>2668</v>
      </c>
      <c r="T776" s="82"/>
      <c r="U776" s="82"/>
      <c r="V776" s="85" t="s">
        <v>2993</v>
      </c>
      <c r="W776" s="84">
        <v>42854.653229166666</v>
      </c>
      <c r="X776" s="85" t="s">
        <v>3422</v>
      </c>
      <c r="Y776" s="82"/>
      <c r="Z776" s="82"/>
      <c r="AA776" s="88" t="s">
        <v>3860</v>
      </c>
      <c r="AB776" s="82"/>
      <c r="AC776" s="82" t="b">
        <v>0</v>
      </c>
      <c r="AD776" s="82">
        <v>0</v>
      </c>
      <c r="AE776" s="88" t="s">
        <v>1016</v>
      </c>
      <c r="AF776" s="82" t="b">
        <v>0</v>
      </c>
      <c r="AG776" s="82" t="s">
        <v>1023</v>
      </c>
      <c r="AH776" s="82"/>
      <c r="AI776" s="88" t="s">
        <v>1016</v>
      </c>
      <c r="AJ776" s="82" t="b">
        <v>0</v>
      </c>
      <c r="AK776" s="82">
        <v>345</v>
      </c>
      <c r="AL776" s="88" t="s">
        <v>3964</v>
      </c>
      <c r="AM776" s="82" t="s">
        <v>3978</v>
      </c>
      <c r="AN776" s="82" t="b">
        <v>0</v>
      </c>
      <c r="AO776" s="88" t="s">
        <v>3964</v>
      </c>
      <c r="AP776" s="82" t="s">
        <v>179</v>
      </c>
      <c r="AQ776" s="82">
        <v>0</v>
      </c>
      <c r="AR776" s="82">
        <v>0</v>
      </c>
      <c r="AS776" s="82"/>
      <c r="AT776" s="82"/>
      <c r="AU776" s="82"/>
      <c r="AV776" s="82"/>
      <c r="AW776" s="82"/>
      <c r="AX776" s="82"/>
      <c r="AY776" s="82"/>
      <c r="AZ776" s="82"/>
      <c r="BA776" s="105" t="b">
        <f>IF(Edges[[#This Row],[Vertex 1]]=Edges[[#This Row],[Vertex 2]],TRUE,FALSE)</f>
        <v>0</v>
      </c>
      <c r="BB776">
        <v>1</v>
      </c>
      <c r="BC776">
        <v>1</v>
      </c>
      <c r="BD776" s="81" t="e">
        <f>REPLACE(INDEX(GroupVertices[Group], MATCH(Edges[[#This Row],[Vertex 1]],GroupVertices[Vertex],0)),1,1,"")</f>
        <v>#N/A</v>
      </c>
      <c r="BE776" s="81" t="e">
        <f>REPLACE(INDEX(GroupVertices[Group], MATCH(Edges[[#This Row],[Vertex 2]],GroupVertices[Vertex],0)),1,1,"")</f>
        <v>#N/A</v>
      </c>
    </row>
    <row r="777" spans="1:57" x14ac:dyDescent="0.25">
      <c r="A777" s="67" t="s">
        <v>2462</v>
      </c>
      <c r="B777" s="67" t="s">
        <v>381</v>
      </c>
      <c r="C777" s="68"/>
      <c r="D777" s="69"/>
      <c r="E777" s="70"/>
      <c r="F777" s="71"/>
      <c r="G777" s="68"/>
      <c r="H777" s="72"/>
      <c r="I777" s="73"/>
      <c r="J777" s="73"/>
      <c r="K777" s="35" t="s">
        <v>65</v>
      </c>
      <c r="L777" s="80">
        <v>777</v>
      </c>
      <c r="M777" s="80"/>
      <c r="N777" s="75"/>
      <c r="O777" s="82" t="s">
        <v>393</v>
      </c>
      <c r="P777" s="84">
        <v>42854.653229166666</v>
      </c>
      <c r="Q777" s="82" t="s">
        <v>2620</v>
      </c>
      <c r="R777" s="85" t="s">
        <v>2657</v>
      </c>
      <c r="S777" s="82" t="s">
        <v>2668</v>
      </c>
      <c r="T777" s="82"/>
      <c r="U777" s="82"/>
      <c r="V777" s="85" t="s">
        <v>2993</v>
      </c>
      <c r="W777" s="84">
        <v>42854.653229166666</v>
      </c>
      <c r="X777" s="85" t="s">
        <v>3422</v>
      </c>
      <c r="Y777" s="82"/>
      <c r="Z777" s="82"/>
      <c r="AA777" s="88" t="s">
        <v>3860</v>
      </c>
      <c r="AB777" s="82"/>
      <c r="AC777" s="82" t="b">
        <v>0</v>
      </c>
      <c r="AD777" s="82">
        <v>0</v>
      </c>
      <c r="AE777" s="88" t="s">
        <v>1016</v>
      </c>
      <c r="AF777" s="82" t="b">
        <v>0</v>
      </c>
      <c r="AG777" s="82" t="s">
        <v>1023</v>
      </c>
      <c r="AH777" s="82"/>
      <c r="AI777" s="88" t="s">
        <v>1016</v>
      </c>
      <c r="AJ777" s="82" t="b">
        <v>0</v>
      </c>
      <c r="AK777" s="82">
        <v>345</v>
      </c>
      <c r="AL777" s="88" t="s">
        <v>3964</v>
      </c>
      <c r="AM777" s="82" t="s">
        <v>3978</v>
      </c>
      <c r="AN777" s="82" t="b">
        <v>0</v>
      </c>
      <c r="AO777" s="88" t="s">
        <v>3964</v>
      </c>
      <c r="AP777" s="82" t="s">
        <v>179</v>
      </c>
      <c r="AQ777" s="82">
        <v>0</v>
      </c>
      <c r="AR777" s="82">
        <v>0</v>
      </c>
      <c r="AS777" s="82"/>
      <c r="AT777" s="82"/>
      <c r="AU777" s="82"/>
      <c r="AV777" s="82"/>
      <c r="AW777" s="82"/>
      <c r="AX777" s="82"/>
      <c r="AY777" s="82"/>
      <c r="AZ777" s="82"/>
      <c r="BA777" s="105" t="b">
        <f>IF(Edges[[#This Row],[Vertex 1]]=Edges[[#This Row],[Vertex 2]],TRUE,FALSE)</f>
        <v>0</v>
      </c>
      <c r="BB777">
        <v>1</v>
      </c>
      <c r="BC777">
        <v>1</v>
      </c>
      <c r="BD777" s="81" t="e">
        <f>REPLACE(INDEX(GroupVertices[Group], MATCH(Edges[[#This Row],[Vertex 1]],GroupVertices[Vertex],0)),1,1,"")</f>
        <v>#N/A</v>
      </c>
      <c r="BE777" s="81" t="e">
        <f>REPLACE(INDEX(GroupVertices[Group], MATCH(Edges[[#This Row],[Vertex 2]],GroupVertices[Vertex],0)),1,1,"")</f>
        <v>#N/A</v>
      </c>
    </row>
    <row r="778" spans="1:57" x14ac:dyDescent="0.25">
      <c r="A778" s="67" t="s">
        <v>2463</v>
      </c>
      <c r="B778" s="67" t="s">
        <v>387</v>
      </c>
      <c r="C778" s="68"/>
      <c r="D778" s="69"/>
      <c r="E778" s="70"/>
      <c r="F778" s="71"/>
      <c r="G778" s="68"/>
      <c r="H778" s="72"/>
      <c r="I778" s="73"/>
      <c r="J778" s="73"/>
      <c r="K778" s="35" t="s">
        <v>65</v>
      </c>
      <c r="L778" s="80">
        <v>778</v>
      </c>
      <c r="M778" s="80"/>
      <c r="N778" s="75"/>
      <c r="O778" s="82" t="s">
        <v>393</v>
      </c>
      <c r="P778" s="84">
        <v>42854.691446759258</v>
      </c>
      <c r="Q778" s="82" t="s">
        <v>2620</v>
      </c>
      <c r="R778" s="85" t="s">
        <v>2657</v>
      </c>
      <c r="S778" s="82" t="s">
        <v>2668</v>
      </c>
      <c r="T778" s="82"/>
      <c r="U778" s="82"/>
      <c r="V778" s="85" t="s">
        <v>2994</v>
      </c>
      <c r="W778" s="84">
        <v>42854.691446759258</v>
      </c>
      <c r="X778" s="85" t="s">
        <v>3423</v>
      </c>
      <c r="Y778" s="82"/>
      <c r="Z778" s="82"/>
      <c r="AA778" s="88" t="s">
        <v>3861</v>
      </c>
      <c r="AB778" s="82"/>
      <c r="AC778" s="82" t="b">
        <v>0</v>
      </c>
      <c r="AD778" s="82">
        <v>0</v>
      </c>
      <c r="AE778" s="88" t="s">
        <v>1016</v>
      </c>
      <c r="AF778" s="82" t="b">
        <v>0</v>
      </c>
      <c r="AG778" s="82" t="s">
        <v>1023</v>
      </c>
      <c r="AH778" s="82"/>
      <c r="AI778" s="88" t="s">
        <v>1016</v>
      </c>
      <c r="AJ778" s="82" t="b">
        <v>0</v>
      </c>
      <c r="AK778" s="82">
        <v>345</v>
      </c>
      <c r="AL778" s="88" t="s">
        <v>3964</v>
      </c>
      <c r="AM778" s="82" t="s">
        <v>1030</v>
      </c>
      <c r="AN778" s="82" t="b">
        <v>0</v>
      </c>
      <c r="AO778" s="88" t="s">
        <v>3964</v>
      </c>
      <c r="AP778" s="82" t="s">
        <v>179</v>
      </c>
      <c r="AQ778" s="82">
        <v>0</v>
      </c>
      <c r="AR778" s="82">
        <v>0</v>
      </c>
      <c r="AS778" s="82"/>
      <c r="AT778" s="82"/>
      <c r="AU778" s="82"/>
      <c r="AV778" s="82"/>
      <c r="AW778" s="82"/>
      <c r="AX778" s="82"/>
      <c r="AY778" s="82"/>
      <c r="AZ778" s="82"/>
      <c r="BA778" s="105" t="b">
        <f>IF(Edges[[#This Row],[Vertex 1]]=Edges[[#This Row],[Vertex 2]],TRUE,FALSE)</f>
        <v>0</v>
      </c>
      <c r="BB778">
        <v>1</v>
      </c>
      <c r="BC778">
        <v>1</v>
      </c>
      <c r="BD778" s="81" t="e">
        <f>REPLACE(INDEX(GroupVertices[Group], MATCH(Edges[[#This Row],[Vertex 1]],GroupVertices[Vertex],0)),1,1,"")</f>
        <v>#N/A</v>
      </c>
      <c r="BE778" s="81" t="e">
        <f>REPLACE(INDEX(GroupVertices[Group], MATCH(Edges[[#This Row],[Vertex 2]],GroupVertices[Vertex],0)),1,1,"")</f>
        <v>#N/A</v>
      </c>
    </row>
    <row r="779" spans="1:57" x14ac:dyDescent="0.25">
      <c r="A779" s="67" t="s">
        <v>2463</v>
      </c>
      <c r="B779" s="67" t="s">
        <v>381</v>
      </c>
      <c r="C779" s="68"/>
      <c r="D779" s="69"/>
      <c r="E779" s="70"/>
      <c r="F779" s="71"/>
      <c r="G779" s="68"/>
      <c r="H779" s="72"/>
      <c r="I779" s="73"/>
      <c r="J779" s="73"/>
      <c r="K779" s="35" t="s">
        <v>65</v>
      </c>
      <c r="L779" s="80">
        <v>779</v>
      </c>
      <c r="M779" s="80"/>
      <c r="N779" s="75"/>
      <c r="O779" s="82" t="s">
        <v>393</v>
      </c>
      <c r="P779" s="84">
        <v>42854.691446759258</v>
      </c>
      <c r="Q779" s="82" t="s">
        <v>2620</v>
      </c>
      <c r="R779" s="85" t="s">
        <v>2657</v>
      </c>
      <c r="S779" s="82" t="s">
        <v>2668</v>
      </c>
      <c r="T779" s="82"/>
      <c r="U779" s="82"/>
      <c r="V779" s="85" t="s">
        <v>2994</v>
      </c>
      <c r="W779" s="84">
        <v>42854.691446759258</v>
      </c>
      <c r="X779" s="85" t="s">
        <v>3423</v>
      </c>
      <c r="Y779" s="82"/>
      <c r="Z779" s="82"/>
      <c r="AA779" s="88" t="s">
        <v>3861</v>
      </c>
      <c r="AB779" s="82"/>
      <c r="AC779" s="82" t="b">
        <v>0</v>
      </c>
      <c r="AD779" s="82">
        <v>0</v>
      </c>
      <c r="AE779" s="88" t="s">
        <v>1016</v>
      </c>
      <c r="AF779" s="82" t="b">
        <v>0</v>
      </c>
      <c r="AG779" s="82" t="s">
        <v>1023</v>
      </c>
      <c r="AH779" s="82"/>
      <c r="AI779" s="88" t="s">
        <v>1016</v>
      </c>
      <c r="AJ779" s="82" t="b">
        <v>0</v>
      </c>
      <c r="AK779" s="82">
        <v>345</v>
      </c>
      <c r="AL779" s="88" t="s">
        <v>3964</v>
      </c>
      <c r="AM779" s="82" t="s">
        <v>1030</v>
      </c>
      <c r="AN779" s="82" t="b">
        <v>0</v>
      </c>
      <c r="AO779" s="88" t="s">
        <v>3964</v>
      </c>
      <c r="AP779" s="82" t="s">
        <v>179</v>
      </c>
      <c r="AQ779" s="82">
        <v>0</v>
      </c>
      <c r="AR779" s="82">
        <v>0</v>
      </c>
      <c r="AS779" s="82"/>
      <c r="AT779" s="82"/>
      <c r="AU779" s="82"/>
      <c r="AV779" s="82"/>
      <c r="AW779" s="82"/>
      <c r="AX779" s="82"/>
      <c r="AY779" s="82"/>
      <c r="AZ779" s="82"/>
      <c r="BA779" s="105" t="b">
        <f>IF(Edges[[#This Row],[Vertex 1]]=Edges[[#This Row],[Vertex 2]],TRUE,FALSE)</f>
        <v>0</v>
      </c>
      <c r="BB779">
        <v>1</v>
      </c>
      <c r="BC779">
        <v>1</v>
      </c>
      <c r="BD779" s="81" t="e">
        <f>REPLACE(INDEX(GroupVertices[Group], MATCH(Edges[[#This Row],[Vertex 1]],GroupVertices[Vertex],0)),1,1,"")</f>
        <v>#N/A</v>
      </c>
      <c r="BE779" s="81" t="e">
        <f>REPLACE(INDEX(GroupVertices[Group], MATCH(Edges[[#This Row],[Vertex 2]],GroupVertices[Vertex],0)),1,1,"")</f>
        <v>#N/A</v>
      </c>
    </row>
    <row r="780" spans="1:57" hidden="1" x14ac:dyDescent="0.25">
      <c r="A780" s="67" t="s">
        <v>2464</v>
      </c>
      <c r="B780" s="67" t="s">
        <v>2464</v>
      </c>
      <c r="C780" s="68"/>
      <c r="D780" s="69"/>
      <c r="E780" s="70"/>
      <c r="F780" s="71"/>
      <c r="G780" s="68"/>
      <c r="H780" s="72"/>
      <c r="I780" s="73"/>
      <c r="J780" s="73"/>
      <c r="K780" s="35" t="s">
        <v>65</v>
      </c>
      <c r="L780" s="80">
        <v>780</v>
      </c>
      <c r="M780" s="80"/>
      <c r="N780" s="75"/>
      <c r="O780" s="82" t="s">
        <v>179</v>
      </c>
      <c r="P780" s="84">
        <v>42854.700949074075</v>
      </c>
      <c r="Q780" s="82" t="s">
        <v>2641</v>
      </c>
      <c r="R780" s="82"/>
      <c r="S780" s="82"/>
      <c r="T780" s="82" t="s">
        <v>2698</v>
      </c>
      <c r="U780" s="82"/>
      <c r="V780" s="85" t="s">
        <v>2995</v>
      </c>
      <c r="W780" s="84">
        <v>42854.700949074075</v>
      </c>
      <c r="X780" s="85" t="s">
        <v>3424</v>
      </c>
      <c r="Y780" s="82"/>
      <c r="Z780" s="82"/>
      <c r="AA780" s="88" t="s">
        <v>3862</v>
      </c>
      <c r="AB780" s="82"/>
      <c r="AC780" s="82" t="b">
        <v>0</v>
      </c>
      <c r="AD780" s="82">
        <v>1</v>
      </c>
      <c r="AE780" s="88" t="s">
        <v>1016</v>
      </c>
      <c r="AF780" s="82" t="b">
        <v>0</v>
      </c>
      <c r="AG780" s="82" t="s">
        <v>1023</v>
      </c>
      <c r="AH780" s="82"/>
      <c r="AI780" s="88" t="s">
        <v>1016</v>
      </c>
      <c r="AJ780" s="82" t="b">
        <v>0</v>
      </c>
      <c r="AK780" s="82">
        <v>0</v>
      </c>
      <c r="AL780" s="88" t="s">
        <v>1016</v>
      </c>
      <c r="AM780" s="82" t="s">
        <v>1030</v>
      </c>
      <c r="AN780" s="82" t="b">
        <v>0</v>
      </c>
      <c r="AO780" s="88" t="s">
        <v>3862</v>
      </c>
      <c r="AP780" s="82" t="s">
        <v>179</v>
      </c>
      <c r="AQ780" s="82">
        <v>0</v>
      </c>
      <c r="AR780" s="82">
        <v>0</v>
      </c>
      <c r="AS780" s="82"/>
      <c r="AT780" s="82"/>
      <c r="AU780" s="82"/>
      <c r="AV780" s="82"/>
      <c r="AW780" s="82"/>
      <c r="AX780" s="82"/>
      <c r="AY780" s="82"/>
      <c r="AZ780" s="82"/>
      <c r="BA780" s="105" t="b">
        <f>IF(Edges[[#This Row],[Vertex 1]]=Edges[[#This Row],[Vertex 2]],TRUE,FALSE)</f>
        <v>1</v>
      </c>
      <c r="BB780">
        <v>1</v>
      </c>
      <c r="BC780">
        <v>1</v>
      </c>
      <c r="BD780" s="82" t="e">
        <f>REPLACE(INDEX(GroupVertices[Group], MATCH(Edges[[#This Row],[Vertex 1]],GroupVertices[Vertex],0)),1,1,"")</f>
        <v>#N/A</v>
      </c>
      <c r="BE780" s="105" t="e">
        <f>REPLACE(INDEX(GroupVertices[Group], MATCH(Edges[[#This Row],[Vertex 2]],GroupVertices[Vertex],0)),1,1,"")</f>
        <v>#N/A</v>
      </c>
    </row>
    <row r="781" spans="1:57" x14ac:dyDescent="0.25">
      <c r="A781" s="67" t="s">
        <v>2465</v>
      </c>
      <c r="B781" s="67" t="s">
        <v>387</v>
      </c>
      <c r="C781" s="68"/>
      <c r="D781" s="69"/>
      <c r="E781" s="70"/>
      <c r="F781" s="71"/>
      <c r="G781" s="68"/>
      <c r="H781" s="72"/>
      <c r="I781" s="73"/>
      <c r="J781" s="73"/>
      <c r="K781" s="35" t="s">
        <v>65</v>
      </c>
      <c r="L781" s="80">
        <v>781</v>
      </c>
      <c r="M781" s="80"/>
      <c r="N781" s="75"/>
      <c r="O781" s="82" t="s">
        <v>393</v>
      </c>
      <c r="P781" s="84">
        <v>42854.720370370371</v>
      </c>
      <c r="Q781" s="82" t="s">
        <v>2620</v>
      </c>
      <c r="R781" s="85" t="s">
        <v>2657</v>
      </c>
      <c r="S781" s="82" t="s">
        <v>2668</v>
      </c>
      <c r="T781" s="82"/>
      <c r="U781" s="82"/>
      <c r="V781" s="85" t="s">
        <v>2996</v>
      </c>
      <c r="W781" s="84">
        <v>42854.720370370371</v>
      </c>
      <c r="X781" s="85" t="s">
        <v>3425</v>
      </c>
      <c r="Y781" s="82"/>
      <c r="Z781" s="82"/>
      <c r="AA781" s="88" t="s">
        <v>3863</v>
      </c>
      <c r="AB781" s="82"/>
      <c r="AC781" s="82" t="b">
        <v>0</v>
      </c>
      <c r="AD781" s="82">
        <v>0</v>
      </c>
      <c r="AE781" s="88" t="s">
        <v>1016</v>
      </c>
      <c r="AF781" s="82" t="b">
        <v>0</v>
      </c>
      <c r="AG781" s="82" t="s">
        <v>1023</v>
      </c>
      <c r="AH781" s="82"/>
      <c r="AI781" s="88" t="s">
        <v>1016</v>
      </c>
      <c r="AJ781" s="82" t="b">
        <v>0</v>
      </c>
      <c r="AK781" s="82">
        <v>345</v>
      </c>
      <c r="AL781" s="88" t="s">
        <v>3964</v>
      </c>
      <c r="AM781" s="82" t="s">
        <v>1032</v>
      </c>
      <c r="AN781" s="82" t="b">
        <v>0</v>
      </c>
      <c r="AO781" s="88" t="s">
        <v>3964</v>
      </c>
      <c r="AP781" s="82" t="s">
        <v>179</v>
      </c>
      <c r="AQ781" s="82">
        <v>0</v>
      </c>
      <c r="AR781" s="82">
        <v>0</v>
      </c>
      <c r="AS781" s="82"/>
      <c r="AT781" s="82"/>
      <c r="AU781" s="82"/>
      <c r="AV781" s="82"/>
      <c r="AW781" s="82"/>
      <c r="AX781" s="82"/>
      <c r="AY781" s="82"/>
      <c r="AZ781" s="82"/>
      <c r="BA781" s="105" t="b">
        <f>IF(Edges[[#This Row],[Vertex 1]]=Edges[[#This Row],[Vertex 2]],TRUE,FALSE)</f>
        <v>0</v>
      </c>
      <c r="BB781">
        <v>1</v>
      </c>
      <c r="BC781">
        <v>1</v>
      </c>
      <c r="BD781" s="81" t="e">
        <f>REPLACE(INDEX(GroupVertices[Group], MATCH(Edges[[#This Row],[Vertex 1]],GroupVertices[Vertex],0)),1,1,"")</f>
        <v>#N/A</v>
      </c>
      <c r="BE781" s="81" t="e">
        <f>REPLACE(INDEX(GroupVertices[Group], MATCH(Edges[[#This Row],[Vertex 2]],GroupVertices[Vertex],0)),1,1,"")</f>
        <v>#N/A</v>
      </c>
    </row>
    <row r="782" spans="1:57" x14ac:dyDescent="0.25">
      <c r="A782" s="67" t="s">
        <v>2465</v>
      </c>
      <c r="B782" s="67" t="s">
        <v>381</v>
      </c>
      <c r="C782" s="68"/>
      <c r="D782" s="69"/>
      <c r="E782" s="70"/>
      <c r="F782" s="71"/>
      <c r="G782" s="68"/>
      <c r="H782" s="72"/>
      <c r="I782" s="73"/>
      <c r="J782" s="73"/>
      <c r="K782" s="35" t="s">
        <v>65</v>
      </c>
      <c r="L782" s="80">
        <v>782</v>
      </c>
      <c r="M782" s="80"/>
      <c r="N782" s="75"/>
      <c r="O782" s="82" t="s">
        <v>393</v>
      </c>
      <c r="P782" s="84">
        <v>42854.720370370371</v>
      </c>
      <c r="Q782" s="82" t="s">
        <v>2620</v>
      </c>
      <c r="R782" s="85" t="s">
        <v>2657</v>
      </c>
      <c r="S782" s="82" t="s">
        <v>2668</v>
      </c>
      <c r="T782" s="82"/>
      <c r="U782" s="82"/>
      <c r="V782" s="85" t="s">
        <v>2996</v>
      </c>
      <c r="W782" s="84">
        <v>42854.720370370371</v>
      </c>
      <c r="X782" s="85" t="s">
        <v>3425</v>
      </c>
      <c r="Y782" s="82"/>
      <c r="Z782" s="82"/>
      <c r="AA782" s="88" t="s">
        <v>3863</v>
      </c>
      <c r="AB782" s="82"/>
      <c r="AC782" s="82" t="b">
        <v>0</v>
      </c>
      <c r="AD782" s="82">
        <v>0</v>
      </c>
      <c r="AE782" s="88" t="s">
        <v>1016</v>
      </c>
      <c r="AF782" s="82" t="b">
        <v>0</v>
      </c>
      <c r="AG782" s="82" t="s">
        <v>1023</v>
      </c>
      <c r="AH782" s="82"/>
      <c r="AI782" s="88" t="s">
        <v>1016</v>
      </c>
      <c r="AJ782" s="82" t="b">
        <v>0</v>
      </c>
      <c r="AK782" s="82">
        <v>345</v>
      </c>
      <c r="AL782" s="88" t="s">
        <v>3964</v>
      </c>
      <c r="AM782" s="82" t="s">
        <v>1032</v>
      </c>
      <c r="AN782" s="82" t="b">
        <v>0</v>
      </c>
      <c r="AO782" s="88" t="s">
        <v>3964</v>
      </c>
      <c r="AP782" s="82" t="s">
        <v>179</v>
      </c>
      <c r="AQ782" s="82">
        <v>0</v>
      </c>
      <c r="AR782" s="82">
        <v>0</v>
      </c>
      <c r="AS782" s="82"/>
      <c r="AT782" s="82"/>
      <c r="AU782" s="82"/>
      <c r="AV782" s="82"/>
      <c r="AW782" s="82"/>
      <c r="AX782" s="82"/>
      <c r="AY782" s="82"/>
      <c r="AZ782" s="82"/>
      <c r="BA782" s="105" t="b">
        <f>IF(Edges[[#This Row],[Vertex 1]]=Edges[[#This Row],[Vertex 2]],TRUE,FALSE)</f>
        <v>0</v>
      </c>
      <c r="BB782">
        <v>1</v>
      </c>
      <c r="BC782">
        <v>1</v>
      </c>
      <c r="BD782" s="81" t="e">
        <f>REPLACE(INDEX(GroupVertices[Group], MATCH(Edges[[#This Row],[Vertex 1]],GroupVertices[Vertex],0)),1,1,"")</f>
        <v>#N/A</v>
      </c>
      <c r="BE782" s="81" t="e">
        <f>REPLACE(INDEX(GroupVertices[Group], MATCH(Edges[[#This Row],[Vertex 2]],GroupVertices[Vertex],0)),1,1,"")</f>
        <v>#N/A</v>
      </c>
    </row>
    <row r="783" spans="1:57" hidden="1" x14ac:dyDescent="0.25">
      <c r="A783" s="67" t="s">
        <v>2466</v>
      </c>
      <c r="B783" s="67" t="s">
        <v>2466</v>
      </c>
      <c r="C783" s="68"/>
      <c r="D783" s="69"/>
      <c r="E783" s="70"/>
      <c r="F783" s="71"/>
      <c r="G783" s="68"/>
      <c r="H783" s="72"/>
      <c r="I783" s="73"/>
      <c r="J783" s="73"/>
      <c r="K783" s="35" t="s">
        <v>65</v>
      </c>
      <c r="L783" s="80">
        <v>783</v>
      </c>
      <c r="M783" s="80"/>
      <c r="N783" s="75"/>
      <c r="O783" s="82" t="s">
        <v>179</v>
      </c>
      <c r="P783" s="84">
        <v>42854.722337962965</v>
      </c>
      <c r="Q783" s="82" t="s">
        <v>2642</v>
      </c>
      <c r="R783" s="82"/>
      <c r="S783" s="82"/>
      <c r="T783" s="82"/>
      <c r="U783" s="82"/>
      <c r="V783" s="85" t="s">
        <v>2997</v>
      </c>
      <c r="W783" s="84">
        <v>42854.722337962965</v>
      </c>
      <c r="X783" s="85" t="s">
        <v>3426</v>
      </c>
      <c r="Y783" s="82"/>
      <c r="Z783" s="82"/>
      <c r="AA783" s="88" t="s">
        <v>3864</v>
      </c>
      <c r="AB783" s="82"/>
      <c r="AC783" s="82" t="b">
        <v>0</v>
      </c>
      <c r="AD783" s="82">
        <v>0</v>
      </c>
      <c r="AE783" s="88" t="s">
        <v>1016</v>
      </c>
      <c r="AF783" s="82" t="b">
        <v>0</v>
      </c>
      <c r="AG783" s="82" t="s">
        <v>1023</v>
      </c>
      <c r="AH783" s="82"/>
      <c r="AI783" s="88" t="s">
        <v>1016</v>
      </c>
      <c r="AJ783" s="82" t="b">
        <v>0</v>
      </c>
      <c r="AK783" s="82">
        <v>0</v>
      </c>
      <c r="AL783" s="88" t="s">
        <v>1016</v>
      </c>
      <c r="AM783" s="82" t="s">
        <v>1030</v>
      </c>
      <c r="AN783" s="82" t="b">
        <v>0</v>
      </c>
      <c r="AO783" s="88" t="s">
        <v>3864</v>
      </c>
      <c r="AP783" s="82" t="s">
        <v>179</v>
      </c>
      <c r="AQ783" s="82">
        <v>0</v>
      </c>
      <c r="AR783" s="82">
        <v>0</v>
      </c>
      <c r="AS783" s="82"/>
      <c r="AT783" s="82"/>
      <c r="AU783" s="82"/>
      <c r="AV783" s="82"/>
      <c r="AW783" s="82"/>
      <c r="AX783" s="82"/>
      <c r="AY783" s="82"/>
      <c r="AZ783" s="82"/>
      <c r="BA783" s="105" t="b">
        <f>IF(Edges[[#This Row],[Vertex 1]]=Edges[[#This Row],[Vertex 2]],TRUE,FALSE)</f>
        <v>1</v>
      </c>
      <c r="BB783">
        <v>1</v>
      </c>
      <c r="BC783">
        <v>1</v>
      </c>
      <c r="BD783" s="82" t="e">
        <f>REPLACE(INDEX(GroupVertices[Group], MATCH(Edges[[#This Row],[Vertex 1]],GroupVertices[Vertex],0)),1,1,"")</f>
        <v>#N/A</v>
      </c>
      <c r="BE783" s="105" t="e">
        <f>REPLACE(INDEX(GroupVertices[Group], MATCH(Edges[[#This Row],[Vertex 2]],GroupVertices[Vertex],0)),1,1,"")</f>
        <v>#N/A</v>
      </c>
    </row>
    <row r="784" spans="1:57" x14ac:dyDescent="0.25">
      <c r="A784" s="67" t="s">
        <v>2467</v>
      </c>
      <c r="B784" s="67" t="s">
        <v>387</v>
      </c>
      <c r="C784" s="68"/>
      <c r="D784" s="69"/>
      <c r="E784" s="70"/>
      <c r="F784" s="71"/>
      <c r="G784" s="68"/>
      <c r="H784" s="72"/>
      <c r="I784" s="73"/>
      <c r="J784" s="73"/>
      <c r="K784" s="35" t="s">
        <v>65</v>
      </c>
      <c r="L784" s="80">
        <v>784</v>
      </c>
      <c r="M784" s="80"/>
      <c r="N784" s="75"/>
      <c r="O784" s="82" t="s">
        <v>393</v>
      </c>
      <c r="P784" s="84">
        <v>42854.724826388891</v>
      </c>
      <c r="Q784" s="82" t="s">
        <v>2620</v>
      </c>
      <c r="R784" s="85" t="s">
        <v>2657</v>
      </c>
      <c r="S784" s="82" t="s">
        <v>2668</v>
      </c>
      <c r="T784" s="82"/>
      <c r="U784" s="82"/>
      <c r="V784" s="85" t="s">
        <v>2998</v>
      </c>
      <c r="W784" s="84">
        <v>42854.724826388891</v>
      </c>
      <c r="X784" s="85" t="s">
        <v>3427</v>
      </c>
      <c r="Y784" s="82"/>
      <c r="Z784" s="82"/>
      <c r="AA784" s="88" t="s">
        <v>3865</v>
      </c>
      <c r="AB784" s="82"/>
      <c r="AC784" s="82" t="b">
        <v>0</v>
      </c>
      <c r="AD784" s="82">
        <v>0</v>
      </c>
      <c r="AE784" s="88" t="s">
        <v>1016</v>
      </c>
      <c r="AF784" s="82" t="b">
        <v>0</v>
      </c>
      <c r="AG784" s="82" t="s">
        <v>1023</v>
      </c>
      <c r="AH784" s="82"/>
      <c r="AI784" s="88" t="s">
        <v>1016</v>
      </c>
      <c r="AJ784" s="82" t="b">
        <v>0</v>
      </c>
      <c r="AK784" s="82">
        <v>345</v>
      </c>
      <c r="AL784" s="88" t="s">
        <v>3964</v>
      </c>
      <c r="AM784" s="82" t="s">
        <v>1032</v>
      </c>
      <c r="AN784" s="82" t="b">
        <v>0</v>
      </c>
      <c r="AO784" s="88" t="s">
        <v>3964</v>
      </c>
      <c r="AP784" s="82" t="s">
        <v>179</v>
      </c>
      <c r="AQ784" s="82">
        <v>0</v>
      </c>
      <c r="AR784" s="82">
        <v>0</v>
      </c>
      <c r="AS784" s="82"/>
      <c r="AT784" s="82"/>
      <c r="AU784" s="82"/>
      <c r="AV784" s="82"/>
      <c r="AW784" s="82"/>
      <c r="AX784" s="82"/>
      <c r="AY784" s="82"/>
      <c r="AZ784" s="82"/>
      <c r="BA784" s="105" t="b">
        <f>IF(Edges[[#This Row],[Vertex 1]]=Edges[[#This Row],[Vertex 2]],TRUE,FALSE)</f>
        <v>0</v>
      </c>
      <c r="BB784">
        <v>1</v>
      </c>
      <c r="BC784">
        <v>1</v>
      </c>
      <c r="BD784" s="81" t="e">
        <f>REPLACE(INDEX(GroupVertices[Group], MATCH(Edges[[#This Row],[Vertex 1]],GroupVertices[Vertex],0)),1,1,"")</f>
        <v>#N/A</v>
      </c>
      <c r="BE784" s="81" t="e">
        <f>REPLACE(INDEX(GroupVertices[Group], MATCH(Edges[[#This Row],[Vertex 2]],GroupVertices[Vertex],0)),1,1,"")</f>
        <v>#N/A</v>
      </c>
    </row>
    <row r="785" spans="1:57" x14ac:dyDescent="0.25">
      <c r="A785" s="67" t="s">
        <v>2467</v>
      </c>
      <c r="B785" s="67" t="s">
        <v>381</v>
      </c>
      <c r="C785" s="68"/>
      <c r="D785" s="69"/>
      <c r="E785" s="70"/>
      <c r="F785" s="71"/>
      <c r="G785" s="68"/>
      <c r="H785" s="72"/>
      <c r="I785" s="73"/>
      <c r="J785" s="73"/>
      <c r="K785" s="35" t="s">
        <v>65</v>
      </c>
      <c r="L785" s="80">
        <v>785</v>
      </c>
      <c r="M785" s="80"/>
      <c r="N785" s="75"/>
      <c r="O785" s="82" t="s">
        <v>393</v>
      </c>
      <c r="P785" s="84">
        <v>42854.724826388891</v>
      </c>
      <c r="Q785" s="82" t="s">
        <v>2620</v>
      </c>
      <c r="R785" s="85" t="s">
        <v>2657</v>
      </c>
      <c r="S785" s="82" t="s">
        <v>2668</v>
      </c>
      <c r="T785" s="82"/>
      <c r="U785" s="82"/>
      <c r="V785" s="85" t="s">
        <v>2998</v>
      </c>
      <c r="W785" s="84">
        <v>42854.724826388891</v>
      </c>
      <c r="X785" s="85" t="s">
        <v>3427</v>
      </c>
      <c r="Y785" s="82"/>
      <c r="Z785" s="82"/>
      <c r="AA785" s="88" t="s">
        <v>3865</v>
      </c>
      <c r="AB785" s="82"/>
      <c r="AC785" s="82" t="b">
        <v>0</v>
      </c>
      <c r="AD785" s="82">
        <v>0</v>
      </c>
      <c r="AE785" s="88" t="s">
        <v>1016</v>
      </c>
      <c r="AF785" s="82" t="b">
        <v>0</v>
      </c>
      <c r="AG785" s="82" t="s">
        <v>1023</v>
      </c>
      <c r="AH785" s="82"/>
      <c r="AI785" s="88" t="s">
        <v>1016</v>
      </c>
      <c r="AJ785" s="82" t="b">
        <v>0</v>
      </c>
      <c r="AK785" s="82">
        <v>345</v>
      </c>
      <c r="AL785" s="88" t="s">
        <v>3964</v>
      </c>
      <c r="AM785" s="82" t="s">
        <v>1032</v>
      </c>
      <c r="AN785" s="82" t="b">
        <v>0</v>
      </c>
      <c r="AO785" s="88" t="s">
        <v>3964</v>
      </c>
      <c r="AP785" s="82" t="s">
        <v>179</v>
      </c>
      <c r="AQ785" s="82">
        <v>0</v>
      </c>
      <c r="AR785" s="82">
        <v>0</v>
      </c>
      <c r="AS785" s="82"/>
      <c r="AT785" s="82"/>
      <c r="AU785" s="82"/>
      <c r="AV785" s="82"/>
      <c r="AW785" s="82"/>
      <c r="AX785" s="82"/>
      <c r="AY785" s="82"/>
      <c r="AZ785" s="82"/>
      <c r="BA785" s="105" t="b">
        <f>IF(Edges[[#This Row],[Vertex 1]]=Edges[[#This Row],[Vertex 2]],TRUE,FALSE)</f>
        <v>0</v>
      </c>
      <c r="BB785">
        <v>1</v>
      </c>
      <c r="BC785">
        <v>1</v>
      </c>
      <c r="BD785" s="81" t="e">
        <f>REPLACE(INDEX(GroupVertices[Group], MATCH(Edges[[#This Row],[Vertex 1]],GroupVertices[Vertex],0)),1,1,"")</f>
        <v>#N/A</v>
      </c>
      <c r="BE785" s="81" t="e">
        <f>REPLACE(INDEX(GroupVertices[Group], MATCH(Edges[[#This Row],[Vertex 2]],GroupVertices[Vertex],0)),1,1,"")</f>
        <v>#N/A</v>
      </c>
    </row>
    <row r="786" spans="1:57" x14ac:dyDescent="0.25">
      <c r="A786" s="67" t="s">
        <v>2468</v>
      </c>
      <c r="B786" s="67" t="s">
        <v>387</v>
      </c>
      <c r="C786" s="68"/>
      <c r="D786" s="69"/>
      <c r="E786" s="70"/>
      <c r="F786" s="71"/>
      <c r="G786" s="68"/>
      <c r="H786" s="72"/>
      <c r="I786" s="73"/>
      <c r="J786" s="73"/>
      <c r="K786" s="35" t="s">
        <v>65</v>
      </c>
      <c r="L786" s="80">
        <v>786</v>
      </c>
      <c r="M786" s="80"/>
      <c r="N786" s="75"/>
      <c r="O786" s="82" t="s">
        <v>393</v>
      </c>
      <c r="P786" s="84">
        <v>42854.731192129628</v>
      </c>
      <c r="Q786" s="82" t="s">
        <v>2620</v>
      </c>
      <c r="R786" s="85" t="s">
        <v>2657</v>
      </c>
      <c r="S786" s="82" t="s">
        <v>2668</v>
      </c>
      <c r="T786" s="82"/>
      <c r="U786" s="82"/>
      <c r="V786" s="85" t="s">
        <v>2999</v>
      </c>
      <c r="W786" s="84">
        <v>42854.731192129628</v>
      </c>
      <c r="X786" s="85" t="s">
        <v>3428</v>
      </c>
      <c r="Y786" s="82"/>
      <c r="Z786" s="82"/>
      <c r="AA786" s="88" t="s">
        <v>3866</v>
      </c>
      <c r="AB786" s="82"/>
      <c r="AC786" s="82" t="b">
        <v>0</v>
      </c>
      <c r="AD786" s="82">
        <v>0</v>
      </c>
      <c r="AE786" s="88" t="s">
        <v>1016</v>
      </c>
      <c r="AF786" s="82" t="b">
        <v>0</v>
      </c>
      <c r="AG786" s="82" t="s">
        <v>1023</v>
      </c>
      <c r="AH786" s="82"/>
      <c r="AI786" s="88" t="s">
        <v>1016</v>
      </c>
      <c r="AJ786" s="82" t="b">
        <v>0</v>
      </c>
      <c r="AK786" s="82">
        <v>345</v>
      </c>
      <c r="AL786" s="88" t="s">
        <v>3964</v>
      </c>
      <c r="AM786" s="82" t="s">
        <v>1030</v>
      </c>
      <c r="AN786" s="82" t="b">
        <v>0</v>
      </c>
      <c r="AO786" s="88" t="s">
        <v>3964</v>
      </c>
      <c r="AP786" s="82" t="s">
        <v>179</v>
      </c>
      <c r="AQ786" s="82">
        <v>0</v>
      </c>
      <c r="AR786" s="82">
        <v>0</v>
      </c>
      <c r="AS786" s="82"/>
      <c r="AT786" s="82"/>
      <c r="AU786" s="82"/>
      <c r="AV786" s="82"/>
      <c r="AW786" s="82"/>
      <c r="AX786" s="82"/>
      <c r="AY786" s="82"/>
      <c r="AZ786" s="82"/>
      <c r="BA786" s="105" t="b">
        <f>IF(Edges[[#This Row],[Vertex 1]]=Edges[[#This Row],[Vertex 2]],TRUE,FALSE)</f>
        <v>0</v>
      </c>
      <c r="BB786">
        <v>1</v>
      </c>
      <c r="BC786">
        <v>1</v>
      </c>
      <c r="BD786" s="81" t="e">
        <f>REPLACE(INDEX(GroupVertices[Group], MATCH(Edges[[#This Row],[Vertex 1]],GroupVertices[Vertex],0)),1,1,"")</f>
        <v>#N/A</v>
      </c>
      <c r="BE786" s="81" t="e">
        <f>REPLACE(INDEX(GroupVertices[Group], MATCH(Edges[[#This Row],[Vertex 2]],GroupVertices[Vertex],0)),1,1,"")</f>
        <v>#N/A</v>
      </c>
    </row>
    <row r="787" spans="1:57" x14ac:dyDescent="0.25">
      <c r="A787" s="67" t="s">
        <v>2468</v>
      </c>
      <c r="B787" s="67" t="s">
        <v>381</v>
      </c>
      <c r="C787" s="68"/>
      <c r="D787" s="69"/>
      <c r="E787" s="70"/>
      <c r="F787" s="71"/>
      <c r="G787" s="68"/>
      <c r="H787" s="72"/>
      <c r="I787" s="73"/>
      <c r="J787" s="73"/>
      <c r="K787" s="35" t="s">
        <v>65</v>
      </c>
      <c r="L787" s="80">
        <v>787</v>
      </c>
      <c r="M787" s="80"/>
      <c r="N787" s="75"/>
      <c r="O787" s="82" t="s">
        <v>393</v>
      </c>
      <c r="P787" s="84">
        <v>42854.731192129628</v>
      </c>
      <c r="Q787" s="82" t="s">
        <v>2620</v>
      </c>
      <c r="R787" s="85" t="s">
        <v>2657</v>
      </c>
      <c r="S787" s="82" t="s">
        <v>2668</v>
      </c>
      <c r="T787" s="82"/>
      <c r="U787" s="82"/>
      <c r="V787" s="85" t="s">
        <v>2999</v>
      </c>
      <c r="W787" s="84">
        <v>42854.731192129628</v>
      </c>
      <c r="X787" s="85" t="s">
        <v>3428</v>
      </c>
      <c r="Y787" s="82"/>
      <c r="Z787" s="82"/>
      <c r="AA787" s="88" t="s">
        <v>3866</v>
      </c>
      <c r="AB787" s="82"/>
      <c r="AC787" s="82" t="b">
        <v>0</v>
      </c>
      <c r="AD787" s="82">
        <v>0</v>
      </c>
      <c r="AE787" s="88" t="s">
        <v>1016</v>
      </c>
      <c r="AF787" s="82" t="b">
        <v>0</v>
      </c>
      <c r="AG787" s="82" t="s">
        <v>1023</v>
      </c>
      <c r="AH787" s="82"/>
      <c r="AI787" s="88" t="s">
        <v>1016</v>
      </c>
      <c r="AJ787" s="82" t="b">
        <v>0</v>
      </c>
      <c r="AK787" s="82">
        <v>345</v>
      </c>
      <c r="AL787" s="88" t="s">
        <v>3964</v>
      </c>
      <c r="AM787" s="82" t="s">
        <v>1030</v>
      </c>
      <c r="AN787" s="82" t="b">
        <v>0</v>
      </c>
      <c r="AO787" s="88" t="s">
        <v>3964</v>
      </c>
      <c r="AP787" s="82" t="s">
        <v>179</v>
      </c>
      <c r="AQ787" s="82">
        <v>0</v>
      </c>
      <c r="AR787" s="82">
        <v>0</v>
      </c>
      <c r="AS787" s="82"/>
      <c r="AT787" s="82"/>
      <c r="AU787" s="82"/>
      <c r="AV787" s="82"/>
      <c r="AW787" s="82"/>
      <c r="AX787" s="82"/>
      <c r="AY787" s="82"/>
      <c r="AZ787" s="82"/>
      <c r="BA787" s="105" t="b">
        <f>IF(Edges[[#This Row],[Vertex 1]]=Edges[[#This Row],[Vertex 2]],TRUE,FALSE)</f>
        <v>0</v>
      </c>
      <c r="BB787">
        <v>1</v>
      </c>
      <c r="BC787">
        <v>1</v>
      </c>
      <c r="BD787" s="81" t="e">
        <f>REPLACE(INDEX(GroupVertices[Group], MATCH(Edges[[#This Row],[Vertex 1]],GroupVertices[Vertex],0)),1,1,"")</f>
        <v>#N/A</v>
      </c>
      <c r="BE787" s="81" t="e">
        <f>REPLACE(INDEX(GroupVertices[Group], MATCH(Edges[[#This Row],[Vertex 2]],GroupVertices[Vertex],0)),1,1,"")</f>
        <v>#N/A</v>
      </c>
    </row>
    <row r="788" spans="1:57" hidden="1" x14ac:dyDescent="0.25">
      <c r="A788" s="67" t="s">
        <v>2469</v>
      </c>
      <c r="B788" s="67" t="s">
        <v>2469</v>
      </c>
      <c r="C788" s="68"/>
      <c r="D788" s="69"/>
      <c r="E788" s="70"/>
      <c r="F788" s="71"/>
      <c r="G788" s="68"/>
      <c r="H788" s="72"/>
      <c r="I788" s="73"/>
      <c r="J788" s="73"/>
      <c r="K788" s="35" t="s">
        <v>65</v>
      </c>
      <c r="L788" s="80">
        <v>788</v>
      </c>
      <c r="M788" s="80"/>
      <c r="N788" s="75"/>
      <c r="O788" s="82" t="s">
        <v>179</v>
      </c>
      <c r="P788" s="84">
        <v>42854.765625</v>
      </c>
      <c r="Q788" s="82" t="s">
        <v>2643</v>
      </c>
      <c r="R788" s="82"/>
      <c r="S788" s="82"/>
      <c r="T788" s="82" t="s">
        <v>2699</v>
      </c>
      <c r="U788" s="82"/>
      <c r="V788" s="85" t="s">
        <v>3000</v>
      </c>
      <c r="W788" s="84">
        <v>42854.765625</v>
      </c>
      <c r="X788" s="85" t="s">
        <v>3429</v>
      </c>
      <c r="Y788" s="82"/>
      <c r="Z788" s="82"/>
      <c r="AA788" s="88" t="s">
        <v>3867</v>
      </c>
      <c r="AB788" s="82"/>
      <c r="AC788" s="82" t="b">
        <v>0</v>
      </c>
      <c r="AD788" s="82">
        <v>2</v>
      </c>
      <c r="AE788" s="88" t="s">
        <v>1016</v>
      </c>
      <c r="AF788" s="82" t="b">
        <v>0</v>
      </c>
      <c r="AG788" s="82" t="s">
        <v>1023</v>
      </c>
      <c r="AH788" s="82"/>
      <c r="AI788" s="88" t="s">
        <v>1016</v>
      </c>
      <c r="AJ788" s="82" t="b">
        <v>0</v>
      </c>
      <c r="AK788" s="82">
        <v>0</v>
      </c>
      <c r="AL788" s="88" t="s">
        <v>1016</v>
      </c>
      <c r="AM788" s="82" t="s">
        <v>1030</v>
      </c>
      <c r="AN788" s="82" t="b">
        <v>0</v>
      </c>
      <c r="AO788" s="88" t="s">
        <v>3867</v>
      </c>
      <c r="AP788" s="82" t="s">
        <v>179</v>
      </c>
      <c r="AQ788" s="82">
        <v>0</v>
      </c>
      <c r="AR788" s="82">
        <v>0</v>
      </c>
      <c r="AS788" s="82"/>
      <c r="AT788" s="82"/>
      <c r="AU788" s="82"/>
      <c r="AV788" s="82"/>
      <c r="AW788" s="82"/>
      <c r="AX788" s="82"/>
      <c r="AY788" s="82"/>
      <c r="AZ788" s="82"/>
      <c r="BA788" s="105" t="b">
        <f>IF(Edges[[#This Row],[Vertex 1]]=Edges[[#This Row],[Vertex 2]],TRUE,FALSE)</f>
        <v>1</v>
      </c>
      <c r="BB788">
        <v>1</v>
      </c>
      <c r="BC788">
        <v>1</v>
      </c>
      <c r="BD788" s="82" t="e">
        <f>REPLACE(INDEX(GroupVertices[Group], MATCH(Edges[[#This Row],[Vertex 1]],GroupVertices[Vertex],0)),1,1,"")</f>
        <v>#N/A</v>
      </c>
      <c r="BE788" s="105" t="e">
        <f>REPLACE(INDEX(GroupVertices[Group], MATCH(Edges[[#This Row],[Vertex 2]],GroupVertices[Vertex],0)),1,1,"")</f>
        <v>#N/A</v>
      </c>
    </row>
    <row r="789" spans="1:57" x14ac:dyDescent="0.25">
      <c r="A789" s="67" t="s">
        <v>2470</v>
      </c>
      <c r="B789" s="67" t="s">
        <v>387</v>
      </c>
      <c r="C789" s="68"/>
      <c r="D789" s="69"/>
      <c r="E789" s="70"/>
      <c r="F789" s="71"/>
      <c r="G789" s="68"/>
      <c r="H789" s="72"/>
      <c r="I789" s="73"/>
      <c r="J789" s="73"/>
      <c r="K789" s="35" t="s">
        <v>65</v>
      </c>
      <c r="L789" s="80">
        <v>789</v>
      </c>
      <c r="M789" s="80"/>
      <c r="N789" s="75"/>
      <c r="O789" s="82" t="s">
        <v>393</v>
      </c>
      <c r="P789" s="84">
        <v>42854.765902777777</v>
      </c>
      <c r="Q789" s="82" t="s">
        <v>2644</v>
      </c>
      <c r="R789" s="85" t="s">
        <v>2666</v>
      </c>
      <c r="S789" s="82" t="s">
        <v>478</v>
      </c>
      <c r="T789" s="82"/>
      <c r="U789" s="82"/>
      <c r="V789" s="85" t="s">
        <v>3001</v>
      </c>
      <c r="W789" s="84">
        <v>42854.765902777777</v>
      </c>
      <c r="X789" s="85" t="s">
        <v>3430</v>
      </c>
      <c r="Y789" s="82"/>
      <c r="Z789" s="82"/>
      <c r="AA789" s="88" t="s">
        <v>3868</v>
      </c>
      <c r="AB789" s="88" t="s">
        <v>1001</v>
      </c>
      <c r="AC789" s="82" t="b">
        <v>0</v>
      </c>
      <c r="AD789" s="82">
        <v>0</v>
      </c>
      <c r="AE789" s="88" t="s">
        <v>1017</v>
      </c>
      <c r="AF789" s="82" t="b">
        <v>0</v>
      </c>
      <c r="AG789" s="82" t="s">
        <v>1023</v>
      </c>
      <c r="AH789" s="82"/>
      <c r="AI789" s="88" t="s">
        <v>1016</v>
      </c>
      <c r="AJ789" s="82" t="b">
        <v>0</v>
      </c>
      <c r="AK789" s="82">
        <v>1</v>
      </c>
      <c r="AL789" s="88" t="s">
        <v>1016</v>
      </c>
      <c r="AM789" s="82" t="s">
        <v>1032</v>
      </c>
      <c r="AN789" s="82" t="b">
        <v>1</v>
      </c>
      <c r="AO789" s="88" t="s">
        <v>1001</v>
      </c>
      <c r="AP789" s="82" t="s">
        <v>179</v>
      </c>
      <c r="AQ789" s="82">
        <v>0</v>
      </c>
      <c r="AR789" s="82">
        <v>0</v>
      </c>
      <c r="AS789" s="82"/>
      <c r="AT789" s="82"/>
      <c r="AU789" s="82"/>
      <c r="AV789" s="82"/>
      <c r="AW789" s="82"/>
      <c r="AX789" s="82"/>
      <c r="AY789" s="82"/>
      <c r="AZ789" s="82"/>
      <c r="BA789" s="105" t="b">
        <f>IF(Edges[[#This Row],[Vertex 1]]=Edges[[#This Row],[Vertex 2]],TRUE,FALSE)</f>
        <v>0</v>
      </c>
      <c r="BB789">
        <v>2</v>
      </c>
      <c r="BC789">
        <v>1</v>
      </c>
      <c r="BD789" s="81" t="e">
        <f>REPLACE(INDEX(GroupVertices[Group], MATCH(Edges[[#This Row],[Vertex 1]],GroupVertices[Vertex],0)),1,1,"")</f>
        <v>#N/A</v>
      </c>
      <c r="BE789" s="81" t="e">
        <f>REPLACE(INDEX(GroupVertices[Group], MATCH(Edges[[#This Row],[Vertex 2]],GroupVertices[Vertex],0)),1,1,"")</f>
        <v>#N/A</v>
      </c>
    </row>
    <row r="790" spans="1:57" x14ac:dyDescent="0.25">
      <c r="A790" s="67" t="s">
        <v>2470</v>
      </c>
      <c r="B790" s="67" t="s">
        <v>381</v>
      </c>
      <c r="C790" s="68"/>
      <c r="D790" s="69"/>
      <c r="E790" s="70"/>
      <c r="F790" s="71"/>
      <c r="G790" s="68"/>
      <c r="H790" s="72"/>
      <c r="I790" s="73"/>
      <c r="J790" s="73"/>
      <c r="K790" s="35" t="s">
        <v>65</v>
      </c>
      <c r="L790" s="80">
        <v>790</v>
      </c>
      <c r="M790" s="80"/>
      <c r="N790" s="75"/>
      <c r="O790" s="82" t="s">
        <v>394</v>
      </c>
      <c r="P790" s="84">
        <v>42854.765902777777</v>
      </c>
      <c r="Q790" s="82" t="s">
        <v>2644</v>
      </c>
      <c r="R790" s="85" t="s">
        <v>2666</v>
      </c>
      <c r="S790" s="82" t="s">
        <v>478</v>
      </c>
      <c r="T790" s="82"/>
      <c r="U790" s="82"/>
      <c r="V790" s="85" t="s">
        <v>3001</v>
      </c>
      <c r="W790" s="84">
        <v>42854.765902777777</v>
      </c>
      <c r="X790" s="85" t="s">
        <v>3430</v>
      </c>
      <c r="Y790" s="82"/>
      <c r="Z790" s="82"/>
      <c r="AA790" s="88" t="s">
        <v>3868</v>
      </c>
      <c r="AB790" s="88" t="s">
        <v>1001</v>
      </c>
      <c r="AC790" s="82" t="b">
        <v>0</v>
      </c>
      <c r="AD790" s="82">
        <v>0</v>
      </c>
      <c r="AE790" s="88" t="s">
        <v>1017</v>
      </c>
      <c r="AF790" s="82" t="b">
        <v>0</v>
      </c>
      <c r="AG790" s="82" t="s">
        <v>1023</v>
      </c>
      <c r="AH790" s="82"/>
      <c r="AI790" s="88" t="s">
        <v>1016</v>
      </c>
      <c r="AJ790" s="82" t="b">
        <v>0</v>
      </c>
      <c r="AK790" s="82">
        <v>1</v>
      </c>
      <c r="AL790" s="88" t="s">
        <v>1016</v>
      </c>
      <c r="AM790" s="82" t="s">
        <v>1032</v>
      </c>
      <c r="AN790" s="82" t="b">
        <v>1</v>
      </c>
      <c r="AO790" s="88" t="s">
        <v>1001</v>
      </c>
      <c r="AP790" s="82" t="s">
        <v>179</v>
      </c>
      <c r="AQ790" s="82">
        <v>0</v>
      </c>
      <c r="AR790" s="82">
        <v>0</v>
      </c>
      <c r="AS790" s="82"/>
      <c r="AT790" s="82"/>
      <c r="AU790" s="82"/>
      <c r="AV790" s="82"/>
      <c r="AW790" s="82"/>
      <c r="AX790" s="82"/>
      <c r="AY790" s="82"/>
      <c r="AZ790" s="82"/>
      <c r="BA790" s="105" t="b">
        <f>IF(Edges[[#This Row],[Vertex 1]]=Edges[[#This Row],[Vertex 2]],TRUE,FALSE)</f>
        <v>0</v>
      </c>
      <c r="BB790">
        <v>2</v>
      </c>
      <c r="BC790">
        <v>1</v>
      </c>
      <c r="BD790" s="81" t="e">
        <f>REPLACE(INDEX(GroupVertices[Group], MATCH(Edges[[#This Row],[Vertex 1]],GroupVertices[Vertex],0)),1,1,"")</f>
        <v>#N/A</v>
      </c>
      <c r="BE790" s="81" t="e">
        <f>REPLACE(INDEX(GroupVertices[Group], MATCH(Edges[[#This Row],[Vertex 2]],GroupVertices[Vertex],0)),1,1,"")</f>
        <v>#N/A</v>
      </c>
    </row>
    <row r="791" spans="1:57" x14ac:dyDescent="0.25">
      <c r="A791" s="67" t="s">
        <v>2471</v>
      </c>
      <c r="B791" s="67" t="s">
        <v>387</v>
      </c>
      <c r="C791" s="68"/>
      <c r="D791" s="69"/>
      <c r="E791" s="70"/>
      <c r="F791" s="71"/>
      <c r="G791" s="68"/>
      <c r="H791" s="72"/>
      <c r="I791" s="73"/>
      <c r="J791" s="73"/>
      <c r="K791" s="35" t="s">
        <v>65</v>
      </c>
      <c r="L791" s="80">
        <v>791</v>
      </c>
      <c r="M791" s="80"/>
      <c r="N791" s="75"/>
      <c r="O791" s="82" t="s">
        <v>393</v>
      </c>
      <c r="P791" s="84">
        <v>42854.790555555555</v>
      </c>
      <c r="Q791" s="82" t="s">
        <v>2620</v>
      </c>
      <c r="R791" s="85" t="s">
        <v>2657</v>
      </c>
      <c r="S791" s="82" t="s">
        <v>2668</v>
      </c>
      <c r="T791" s="82"/>
      <c r="U791" s="82"/>
      <c r="V791" s="85" t="s">
        <v>3002</v>
      </c>
      <c r="W791" s="84">
        <v>42854.790555555555</v>
      </c>
      <c r="X791" s="85" t="s">
        <v>3431</v>
      </c>
      <c r="Y791" s="82"/>
      <c r="Z791" s="82"/>
      <c r="AA791" s="88" t="s">
        <v>3869</v>
      </c>
      <c r="AB791" s="82"/>
      <c r="AC791" s="82" t="b">
        <v>0</v>
      </c>
      <c r="AD791" s="82">
        <v>0</v>
      </c>
      <c r="AE791" s="88" t="s">
        <v>1016</v>
      </c>
      <c r="AF791" s="82" t="b">
        <v>0</v>
      </c>
      <c r="AG791" s="82" t="s">
        <v>1023</v>
      </c>
      <c r="AH791" s="82"/>
      <c r="AI791" s="88" t="s">
        <v>1016</v>
      </c>
      <c r="AJ791" s="82" t="b">
        <v>0</v>
      </c>
      <c r="AK791" s="82">
        <v>345</v>
      </c>
      <c r="AL791" s="88" t="s">
        <v>3964</v>
      </c>
      <c r="AM791" s="82" t="s">
        <v>1030</v>
      </c>
      <c r="AN791" s="82" t="b">
        <v>0</v>
      </c>
      <c r="AO791" s="88" t="s">
        <v>3964</v>
      </c>
      <c r="AP791" s="82" t="s">
        <v>179</v>
      </c>
      <c r="AQ791" s="82">
        <v>0</v>
      </c>
      <c r="AR791" s="82">
        <v>0</v>
      </c>
      <c r="AS791" s="82"/>
      <c r="AT791" s="82"/>
      <c r="AU791" s="82"/>
      <c r="AV791" s="82"/>
      <c r="AW791" s="82"/>
      <c r="AX791" s="82"/>
      <c r="AY791" s="82"/>
      <c r="AZ791" s="82"/>
      <c r="BA791" s="105" t="b">
        <f>IF(Edges[[#This Row],[Vertex 1]]=Edges[[#This Row],[Vertex 2]],TRUE,FALSE)</f>
        <v>0</v>
      </c>
      <c r="BB791">
        <v>1</v>
      </c>
      <c r="BC791">
        <v>1</v>
      </c>
      <c r="BD791" s="81" t="e">
        <f>REPLACE(INDEX(GroupVertices[Group], MATCH(Edges[[#This Row],[Vertex 1]],GroupVertices[Vertex],0)),1,1,"")</f>
        <v>#N/A</v>
      </c>
      <c r="BE791" s="81" t="e">
        <f>REPLACE(INDEX(GroupVertices[Group], MATCH(Edges[[#This Row],[Vertex 2]],GroupVertices[Vertex],0)),1,1,"")</f>
        <v>#N/A</v>
      </c>
    </row>
    <row r="792" spans="1:57" x14ac:dyDescent="0.25">
      <c r="A792" s="67" t="s">
        <v>2471</v>
      </c>
      <c r="B792" s="67" t="s">
        <v>381</v>
      </c>
      <c r="C792" s="68"/>
      <c r="D792" s="69"/>
      <c r="E792" s="70"/>
      <c r="F792" s="71"/>
      <c r="G792" s="68"/>
      <c r="H792" s="72"/>
      <c r="I792" s="73"/>
      <c r="J792" s="73"/>
      <c r="K792" s="35" t="s">
        <v>65</v>
      </c>
      <c r="L792" s="80">
        <v>792</v>
      </c>
      <c r="M792" s="80"/>
      <c r="N792" s="75"/>
      <c r="O792" s="82" t="s">
        <v>393</v>
      </c>
      <c r="P792" s="84">
        <v>42854.790555555555</v>
      </c>
      <c r="Q792" s="82" t="s">
        <v>2620</v>
      </c>
      <c r="R792" s="85" t="s">
        <v>2657</v>
      </c>
      <c r="S792" s="82" t="s">
        <v>2668</v>
      </c>
      <c r="T792" s="82"/>
      <c r="U792" s="82"/>
      <c r="V792" s="85" t="s">
        <v>3002</v>
      </c>
      <c r="W792" s="84">
        <v>42854.790555555555</v>
      </c>
      <c r="X792" s="85" t="s">
        <v>3431</v>
      </c>
      <c r="Y792" s="82"/>
      <c r="Z792" s="82"/>
      <c r="AA792" s="88" t="s">
        <v>3869</v>
      </c>
      <c r="AB792" s="82"/>
      <c r="AC792" s="82" t="b">
        <v>0</v>
      </c>
      <c r="AD792" s="82">
        <v>0</v>
      </c>
      <c r="AE792" s="88" t="s">
        <v>1016</v>
      </c>
      <c r="AF792" s="82" t="b">
        <v>0</v>
      </c>
      <c r="AG792" s="82" t="s">
        <v>1023</v>
      </c>
      <c r="AH792" s="82"/>
      <c r="AI792" s="88" t="s">
        <v>1016</v>
      </c>
      <c r="AJ792" s="82" t="b">
        <v>0</v>
      </c>
      <c r="AK792" s="82">
        <v>345</v>
      </c>
      <c r="AL792" s="88" t="s">
        <v>3964</v>
      </c>
      <c r="AM792" s="82" t="s">
        <v>1030</v>
      </c>
      <c r="AN792" s="82" t="b">
        <v>0</v>
      </c>
      <c r="AO792" s="88" t="s">
        <v>3964</v>
      </c>
      <c r="AP792" s="82" t="s">
        <v>179</v>
      </c>
      <c r="AQ792" s="82">
        <v>0</v>
      </c>
      <c r="AR792" s="82">
        <v>0</v>
      </c>
      <c r="AS792" s="82"/>
      <c r="AT792" s="82"/>
      <c r="AU792" s="82"/>
      <c r="AV792" s="82"/>
      <c r="AW792" s="82"/>
      <c r="AX792" s="82"/>
      <c r="AY792" s="82"/>
      <c r="AZ792" s="82"/>
      <c r="BA792" s="105" t="b">
        <f>IF(Edges[[#This Row],[Vertex 1]]=Edges[[#This Row],[Vertex 2]],TRUE,FALSE)</f>
        <v>0</v>
      </c>
      <c r="BB792">
        <v>1</v>
      </c>
      <c r="BC792">
        <v>1</v>
      </c>
      <c r="BD792" s="81" t="e">
        <f>REPLACE(INDEX(GroupVertices[Group], MATCH(Edges[[#This Row],[Vertex 1]],GroupVertices[Vertex],0)),1,1,"")</f>
        <v>#N/A</v>
      </c>
      <c r="BE792" s="81" t="e">
        <f>REPLACE(INDEX(GroupVertices[Group], MATCH(Edges[[#This Row],[Vertex 2]],GroupVertices[Vertex],0)),1,1,"")</f>
        <v>#N/A</v>
      </c>
    </row>
    <row r="793" spans="1:57" x14ac:dyDescent="0.25">
      <c r="A793" s="67" t="s">
        <v>2472</v>
      </c>
      <c r="B793" s="67" t="s">
        <v>387</v>
      </c>
      <c r="C793" s="68"/>
      <c r="D793" s="69"/>
      <c r="E793" s="70"/>
      <c r="F793" s="71"/>
      <c r="G793" s="68"/>
      <c r="H793" s="72"/>
      <c r="I793" s="73"/>
      <c r="J793" s="73"/>
      <c r="K793" s="35" t="s">
        <v>65</v>
      </c>
      <c r="L793" s="80">
        <v>793</v>
      </c>
      <c r="M793" s="80"/>
      <c r="N793" s="75"/>
      <c r="O793" s="82" t="s">
        <v>393</v>
      </c>
      <c r="P793" s="84">
        <v>42854.811909722222</v>
      </c>
      <c r="Q793" s="82" t="s">
        <v>2620</v>
      </c>
      <c r="R793" s="85" t="s">
        <v>2657</v>
      </c>
      <c r="S793" s="82" t="s">
        <v>2668</v>
      </c>
      <c r="T793" s="82"/>
      <c r="U793" s="82"/>
      <c r="V793" s="85" t="s">
        <v>3003</v>
      </c>
      <c r="W793" s="84">
        <v>42854.811909722222</v>
      </c>
      <c r="X793" s="85" t="s">
        <v>3432</v>
      </c>
      <c r="Y793" s="82"/>
      <c r="Z793" s="82"/>
      <c r="AA793" s="88" t="s">
        <v>3870</v>
      </c>
      <c r="AB793" s="82"/>
      <c r="AC793" s="82" t="b">
        <v>0</v>
      </c>
      <c r="AD793" s="82">
        <v>0</v>
      </c>
      <c r="AE793" s="88" t="s">
        <v>1016</v>
      </c>
      <c r="AF793" s="82" t="b">
        <v>0</v>
      </c>
      <c r="AG793" s="82" t="s">
        <v>1023</v>
      </c>
      <c r="AH793" s="82"/>
      <c r="AI793" s="88" t="s">
        <v>1016</v>
      </c>
      <c r="AJ793" s="82" t="b">
        <v>0</v>
      </c>
      <c r="AK793" s="82">
        <v>345</v>
      </c>
      <c r="AL793" s="88" t="s">
        <v>3964</v>
      </c>
      <c r="AM793" s="82" t="s">
        <v>1030</v>
      </c>
      <c r="AN793" s="82" t="b">
        <v>0</v>
      </c>
      <c r="AO793" s="88" t="s">
        <v>3964</v>
      </c>
      <c r="AP793" s="82" t="s">
        <v>179</v>
      </c>
      <c r="AQ793" s="82">
        <v>0</v>
      </c>
      <c r="AR793" s="82">
        <v>0</v>
      </c>
      <c r="AS793" s="82"/>
      <c r="AT793" s="82"/>
      <c r="AU793" s="82"/>
      <c r="AV793" s="82"/>
      <c r="AW793" s="82"/>
      <c r="AX793" s="82"/>
      <c r="AY793" s="82"/>
      <c r="AZ793" s="82"/>
      <c r="BA793" s="105" t="b">
        <f>IF(Edges[[#This Row],[Vertex 1]]=Edges[[#This Row],[Vertex 2]],TRUE,FALSE)</f>
        <v>0</v>
      </c>
      <c r="BB793">
        <v>1</v>
      </c>
      <c r="BC793">
        <v>1</v>
      </c>
      <c r="BD793" s="81" t="e">
        <f>REPLACE(INDEX(GroupVertices[Group], MATCH(Edges[[#This Row],[Vertex 1]],GroupVertices[Vertex],0)),1,1,"")</f>
        <v>#N/A</v>
      </c>
      <c r="BE793" s="81" t="e">
        <f>REPLACE(INDEX(GroupVertices[Group], MATCH(Edges[[#This Row],[Vertex 2]],GroupVertices[Vertex],0)),1,1,"")</f>
        <v>#N/A</v>
      </c>
    </row>
    <row r="794" spans="1:57" x14ac:dyDescent="0.25">
      <c r="A794" s="67" t="s">
        <v>2472</v>
      </c>
      <c r="B794" s="67" t="s">
        <v>381</v>
      </c>
      <c r="C794" s="68"/>
      <c r="D794" s="69"/>
      <c r="E794" s="70"/>
      <c r="F794" s="71"/>
      <c r="G794" s="68"/>
      <c r="H794" s="72"/>
      <c r="I794" s="73"/>
      <c r="J794" s="73"/>
      <c r="K794" s="35" t="s">
        <v>65</v>
      </c>
      <c r="L794" s="80">
        <v>794</v>
      </c>
      <c r="M794" s="80"/>
      <c r="N794" s="75"/>
      <c r="O794" s="82" t="s">
        <v>393</v>
      </c>
      <c r="P794" s="84">
        <v>42854.811909722222</v>
      </c>
      <c r="Q794" s="82" t="s">
        <v>2620</v>
      </c>
      <c r="R794" s="85" t="s">
        <v>2657</v>
      </c>
      <c r="S794" s="82" t="s">
        <v>2668</v>
      </c>
      <c r="T794" s="82"/>
      <c r="U794" s="82"/>
      <c r="V794" s="85" t="s">
        <v>3003</v>
      </c>
      <c r="W794" s="84">
        <v>42854.811909722222</v>
      </c>
      <c r="X794" s="85" t="s">
        <v>3432</v>
      </c>
      <c r="Y794" s="82"/>
      <c r="Z794" s="82"/>
      <c r="AA794" s="88" t="s">
        <v>3870</v>
      </c>
      <c r="AB794" s="82"/>
      <c r="AC794" s="82" t="b">
        <v>0</v>
      </c>
      <c r="AD794" s="82">
        <v>0</v>
      </c>
      <c r="AE794" s="88" t="s">
        <v>1016</v>
      </c>
      <c r="AF794" s="82" t="b">
        <v>0</v>
      </c>
      <c r="AG794" s="82" t="s">
        <v>1023</v>
      </c>
      <c r="AH794" s="82"/>
      <c r="AI794" s="88" t="s">
        <v>1016</v>
      </c>
      <c r="AJ794" s="82" t="b">
        <v>0</v>
      </c>
      <c r="AK794" s="82">
        <v>345</v>
      </c>
      <c r="AL794" s="88" t="s">
        <v>3964</v>
      </c>
      <c r="AM794" s="82" t="s">
        <v>1030</v>
      </c>
      <c r="AN794" s="82" t="b">
        <v>0</v>
      </c>
      <c r="AO794" s="88" t="s">
        <v>3964</v>
      </c>
      <c r="AP794" s="82" t="s">
        <v>179</v>
      </c>
      <c r="AQ794" s="82">
        <v>0</v>
      </c>
      <c r="AR794" s="82">
        <v>0</v>
      </c>
      <c r="AS794" s="82"/>
      <c r="AT794" s="82"/>
      <c r="AU794" s="82"/>
      <c r="AV794" s="82"/>
      <c r="AW794" s="82"/>
      <c r="AX794" s="82"/>
      <c r="AY794" s="82"/>
      <c r="AZ794" s="82"/>
      <c r="BA794" s="105" t="b">
        <f>IF(Edges[[#This Row],[Vertex 1]]=Edges[[#This Row],[Vertex 2]],TRUE,FALSE)</f>
        <v>0</v>
      </c>
      <c r="BB794">
        <v>1</v>
      </c>
      <c r="BC794">
        <v>1</v>
      </c>
      <c r="BD794" s="81" t="e">
        <f>REPLACE(INDEX(GroupVertices[Group], MATCH(Edges[[#This Row],[Vertex 1]],GroupVertices[Vertex],0)),1,1,"")</f>
        <v>#N/A</v>
      </c>
      <c r="BE794" s="81" t="e">
        <f>REPLACE(INDEX(GroupVertices[Group], MATCH(Edges[[#This Row],[Vertex 2]],GroupVertices[Vertex],0)),1,1,"")</f>
        <v>#N/A</v>
      </c>
    </row>
    <row r="795" spans="1:57" x14ac:dyDescent="0.25">
      <c r="A795" s="67" t="s">
        <v>2473</v>
      </c>
      <c r="B795" s="67" t="s">
        <v>387</v>
      </c>
      <c r="C795" s="68"/>
      <c r="D795" s="69"/>
      <c r="E795" s="70"/>
      <c r="F795" s="71"/>
      <c r="G795" s="68"/>
      <c r="H795" s="72"/>
      <c r="I795" s="73"/>
      <c r="J795" s="73"/>
      <c r="K795" s="35" t="s">
        <v>65</v>
      </c>
      <c r="L795" s="80">
        <v>795</v>
      </c>
      <c r="M795" s="80"/>
      <c r="N795" s="75"/>
      <c r="O795" s="82" t="s">
        <v>393</v>
      </c>
      <c r="P795" s="84">
        <v>42854.814930555556</v>
      </c>
      <c r="Q795" s="82" t="s">
        <v>2620</v>
      </c>
      <c r="R795" s="85" t="s">
        <v>2657</v>
      </c>
      <c r="S795" s="82" t="s">
        <v>2668</v>
      </c>
      <c r="T795" s="82"/>
      <c r="U795" s="82"/>
      <c r="V795" s="85" t="s">
        <v>3004</v>
      </c>
      <c r="W795" s="84">
        <v>42854.814930555556</v>
      </c>
      <c r="X795" s="85" t="s">
        <v>3433</v>
      </c>
      <c r="Y795" s="82"/>
      <c r="Z795" s="82"/>
      <c r="AA795" s="88" t="s">
        <v>3871</v>
      </c>
      <c r="AB795" s="82"/>
      <c r="AC795" s="82" t="b">
        <v>0</v>
      </c>
      <c r="AD795" s="82">
        <v>0</v>
      </c>
      <c r="AE795" s="88" t="s">
        <v>1016</v>
      </c>
      <c r="AF795" s="82" t="b">
        <v>0</v>
      </c>
      <c r="AG795" s="82" t="s">
        <v>1023</v>
      </c>
      <c r="AH795" s="82"/>
      <c r="AI795" s="88" t="s">
        <v>1016</v>
      </c>
      <c r="AJ795" s="82" t="b">
        <v>0</v>
      </c>
      <c r="AK795" s="82">
        <v>345</v>
      </c>
      <c r="AL795" s="88" t="s">
        <v>3964</v>
      </c>
      <c r="AM795" s="82" t="s">
        <v>1030</v>
      </c>
      <c r="AN795" s="82" t="b">
        <v>0</v>
      </c>
      <c r="AO795" s="88" t="s">
        <v>3964</v>
      </c>
      <c r="AP795" s="82" t="s">
        <v>179</v>
      </c>
      <c r="AQ795" s="82">
        <v>0</v>
      </c>
      <c r="AR795" s="82">
        <v>0</v>
      </c>
      <c r="AS795" s="82"/>
      <c r="AT795" s="82"/>
      <c r="AU795" s="82"/>
      <c r="AV795" s="82"/>
      <c r="AW795" s="82"/>
      <c r="AX795" s="82"/>
      <c r="AY795" s="82"/>
      <c r="AZ795" s="82"/>
      <c r="BA795" s="105" t="b">
        <f>IF(Edges[[#This Row],[Vertex 1]]=Edges[[#This Row],[Vertex 2]],TRUE,FALSE)</f>
        <v>0</v>
      </c>
      <c r="BB795">
        <v>1</v>
      </c>
      <c r="BC795">
        <v>1</v>
      </c>
      <c r="BD795" s="81" t="e">
        <f>REPLACE(INDEX(GroupVertices[Group], MATCH(Edges[[#This Row],[Vertex 1]],GroupVertices[Vertex],0)),1,1,"")</f>
        <v>#N/A</v>
      </c>
      <c r="BE795" s="81" t="e">
        <f>REPLACE(INDEX(GroupVertices[Group], MATCH(Edges[[#This Row],[Vertex 2]],GroupVertices[Vertex],0)),1,1,"")</f>
        <v>#N/A</v>
      </c>
    </row>
    <row r="796" spans="1:57" x14ac:dyDescent="0.25">
      <c r="A796" s="67" t="s">
        <v>2473</v>
      </c>
      <c r="B796" s="67" t="s">
        <v>381</v>
      </c>
      <c r="C796" s="68"/>
      <c r="D796" s="69"/>
      <c r="E796" s="70"/>
      <c r="F796" s="71"/>
      <c r="G796" s="68"/>
      <c r="H796" s="72"/>
      <c r="I796" s="73"/>
      <c r="J796" s="73"/>
      <c r="K796" s="35" t="s">
        <v>65</v>
      </c>
      <c r="L796" s="80">
        <v>796</v>
      </c>
      <c r="M796" s="80"/>
      <c r="N796" s="75"/>
      <c r="O796" s="82" t="s">
        <v>393</v>
      </c>
      <c r="P796" s="84">
        <v>42854.814930555556</v>
      </c>
      <c r="Q796" s="82" t="s">
        <v>2620</v>
      </c>
      <c r="R796" s="85" t="s">
        <v>2657</v>
      </c>
      <c r="S796" s="82" t="s">
        <v>2668</v>
      </c>
      <c r="T796" s="82"/>
      <c r="U796" s="82"/>
      <c r="V796" s="85" t="s">
        <v>3004</v>
      </c>
      <c r="W796" s="84">
        <v>42854.814930555556</v>
      </c>
      <c r="X796" s="85" t="s">
        <v>3433</v>
      </c>
      <c r="Y796" s="82"/>
      <c r="Z796" s="82"/>
      <c r="AA796" s="88" t="s">
        <v>3871</v>
      </c>
      <c r="AB796" s="82"/>
      <c r="AC796" s="82" t="b">
        <v>0</v>
      </c>
      <c r="AD796" s="82">
        <v>0</v>
      </c>
      <c r="AE796" s="88" t="s">
        <v>1016</v>
      </c>
      <c r="AF796" s="82" t="b">
        <v>0</v>
      </c>
      <c r="AG796" s="82" t="s">
        <v>1023</v>
      </c>
      <c r="AH796" s="82"/>
      <c r="AI796" s="88" t="s">
        <v>1016</v>
      </c>
      <c r="AJ796" s="82" t="b">
        <v>0</v>
      </c>
      <c r="AK796" s="82">
        <v>345</v>
      </c>
      <c r="AL796" s="88" t="s">
        <v>3964</v>
      </c>
      <c r="AM796" s="82" t="s">
        <v>1030</v>
      </c>
      <c r="AN796" s="82" t="b">
        <v>0</v>
      </c>
      <c r="AO796" s="88" t="s">
        <v>3964</v>
      </c>
      <c r="AP796" s="82" t="s">
        <v>179</v>
      </c>
      <c r="AQ796" s="82">
        <v>0</v>
      </c>
      <c r="AR796" s="82">
        <v>0</v>
      </c>
      <c r="AS796" s="82"/>
      <c r="AT796" s="82"/>
      <c r="AU796" s="82"/>
      <c r="AV796" s="82"/>
      <c r="AW796" s="82"/>
      <c r="AX796" s="82"/>
      <c r="AY796" s="82"/>
      <c r="AZ796" s="82"/>
      <c r="BA796" s="105" t="b">
        <f>IF(Edges[[#This Row],[Vertex 1]]=Edges[[#This Row],[Vertex 2]],TRUE,FALSE)</f>
        <v>0</v>
      </c>
      <c r="BB796">
        <v>1</v>
      </c>
      <c r="BC796">
        <v>1</v>
      </c>
      <c r="BD796" s="81" t="e">
        <f>REPLACE(INDEX(GroupVertices[Group], MATCH(Edges[[#This Row],[Vertex 1]],GroupVertices[Vertex],0)),1,1,"")</f>
        <v>#N/A</v>
      </c>
      <c r="BE796" s="81" t="e">
        <f>REPLACE(INDEX(GroupVertices[Group], MATCH(Edges[[#This Row],[Vertex 2]],GroupVertices[Vertex],0)),1,1,"")</f>
        <v>#N/A</v>
      </c>
    </row>
    <row r="797" spans="1:57" x14ac:dyDescent="0.25">
      <c r="A797" s="67" t="s">
        <v>2474</v>
      </c>
      <c r="B797" s="67" t="s">
        <v>387</v>
      </c>
      <c r="C797" s="68"/>
      <c r="D797" s="69"/>
      <c r="E797" s="70"/>
      <c r="F797" s="71"/>
      <c r="G797" s="68"/>
      <c r="H797" s="72"/>
      <c r="I797" s="73"/>
      <c r="J797" s="73"/>
      <c r="K797" s="35" t="s">
        <v>65</v>
      </c>
      <c r="L797" s="80">
        <v>797</v>
      </c>
      <c r="M797" s="80"/>
      <c r="N797" s="75"/>
      <c r="O797" s="82" t="s">
        <v>393</v>
      </c>
      <c r="P797" s="84">
        <v>42854.822094907409</v>
      </c>
      <c r="Q797" s="82" t="s">
        <v>2620</v>
      </c>
      <c r="R797" s="85" t="s">
        <v>2657</v>
      </c>
      <c r="S797" s="82" t="s">
        <v>2668</v>
      </c>
      <c r="T797" s="82"/>
      <c r="U797" s="82"/>
      <c r="V797" s="85" t="s">
        <v>3005</v>
      </c>
      <c r="W797" s="84">
        <v>42854.822094907409</v>
      </c>
      <c r="X797" s="85" t="s">
        <v>3434</v>
      </c>
      <c r="Y797" s="82"/>
      <c r="Z797" s="82"/>
      <c r="AA797" s="88" t="s">
        <v>3872</v>
      </c>
      <c r="AB797" s="82"/>
      <c r="AC797" s="82" t="b">
        <v>0</v>
      </c>
      <c r="AD797" s="82">
        <v>0</v>
      </c>
      <c r="AE797" s="88" t="s">
        <v>1016</v>
      </c>
      <c r="AF797" s="82" t="b">
        <v>0</v>
      </c>
      <c r="AG797" s="82" t="s">
        <v>1023</v>
      </c>
      <c r="AH797" s="82"/>
      <c r="AI797" s="88" t="s">
        <v>1016</v>
      </c>
      <c r="AJ797" s="82" t="b">
        <v>0</v>
      </c>
      <c r="AK797" s="82">
        <v>345</v>
      </c>
      <c r="AL797" s="88" t="s">
        <v>3964</v>
      </c>
      <c r="AM797" s="82" t="s">
        <v>1030</v>
      </c>
      <c r="AN797" s="82" t="b">
        <v>0</v>
      </c>
      <c r="AO797" s="88" t="s">
        <v>3964</v>
      </c>
      <c r="AP797" s="82" t="s">
        <v>179</v>
      </c>
      <c r="AQ797" s="82">
        <v>0</v>
      </c>
      <c r="AR797" s="82">
        <v>0</v>
      </c>
      <c r="AS797" s="82"/>
      <c r="AT797" s="82"/>
      <c r="AU797" s="82"/>
      <c r="AV797" s="82"/>
      <c r="AW797" s="82"/>
      <c r="AX797" s="82"/>
      <c r="AY797" s="82"/>
      <c r="AZ797" s="82"/>
      <c r="BA797" s="105" t="b">
        <f>IF(Edges[[#This Row],[Vertex 1]]=Edges[[#This Row],[Vertex 2]],TRUE,FALSE)</f>
        <v>0</v>
      </c>
      <c r="BB797">
        <v>1</v>
      </c>
      <c r="BC797">
        <v>1</v>
      </c>
      <c r="BD797" s="81" t="e">
        <f>REPLACE(INDEX(GroupVertices[Group], MATCH(Edges[[#This Row],[Vertex 1]],GroupVertices[Vertex],0)),1,1,"")</f>
        <v>#N/A</v>
      </c>
      <c r="BE797" s="81" t="e">
        <f>REPLACE(INDEX(GroupVertices[Group], MATCH(Edges[[#This Row],[Vertex 2]],GroupVertices[Vertex],0)),1,1,"")</f>
        <v>#N/A</v>
      </c>
    </row>
    <row r="798" spans="1:57" x14ac:dyDescent="0.25">
      <c r="A798" s="67" t="s">
        <v>2474</v>
      </c>
      <c r="B798" s="67" t="s">
        <v>381</v>
      </c>
      <c r="C798" s="68"/>
      <c r="D798" s="69"/>
      <c r="E798" s="70"/>
      <c r="F798" s="71"/>
      <c r="G798" s="68"/>
      <c r="H798" s="72"/>
      <c r="I798" s="73"/>
      <c r="J798" s="73"/>
      <c r="K798" s="35" t="s">
        <v>65</v>
      </c>
      <c r="L798" s="80">
        <v>798</v>
      </c>
      <c r="M798" s="80"/>
      <c r="N798" s="75"/>
      <c r="O798" s="82" t="s">
        <v>393</v>
      </c>
      <c r="P798" s="84">
        <v>42854.822094907409</v>
      </c>
      <c r="Q798" s="82" t="s">
        <v>2620</v>
      </c>
      <c r="R798" s="85" t="s">
        <v>2657</v>
      </c>
      <c r="S798" s="82" t="s">
        <v>2668</v>
      </c>
      <c r="T798" s="82"/>
      <c r="U798" s="82"/>
      <c r="V798" s="85" t="s">
        <v>3005</v>
      </c>
      <c r="W798" s="84">
        <v>42854.822094907409</v>
      </c>
      <c r="X798" s="85" t="s">
        <v>3434</v>
      </c>
      <c r="Y798" s="82"/>
      <c r="Z798" s="82"/>
      <c r="AA798" s="88" t="s">
        <v>3872</v>
      </c>
      <c r="AB798" s="82"/>
      <c r="AC798" s="82" t="b">
        <v>0</v>
      </c>
      <c r="AD798" s="82">
        <v>0</v>
      </c>
      <c r="AE798" s="88" t="s">
        <v>1016</v>
      </c>
      <c r="AF798" s="82" t="b">
        <v>0</v>
      </c>
      <c r="AG798" s="82" t="s">
        <v>1023</v>
      </c>
      <c r="AH798" s="82"/>
      <c r="AI798" s="88" t="s">
        <v>1016</v>
      </c>
      <c r="AJ798" s="82" t="b">
        <v>0</v>
      </c>
      <c r="AK798" s="82">
        <v>345</v>
      </c>
      <c r="AL798" s="88" t="s">
        <v>3964</v>
      </c>
      <c r="AM798" s="82" t="s">
        <v>1030</v>
      </c>
      <c r="AN798" s="82" t="b">
        <v>0</v>
      </c>
      <c r="AO798" s="88" t="s">
        <v>3964</v>
      </c>
      <c r="AP798" s="82" t="s">
        <v>179</v>
      </c>
      <c r="AQ798" s="82">
        <v>0</v>
      </c>
      <c r="AR798" s="82">
        <v>0</v>
      </c>
      <c r="AS798" s="82"/>
      <c r="AT798" s="82"/>
      <c r="AU798" s="82"/>
      <c r="AV798" s="82"/>
      <c r="AW798" s="82"/>
      <c r="AX798" s="82"/>
      <c r="AY798" s="82"/>
      <c r="AZ798" s="82"/>
      <c r="BA798" s="105" t="b">
        <f>IF(Edges[[#This Row],[Vertex 1]]=Edges[[#This Row],[Vertex 2]],TRUE,FALSE)</f>
        <v>0</v>
      </c>
      <c r="BB798">
        <v>1</v>
      </c>
      <c r="BC798">
        <v>1</v>
      </c>
      <c r="BD798" s="81" t="e">
        <f>REPLACE(INDEX(GroupVertices[Group], MATCH(Edges[[#This Row],[Vertex 1]],GroupVertices[Vertex],0)),1,1,"")</f>
        <v>#N/A</v>
      </c>
      <c r="BE798" s="81" t="e">
        <f>REPLACE(INDEX(GroupVertices[Group], MATCH(Edges[[#This Row],[Vertex 2]],GroupVertices[Vertex],0)),1,1,"")</f>
        <v>#N/A</v>
      </c>
    </row>
    <row r="799" spans="1:57" x14ac:dyDescent="0.25">
      <c r="A799" s="67" t="s">
        <v>2475</v>
      </c>
      <c r="B799" s="67" t="s">
        <v>387</v>
      </c>
      <c r="C799" s="68"/>
      <c r="D799" s="69"/>
      <c r="E799" s="70"/>
      <c r="F799" s="71"/>
      <c r="G799" s="68"/>
      <c r="H799" s="72"/>
      <c r="I799" s="73"/>
      <c r="J799" s="73"/>
      <c r="K799" s="35" t="s">
        <v>65</v>
      </c>
      <c r="L799" s="80">
        <v>799</v>
      </c>
      <c r="M799" s="80"/>
      <c r="N799" s="75"/>
      <c r="O799" s="82" t="s">
        <v>393</v>
      </c>
      <c r="P799" s="84">
        <v>42854.840219907404</v>
      </c>
      <c r="Q799" s="82" t="s">
        <v>2620</v>
      </c>
      <c r="R799" s="85" t="s">
        <v>2657</v>
      </c>
      <c r="S799" s="82" t="s">
        <v>2668</v>
      </c>
      <c r="T799" s="82"/>
      <c r="U799" s="82"/>
      <c r="V799" s="85" t="s">
        <v>3006</v>
      </c>
      <c r="W799" s="84">
        <v>42854.840219907404</v>
      </c>
      <c r="X799" s="85" t="s">
        <v>3435</v>
      </c>
      <c r="Y799" s="82"/>
      <c r="Z799" s="82"/>
      <c r="AA799" s="88" t="s">
        <v>3873</v>
      </c>
      <c r="AB799" s="82"/>
      <c r="AC799" s="82" t="b">
        <v>0</v>
      </c>
      <c r="AD799" s="82">
        <v>0</v>
      </c>
      <c r="AE799" s="88" t="s">
        <v>1016</v>
      </c>
      <c r="AF799" s="82" t="b">
        <v>0</v>
      </c>
      <c r="AG799" s="82" t="s">
        <v>1023</v>
      </c>
      <c r="AH799" s="82"/>
      <c r="AI799" s="88" t="s">
        <v>1016</v>
      </c>
      <c r="AJ799" s="82" t="b">
        <v>0</v>
      </c>
      <c r="AK799" s="82">
        <v>345</v>
      </c>
      <c r="AL799" s="88" t="s">
        <v>3964</v>
      </c>
      <c r="AM799" s="82" t="s">
        <v>1030</v>
      </c>
      <c r="AN799" s="82" t="b">
        <v>0</v>
      </c>
      <c r="AO799" s="88" t="s">
        <v>3964</v>
      </c>
      <c r="AP799" s="82" t="s">
        <v>179</v>
      </c>
      <c r="AQ799" s="82">
        <v>0</v>
      </c>
      <c r="AR799" s="82">
        <v>0</v>
      </c>
      <c r="AS799" s="82"/>
      <c r="AT799" s="82"/>
      <c r="AU799" s="82"/>
      <c r="AV799" s="82"/>
      <c r="AW799" s="82"/>
      <c r="AX799" s="82"/>
      <c r="AY799" s="82"/>
      <c r="AZ799" s="82"/>
      <c r="BA799" s="105" t="b">
        <f>IF(Edges[[#This Row],[Vertex 1]]=Edges[[#This Row],[Vertex 2]],TRUE,FALSE)</f>
        <v>0</v>
      </c>
      <c r="BB799">
        <v>1</v>
      </c>
      <c r="BC799">
        <v>1</v>
      </c>
      <c r="BD799" s="81" t="e">
        <f>REPLACE(INDEX(GroupVertices[Group], MATCH(Edges[[#This Row],[Vertex 1]],GroupVertices[Vertex],0)),1,1,"")</f>
        <v>#N/A</v>
      </c>
      <c r="BE799" s="81" t="e">
        <f>REPLACE(INDEX(GroupVertices[Group], MATCH(Edges[[#This Row],[Vertex 2]],GroupVertices[Vertex],0)),1,1,"")</f>
        <v>#N/A</v>
      </c>
    </row>
    <row r="800" spans="1:57" x14ac:dyDescent="0.25">
      <c r="A800" s="67" t="s">
        <v>2475</v>
      </c>
      <c r="B800" s="67" t="s">
        <v>381</v>
      </c>
      <c r="C800" s="68"/>
      <c r="D800" s="69"/>
      <c r="E800" s="70"/>
      <c r="F800" s="71"/>
      <c r="G800" s="68"/>
      <c r="H800" s="72"/>
      <c r="I800" s="73"/>
      <c r="J800" s="73"/>
      <c r="K800" s="35" t="s">
        <v>65</v>
      </c>
      <c r="L800" s="80">
        <v>800</v>
      </c>
      <c r="M800" s="80"/>
      <c r="N800" s="75"/>
      <c r="O800" s="82" t="s">
        <v>393</v>
      </c>
      <c r="P800" s="84">
        <v>42854.840219907404</v>
      </c>
      <c r="Q800" s="82" t="s">
        <v>2620</v>
      </c>
      <c r="R800" s="85" t="s">
        <v>2657</v>
      </c>
      <c r="S800" s="82" t="s">
        <v>2668</v>
      </c>
      <c r="T800" s="82"/>
      <c r="U800" s="82"/>
      <c r="V800" s="85" t="s">
        <v>3006</v>
      </c>
      <c r="W800" s="84">
        <v>42854.840219907404</v>
      </c>
      <c r="X800" s="85" t="s">
        <v>3435</v>
      </c>
      <c r="Y800" s="82"/>
      <c r="Z800" s="82"/>
      <c r="AA800" s="88" t="s">
        <v>3873</v>
      </c>
      <c r="AB800" s="82"/>
      <c r="AC800" s="82" t="b">
        <v>0</v>
      </c>
      <c r="AD800" s="82">
        <v>0</v>
      </c>
      <c r="AE800" s="88" t="s">
        <v>1016</v>
      </c>
      <c r="AF800" s="82" t="b">
        <v>0</v>
      </c>
      <c r="AG800" s="82" t="s">
        <v>1023</v>
      </c>
      <c r="AH800" s="82"/>
      <c r="AI800" s="88" t="s">
        <v>1016</v>
      </c>
      <c r="AJ800" s="82" t="b">
        <v>0</v>
      </c>
      <c r="AK800" s="82">
        <v>345</v>
      </c>
      <c r="AL800" s="88" t="s">
        <v>3964</v>
      </c>
      <c r="AM800" s="82" t="s">
        <v>1030</v>
      </c>
      <c r="AN800" s="82" t="b">
        <v>0</v>
      </c>
      <c r="AO800" s="88" t="s">
        <v>3964</v>
      </c>
      <c r="AP800" s="82" t="s">
        <v>179</v>
      </c>
      <c r="AQ800" s="82">
        <v>0</v>
      </c>
      <c r="AR800" s="82">
        <v>0</v>
      </c>
      <c r="AS800" s="82"/>
      <c r="AT800" s="82"/>
      <c r="AU800" s="82"/>
      <c r="AV800" s="82"/>
      <c r="AW800" s="82"/>
      <c r="AX800" s="82"/>
      <c r="AY800" s="82"/>
      <c r="AZ800" s="82"/>
      <c r="BA800" s="105" t="b">
        <f>IF(Edges[[#This Row],[Vertex 1]]=Edges[[#This Row],[Vertex 2]],TRUE,FALSE)</f>
        <v>0</v>
      </c>
      <c r="BB800">
        <v>1</v>
      </c>
      <c r="BC800">
        <v>1</v>
      </c>
      <c r="BD800" s="81" t="e">
        <f>REPLACE(INDEX(GroupVertices[Group], MATCH(Edges[[#This Row],[Vertex 1]],GroupVertices[Vertex],0)),1,1,"")</f>
        <v>#N/A</v>
      </c>
      <c r="BE800" s="81" t="e">
        <f>REPLACE(INDEX(GroupVertices[Group], MATCH(Edges[[#This Row],[Vertex 2]],GroupVertices[Vertex],0)),1,1,"")</f>
        <v>#N/A</v>
      </c>
    </row>
    <row r="801" spans="1:57" x14ac:dyDescent="0.25">
      <c r="A801" s="67" t="s">
        <v>2476</v>
      </c>
      <c r="B801" s="67" t="s">
        <v>387</v>
      </c>
      <c r="C801" s="68"/>
      <c r="D801" s="69"/>
      <c r="E801" s="70"/>
      <c r="F801" s="71"/>
      <c r="G801" s="68"/>
      <c r="H801" s="72"/>
      <c r="I801" s="73"/>
      <c r="J801" s="73"/>
      <c r="K801" s="35" t="s">
        <v>65</v>
      </c>
      <c r="L801" s="80">
        <v>801</v>
      </c>
      <c r="M801" s="80"/>
      <c r="N801" s="75"/>
      <c r="O801" s="82" t="s">
        <v>393</v>
      </c>
      <c r="P801" s="84">
        <v>42854.844618055555</v>
      </c>
      <c r="Q801" s="82" t="s">
        <v>2620</v>
      </c>
      <c r="R801" s="85" t="s">
        <v>2657</v>
      </c>
      <c r="S801" s="82" t="s">
        <v>2668</v>
      </c>
      <c r="T801" s="82"/>
      <c r="U801" s="82"/>
      <c r="V801" s="85" t="s">
        <v>3007</v>
      </c>
      <c r="W801" s="84">
        <v>42854.844618055555</v>
      </c>
      <c r="X801" s="85" t="s">
        <v>3436</v>
      </c>
      <c r="Y801" s="82"/>
      <c r="Z801" s="82"/>
      <c r="AA801" s="88" t="s">
        <v>3874</v>
      </c>
      <c r="AB801" s="82"/>
      <c r="AC801" s="82" t="b">
        <v>0</v>
      </c>
      <c r="AD801" s="82">
        <v>0</v>
      </c>
      <c r="AE801" s="88" t="s">
        <v>1016</v>
      </c>
      <c r="AF801" s="82" t="b">
        <v>0</v>
      </c>
      <c r="AG801" s="82" t="s">
        <v>1023</v>
      </c>
      <c r="AH801" s="82"/>
      <c r="AI801" s="88" t="s">
        <v>1016</v>
      </c>
      <c r="AJ801" s="82" t="b">
        <v>0</v>
      </c>
      <c r="AK801" s="82">
        <v>345</v>
      </c>
      <c r="AL801" s="88" t="s">
        <v>3964</v>
      </c>
      <c r="AM801" s="82" t="s">
        <v>1032</v>
      </c>
      <c r="AN801" s="82" t="b">
        <v>0</v>
      </c>
      <c r="AO801" s="88" t="s">
        <v>3964</v>
      </c>
      <c r="AP801" s="82" t="s">
        <v>179</v>
      </c>
      <c r="AQ801" s="82">
        <v>0</v>
      </c>
      <c r="AR801" s="82">
        <v>0</v>
      </c>
      <c r="AS801" s="82"/>
      <c r="AT801" s="82"/>
      <c r="AU801" s="82"/>
      <c r="AV801" s="82"/>
      <c r="AW801" s="82"/>
      <c r="AX801" s="82"/>
      <c r="AY801" s="82"/>
      <c r="AZ801" s="82"/>
      <c r="BA801" s="105" t="b">
        <f>IF(Edges[[#This Row],[Vertex 1]]=Edges[[#This Row],[Vertex 2]],TRUE,FALSE)</f>
        <v>0</v>
      </c>
      <c r="BB801">
        <v>1</v>
      </c>
      <c r="BC801">
        <v>1</v>
      </c>
      <c r="BD801" s="81" t="e">
        <f>REPLACE(INDEX(GroupVertices[Group], MATCH(Edges[[#This Row],[Vertex 1]],GroupVertices[Vertex],0)),1,1,"")</f>
        <v>#N/A</v>
      </c>
      <c r="BE801" s="81" t="e">
        <f>REPLACE(INDEX(GroupVertices[Group], MATCH(Edges[[#This Row],[Vertex 2]],GroupVertices[Vertex],0)),1,1,"")</f>
        <v>#N/A</v>
      </c>
    </row>
    <row r="802" spans="1:57" x14ac:dyDescent="0.25">
      <c r="A802" s="67" t="s">
        <v>2476</v>
      </c>
      <c r="B802" s="67" t="s">
        <v>381</v>
      </c>
      <c r="C802" s="68"/>
      <c r="D802" s="69"/>
      <c r="E802" s="70"/>
      <c r="F802" s="71"/>
      <c r="G802" s="68"/>
      <c r="H802" s="72"/>
      <c r="I802" s="73"/>
      <c r="J802" s="73"/>
      <c r="K802" s="35" t="s">
        <v>65</v>
      </c>
      <c r="L802" s="80">
        <v>802</v>
      </c>
      <c r="M802" s="80"/>
      <c r="N802" s="75"/>
      <c r="O802" s="82" t="s">
        <v>393</v>
      </c>
      <c r="P802" s="84">
        <v>42854.844618055555</v>
      </c>
      <c r="Q802" s="82" t="s">
        <v>2620</v>
      </c>
      <c r="R802" s="85" t="s">
        <v>2657</v>
      </c>
      <c r="S802" s="82" t="s">
        <v>2668</v>
      </c>
      <c r="T802" s="82"/>
      <c r="U802" s="82"/>
      <c r="V802" s="85" t="s">
        <v>3007</v>
      </c>
      <c r="W802" s="84">
        <v>42854.844618055555</v>
      </c>
      <c r="X802" s="85" t="s">
        <v>3436</v>
      </c>
      <c r="Y802" s="82"/>
      <c r="Z802" s="82"/>
      <c r="AA802" s="88" t="s">
        <v>3874</v>
      </c>
      <c r="AB802" s="82"/>
      <c r="AC802" s="82" t="b">
        <v>0</v>
      </c>
      <c r="AD802" s="82">
        <v>0</v>
      </c>
      <c r="AE802" s="88" t="s">
        <v>1016</v>
      </c>
      <c r="AF802" s="82" t="b">
        <v>0</v>
      </c>
      <c r="AG802" s="82" t="s">
        <v>1023</v>
      </c>
      <c r="AH802" s="82"/>
      <c r="AI802" s="88" t="s">
        <v>1016</v>
      </c>
      <c r="AJ802" s="82" t="b">
        <v>0</v>
      </c>
      <c r="AK802" s="82">
        <v>345</v>
      </c>
      <c r="AL802" s="88" t="s">
        <v>3964</v>
      </c>
      <c r="AM802" s="82" t="s">
        <v>1032</v>
      </c>
      <c r="AN802" s="82" t="b">
        <v>0</v>
      </c>
      <c r="AO802" s="88" t="s">
        <v>3964</v>
      </c>
      <c r="AP802" s="82" t="s">
        <v>179</v>
      </c>
      <c r="AQ802" s="82">
        <v>0</v>
      </c>
      <c r="AR802" s="82">
        <v>0</v>
      </c>
      <c r="AS802" s="82"/>
      <c r="AT802" s="82"/>
      <c r="AU802" s="82"/>
      <c r="AV802" s="82"/>
      <c r="AW802" s="82"/>
      <c r="AX802" s="82"/>
      <c r="AY802" s="82"/>
      <c r="AZ802" s="82"/>
      <c r="BA802" s="105" t="b">
        <f>IF(Edges[[#This Row],[Vertex 1]]=Edges[[#This Row],[Vertex 2]],TRUE,FALSE)</f>
        <v>0</v>
      </c>
      <c r="BB802">
        <v>1</v>
      </c>
      <c r="BC802">
        <v>1</v>
      </c>
      <c r="BD802" s="81" t="e">
        <f>REPLACE(INDEX(GroupVertices[Group], MATCH(Edges[[#This Row],[Vertex 1]],GroupVertices[Vertex],0)),1,1,"")</f>
        <v>#N/A</v>
      </c>
      <c r="BE802" s="81" t="e">
        <f>REPLACE(INDEX(GroupVertices[Group], MATCH(Edges[[#This Row],[Vertex 2]],GroupVertices[Vertex],0)),1,1,"")</f>
        <v>#N/A</v>
      </c>
    </row>
    <row r="803" spans="1:57" x14ac:dyDescent="0.25">
      <c r="A803" s="67" t="s">
        <v>2477</v>
      </c>
      <c r="B803" s="67" t="s">
        <v>381</v>
      </c>
      <c r="C803" s="68"/>
      <c r="D803" s="69"/>
      <c r="E803" s="70"/>
      <c r="F803" s="71"/>
      <c r="G803" s="68"/>
      <c r="H803" s="72"/>
      <c r="I803" s="73"/>
      <c r="J803" s="73"/>
      <c r="K803" s="35" t="s">
        <v>65</v>
      </c>
      <c r="L803" s="80">
        <v>803</v>
      </c>
      <c r="M803" s="80"/>
      <c r="N803" s="75"/>
      <c r="O803" s="82" t="s">
        <v>394</v>
      </c>
      <c r="P803" s="84">
        <v>42854.860173611109</v>
      </c>
      <c r="Q803" s="82" t="s">
        <v>2645</v>
      </c>
      <c r="R803" s="82"/>
      <c r="S803" s="82"/>
      <c r="T803" s="82" t="s">
        <v>2700</v>
      </c>
      <c r="U803" s="85" t="s">
        <v>2710</v>
      </c>
      <c r="V803" s="85" t="s">
        <v>2710</v>
      </c>
      <c r="W803" s="84">
        <v>42854.860173611109</v>
      </c>
      <c r="X803" s="85" t="s">
        <v>3437</v>
      </c>
      <c r="Y803" s="82"/>
      <c r="Z803" s="82"/>
      <c r="AA803" s="88" t="s">
        <v>3875</v>
      </c>
      <c r="AB803" s="82"/>
      <c r="AC803" s="82" t="b">
        <v>0</v>
      </c>
      <c r="AD803" s="82">
        <v>0</v>
      </c>
      <c r="AE803" s="88" t="s">
        <v>1017</v>
      </c>
      <c r="AF803" s="82" t="b">
        <v>0</v>
      </c>
      <c r="AG803" s="82" t="s">
        <v>1023</v>
      </c>
      <c r="AH803" s="82"/>
      <c r="AI803" s="88" t="s">
        <v>1016</v>
      </c>
      <c r="AJ803" s="82" t="b">
        <v>0</v>
      </c>
      <c r="AK803" s="82">
        <v>0</v>
      </c>
      <c r="AL803" s="88" t="s">
        <v>1016</v>
      </c>
      <c r="AM803" s="82" t="s">
        <v>1030</v>
      </c>
      <c r="AN803" s="82" t="b">
        <v>0</v>
      </c>
      <c r="AO803" s="88" t="s">
        <v>3875</v>
      </c>
      <c r="AP803" s="82" t="s">
        <v>179</v>
      </c>
      <c r="AQ803" s="82">
        <v>0</v>
      </c>
      <c r="AR803" s="82">
        <v>0</v>
      </c>
      <c r="AS803" s="82"/>
      <c r="AT803" s="82"/>
      <c r="AU803" s="82"/>
      <c r="AV803" s="82"/>
      <c r="AW803" s="82"/>
      <c r="AX803" s="82"/>
      <c r="AY803" s="82"/>
      <c r="AZ803" s="82"/>
      <c r="BA803" s="105" t="b">
        <f>IF(Edges[[#This Row],[Vertex 1]]=Edges[[#This Row],[Vertex 2]],TRUE,FALSE)</f>
        <v>0</v>
      </c>
      <c r="BB803">
        <v>1</v>
      </c>
      <c r="BC803">
        <v>1</v>
      </c>
      <c r="BD803" s="81" t="e">
        <f>REPLACE(INDEX(GroupVertices[Group], MATCH(Edges[[#This Row],[Vertex 1]],GroupVertices[Vertex],0)),1,1,"")</f>
        <v>#N/A</v>
      </c>
      <c r="BE803" s="81" t="e">
        <f>REPLACE(INDEX(GroupVertices[Group], MATCH(Edges[[#This Row],[Vertex 2]],GroupVertices[Vertex],0)),1,1,"")</f>
        <v>#N/A</v>
      </c>
    </row>
    <row r="804" spans="1:57" x14ac:dyDescent="0.25">
      <c r="A804" s="67" t="s">
        <v>2478</v>
      </c>
      <c r="B804" s="67" t="s">
        <v>387</v>
      </c>
      <c r="C804" s="68"/>
      <c r="D804" s="69"/>
      <c r="E804" s="70"/>
      <c r="F804" s="71"/>
      <c r="G804" s="68"/>
      <c r="H804" s="72"/>
      <c r="I804" s="73"/>
      <c r="J804" s="73"/>
      <c r="K804" s="35" t="s">
        <v>65</v>
      </c>
      <c r="L804" s="80">
        <v>804</v>
      </c>
      <c r="M804" s="80"/>
      <c r="N804" s="75"/>
      <c r="O804" s="82" t="s">
        <v>393</v>
      </c>
      <c r="P804" s="84">
        <v>42854.86378472222</v>
      </c>
      <c r="Q804" s="82" t="s">
        <v>2620</v>
      </c>
      <c r="R804" s="85" t="s">
        <v>2657</v>
      </c>
      <c r="S804" s="82" t="s">
        <v>2668</v>
      </c>
      <c r="T804" s="82"/>
      <c r="U804" s="82"/>
      <c r="V804" s="85" t="s">
        <v>3008</v>
      </c>
      <c r="W804" s="84">
        <v>42854.86378472222</v>
      </c>
      <c r="X804" s="85" t="s">
        <v>3438</v>
      </c>
      <c r="Y804" s="82"/>
      <c r="Z804" s="82"/>
      <c r="AA804" s="88" t="s">
        <v>3876</v>
      </c>
      <c r="AB804" s="82"/>
      <c r="AC804" s="82" t="b">
        <v>0</v>
      </c>
      <c r="AD804" s="82">
        <v>0</v>
      </c>
      <c r="AE804" s="88" t="s">
        <v>1016</v>
      </c>
      <c r="AF804" s="82" t="b">
        <v>0</v>
      </c>
      <c r="AG804" s="82" t="s">
        <v>1023</v>
      </c>
      <c r="AH804" s="82"/>
      <c r="AI804" s="88" t="s">
        <v>1016</v>
      </c>
      <c r="AJ804" s="82" t="b">
        <v>0</v>
      </c>
      <c r="AK804" s="82">
        <v>345</v>
      </c>
      <c r="AL804" s="88" t="s">
        <v>3964</v>
      </c>
      <c r="AM804" s="82" t="s">
        <v>1030</v>
      </c>
      <c r="AN804" s="82" t="b">
        <v>0</v>
      </c>
      <c r="AO804" s="88" t="s">
        <v>3964</v>
      </c>
      <c r="AP804" s="82" t="s">
        <v>179</v>
      </c>
      <c r="AQ804" s="82">
        <v>0</v>
      </c>
      <c r="AR804" s="82">
        <v>0</v>
      </c>
      <c r="AS804" s="82"/>
      <c r="AT804" s="82"/>
      <c r="AU804" s="82"/>
      <c r="AV804" s="82"/>
      <c r="AW804" s="82"/>
      <c r="AX804" s="82"/>
      <c r="AY804" s="82"/>
      <c r="AZ804" s="82"/>
      <c r="BA804" s="105" t="b">
        <f>IF(Edges[[#This Row],[Vertex 1]]=Edges[[#This Row],[Vertex 2]],TRUE,FALSE)</f>
        <v>0</v>
      </c>
      <c r="BB804">
        <v>1</v>
      </c>
      <c r="BC804">
        <v>1</v>
      </c>
      <c r="BD804" s="81" t="e">
        <f>REPLACE(INDEX(GroupVertices[Group], MATCH(Edges[[#This Row],[Vertex 1]],GroupVertices[Vertex],0)),1,1,"")</f>
        <v>#N/A</v>
      </c>
      <c r="BE804" s="81" t="e">
        <f>REPLACE(INDEX(GroupVertices[Group], MATCH(Edges[[#This Row],[Vertex 2]],GroupVertices[Vertex],0)),1,1,"")</f>
        <v>#N/A</v>
      </c>
    </row>
    <row r="805" spans="1:57" x14ac:dyDescent="0.25">
      <c r="A805" s="67" t="s">
        <v>2478</v>
      </c>
      <c r="B805" s="67" t="s">
        <v>381</v>
      </c>
      <c r="C805" s="68"/>
      <c r="D805" s="69"/>
      <c r="E805" s="70"/>
      <c r="F805" s="71"/>
      <c r="G805" s="68"/>
      <c r="H805" s="72"/>
      <c r="I805" s="73"/>
      <c r="J805" s="73"/>
      <c r="K805" s="35" t="s">
        <v>65</v>
      </c>
      <c r="L805" s="80">
        <v>805</v>
      </c>
      <c r="M805" s="80"/>
      <c r="N805" s="75"/>
      <c r="O805" s="82" t="s">
        <v>393</v>
      </c>
      <c r="P805" s="84">
        <v>42854.86378472222</v>
      </c>
      <c r="Q805" s="82" t="s">
        <v>2620</v>
      </c>
      <c r="R805" s="85" t="s">
        <v>2657</v>
      </c>
      <c r="S805" s="82" t="s">
        <v>2668</v>
      </c>
      <c r="T805" s="82"/>
      <c r="U805" s="82"/>
      <c r="V805" s="85" t="s">
        <v>3008</v>
      </c>
      <c r="W805" s="84">
        <v>42854.86378472222</v>
      </c>
      <c r="X805" s="85" t="s">
        <v>3438</v>
      </c>
      <c r="Y805" s="82"/>
      <c r="Z805" s="82"/>
      <c r="AA805" s="88" t="s">
        <v>3876</v>
      </c>
      <c r="AB805" s="82"/>
      <c r="AC805" s="82" t="b">
        <v>0</v>
      </c>
      <c r="AD805" s="82">
        <v>0</v>
      </c>
      <c r="AE805" s="88" t="s">
        <v>1016</v>
      </c>
      <c r="AF805" s="82" t="b">
        <v>0</v>
      </c>
      <c r="AG805" s="82" t="s">
        <v>1023</v>
      </c>
      <c r="AH805" s="82"/>
      <c r="AI805" s="88" t="s">
        <v>1016</v>
      </c>
      <c r="AJ805" s="82" t="b">
        <v>0</v>
      </c>
      <c r="AK805" s="82">
        <v>345</v>
      </c>
      <c r="AL805" s="88" t="s">
        <v>3964</v>
      </c>
      <c r="AM805" s="82" t="s">
        <v>1030</v>
      </c>
      <c r="AN805" s="82" t="b">
        <v>0</v>
      </c>
      <c r="AO805" s="88" t="s">
        <v>3964</v>
      </c>
      <c r="AP805" s="82" t="s">
        <v>179</v>
      </c>
      <c r="AQ805" s="82">
        <v>0</v>
      </c>
      <c r="AR805" s="82">
        <v>0</v>
      </c>
      <c r="AS805" s="82"/>
      <c r="AT805" s="82"/>
      <c r="AU805" s="82"/>
      <c r="AV805" s="82"/>
      <c r="AW805" s="82"/>
      <c r="AX805" s="82"/>
      <c r="AY805" s="82"/>
      <c r="AZ805" s="82"/>
      <c r="BA805" s="105" t="b">
        <f>IF(Edges[[#This Row],[Vertex 1]]=Edges[[#This Row],[Vertex 2]],TRUE,FALSE)</f>
        <v>0</v>
      </c>
      <c r="BB805">
        <v>1</v>
      </c>
      <c r="BC805">
        <v>1</v>
      </c>
      <c r="BD805" s="81" t="e">
        <f>REPLACE(INDEX(GroupVertices[Group], MATCH(Edges[[#This Row],[Vertex 1]],GroupVertices[Vertex],0)),1,1,"")</f>
        <v>#N/A</v>
      </c>
      <c r="BE805" s="81" t="e">
        <f>REPLACE(INDEX(GroupVertices[Group], MATCH(Edges[[#This Row],[Vertex 2]],GroupVertices[Vertex],0)),1,1,"")</f>
        <v>#N/A</v>
      </c>
    </row>
    <row r="806" spans="1:57" x14ac:dyDescent="0.25">
      <c r="A806" s="67" t="s">
        <v>2479</v>
      </c>
      <c r="B806" s="67" t="s">
        <v>387</v>
      </c>
      <c r="C806" s="68"/>
      <c r="D806" s="69"/>
      <c r="E806" s="70"/>
      <c r="F806" s="71"/>
      <c r="G806" s="68"/>
      <c r="H806" s="72"/>
      <c r="I806" s="73"/>
      <c r="J806" s="73"/>
      <c r="K806" s="35" t="s">
        <v>65</v>
      </c>
      <c r="L806" s="80">
        <v>806</v>
      </c>
      <c r="M806" s="80"/>
      <c r="N806" s="75"/>
      <c r="O806" s="82" t="s">
        <v>393</v>
      </c>
      <c r="P806" s="84">
        <v>42854.913611111115</v>
      </c>
      <c r="Q806" s="82" t="s">
        <v>2578</v>
      </c>
      <c r="R806" s="82"/>
      <c r="S806" s="82"/>
      <c r="T806" s="82"/>
      <c r="U806" s="82"/>
      <c r="V806" s="85" t="s">
        <v>3009</v>
      </c>
      <c r="W806" s="84">
        <v>42854.913611111115</v>
      </c>
      <c r="X806" s="85" t="s">
        <v>3439</v>
      </c>
      <c r="Y806" s="82"/>
      <c r="Z806" s="82"/>
      <c r="AA806" s="88" t="s">
        <v>3877</v>
      </c>
      <c r="AB806" s="82"/>
      <c r="AC806" s="82" t="b">
        <v>0</v>
      </c>
      <c r="AD806" s="82">
        <v>0</v>
      </c>
      <c r="AE806" s="88" t="s">
        <v>1016</v>
      </c>
      <c r="AF806" s="82" t="b">
        <v>0</v>
      </c>
      <c r="AG806" s="82" t="s">
        <v>1023</v>
      </c>
      <c r="AH806" s="82"/>
      <c r="AI806" s="88" t="s">
        <v>1016</v>
      </c>
      <c r="AJ806" s="82" t="b">
        <v>0</v>
      </c>
      <c r="AK806" s="82">
        <v>953</v>
      </c>
      <c r="AL806" s="88" t="s">
        <v>3963</v>
      </c>
      <c r="AM806" s="82" t="s">
        <v>1033</v>
      </c>
      <c r="AN806" s="82" t="b">
        <v>0</v>
      </c>
      <c r="AO806" s="88" t="s">
        <v>3963</v>
      </c>
      <c r="AP806" s="82" t="s">
        <v>179</v>
      </c>
      <c r="AQ806" s="82">
        <v>0</v>
      </c>
      <c r="AR806" s="82">
        <v>0</v>
      </c>
      <c r="AS806" s="82"/>
      <c r="AT806" s="82"/>
      <c r="AU806" s="82"/>
      <c r="AV806" s="82"/>
      <c r="AW806" s="82"/>
      <c r="AX806" s="82"/>
      <c r="AY806" s="82"/>
      <c r="AZ806" s="82"/>
      <c r="BA806" s="105" t="b">
        <f>IF(Edges[[#This Row],[Vertex 1]]=Edges[[#This Row],[Vertex 2]],TRUE,FALSE)</f>
        <v>0</v>
      </c>
      <c r="BB806">
        <v>1</v>
      </c>
      <c r="BC806">
        <v>1</v>
      </c>
      <c r="BD806" s="81" t="e">
        <f>REPLACE(INDEX(GroupVertices[Group], MATCH(Edges[[#This Row],[Vertex 1]],GroupVertices[Vertex],0)),1,1,"")</f>
        <v>#N/A</v>
      </c>
      <c r="BE806" s="81" t="e">
        <f>REPLACE(INDEX(GroupVertices[Group], MATCH(Edges[[#This Row],[Vertex 2]],GroupVertices[Vertex],0)),1,1,"")</f>
        <v>#N/A</v>
      </c>
    </row>
    <row r="807" spans="1:57" x14ac:dyDescent="0.25">
      <c r="A807" s="67" t="s">
        <v>2479</v>
      </c>
      <c r="B807" s="67" t="s">
        <v>381</v>
      </c>
      <c r="C807" s="68"/>
      <c r="D807" s="69"/>
      <c r="E807" s="70"/>
      <c r="F807" s="71"/>
      <c r="G807" s="68"/>
      <c r="H807" s="72"/>
      <c r="I807" s="73"/>
      <c r="J807" s="73"/>
      <c r="K807" s="35" t="s">
        <v>65</v>
      </c>
      <c r="L807" s="80">
        <v>807</v>
      </c>
      <c r="M807" s="80"/>
      <c r="N807" s="75"/>
      <c r="O807" s="82" t="s">
        <v>393</v>
      </c>
      <c r="P807" s="84">
        <v>42854.913611111115</v>
      </c>
      <c r="Q807" s="82" t="s">
        <v>2578</v>
      </c>
      <c r="R807" s="82"/>
      <c r="S807" s="82"/>
      <c r="T807" s="82"/>
      <c r="U807" s="82"/>
      <c r="V807" s="85" t="s">
        <v>3009</v>
      </c>
      <c r="W807" s="84">
        <v>42854.913611111115</v>
      </c>
      <c r="X807" s="85" t="s">
        <v>3439</v>
      </c>
      <c r="Y807" s="82"/>
      <c r="Z807" s="82"/>
      <c r="AA807" s="88" t="s">
        <v>3877</v>
      </c>
      <c r="AB807" s="82"/>
      <c r="AC807" s="82" t="b">
        <v>0</v>
      </c>
      <c r="AD807" s="82">
        <v>0</v>
      </c>
      <c r="AE807" s="88" t="s">
        <v>1016</v>
      </c>
      <c r="AF807" s="82" t="b">
        <v>0</v>
      </c>
      <c r="AG807" s="82" t="s">
        <v>1023</v>
      </c>
      <c r="AH807" s="82"/>
      <c r="AI807" s="88" t="s">
        <v>1016</v>
      </c>
      <c r="AJ807" s="82" t="b">
        <v>0</v>
      </c>
      <c r="AK807" s="82">
        <v>953</v>
      </c>
      <c r="AL807" s="88" t="s">
        <v>3963</v>
      </c>
      <c r="AM807" s="82" t="s">
        <v>1033</v>
      </c>
      <c r="AN807" s="82" t="b">
        <v>0</v>
      </c>
      <c r="AO807" s="88" t="s">
        <v>3963</v>
      </c>
      <c r="AP807" s="82" t="s">
        <v>179</v>
      </c>
      <c r="AQ807" s="82">
        <v>0</v>
      </c>
      <c r="AR807" s="82">
        <v>0</v>
      </c>
      <c r="AS807" s="82"/>
      <c r="AT807" s="82"/>
      <c r="AU807" s="82"/>
      <c r="AV807" s="82"/>
      <c r="AW807" s="82"/>
      <c r="AX807" s="82"/>
      <c r="AY807" s="82"/>
      <c r="AZ807" s="82"/>
      <c r="BA807" s="105" t="b">
        <f>IF(Edges[[#This Row],[Vertex 1]]=Edges[[#This Row],[Vertex 2]],TRUE,FALSE)</f>
        <v>0</v>
      </c>
      <c r="BB807">
        <v>1</v>
      </c>
      <c r="BC807">
        <v>1</v>
      </c>
      <c r="BD807" s="81" t="e">
        <f>REPLACE(INDEX(GroupVertices[Group], MATCH(Edges[[#This Row],[Vertex 1]],GroupVertices[Vertex],0)),1,1,"")</f>
        <v>#N/A</v>
      </c>
      <c r="BE807" s="81" t="e">
        <f>REPLACE(INDEX(GroupVertices[Group], MATCH(Edges[[#This Row],[Vertex 2]],GroupVertices[Vertex],0)),1,1,"")</f>
        <v>#N/A</v>
      </c>
    </row>
    <row r="808" spans="1:57" x14ac:dyDescent="0.25">
      <c r="A808" s="67" t="s">
        <v>2480</v>
      </c>
      <c r="B808" s="67" t="s">
        <v>387</v>
      </c>
      <c r="C808" s="68"/>
      <c r="D808" s="69"/>
      <c r="E808" s="70"/>
      <c r="F808" s="71"/>
      <c r="G808" s="68"/>
      <c r="H808" s="72"/>
      <c r="I808" s="73"/>
      <c r="J808" s="73"/>
      <c r="K808" s="35" t="s">
        <v>65</v>
      </c>
      <c r="L808" s="80">
        <v>808</v>
      </c>
      <c r="M808" s="80"/>
      <c r="N808" s="75"/>
      <c r="O808" s="82" t="s">
        <v>393</v>
      </c>
      <c r="P808" s="84">
        <v>42855.052928240744</v>
      </c>
      <c r="Q808" s="82" t="s">
        <v>2620</v>
      </c>
      <c r="R808" s="85" t="s">
        <v>2657</v>
      </c>
      <c r="S808" s="82" t="s">
        <v>2668</v>
      </c>
      <c r="T808" s="82"/>
      <c r="U808" s="82"/>
      <c r="V808" s="85" t="s">
        <v>502</v>
      </c>
      <c r="W808" s="84">
        <v>42855.052928240744</v>
      </c>
      <c r="X808" s="85" t="s">
        <v>3440</v>
      </c>
      <c r="Y808" s="82"/>
      <c r="Z808" s="82"/>
      <c r="AA808" s="88" t="s">
        <v>3878</v>
      </c>
      <c r="AB808" s="82"/>
      <c r="AC808" s="82" t="b">
        <v>0</v>
      </c>
      <c r="AD808" s="82">
        <v>0</v>
      </c>
      <c r="AE808" s="88" t="s">
        <v>1016</v>
      </c>
      <c r="AF808" s="82" t="b">
        <v>0</v>
      </c>
      <c r="AG808" s="82" t="s">
        <v>1023</v>
      </c>
      <c r="AH808" s="82"/>
      <c r="AI808" s="88" t="s">
        <v>1016</v>
      </c>
      <c r="AJ808" s="82" t="b">
        <v>0</v>
      </c>
      <c r="AK808" s="82">
        <v>345</v>
      </c>
      <c r="AL808" s="88" t="s">
        <v>3964</v>
      </c>
      <c r="AM808" s="82" t="s">
        <v>1030</v>
      </c>
      <c r="AN808" s="82" t="b">
        <v>0</v>
      </c>
      <c r="AO808" s="88" t="s">
        <v>3964</v>
      </c>
      <c r="AP808" s="82" t="s">
        <v>179</v>
      </c>
      <c r="AQ808" s="82">
        <v>0</v>
      </c>
      <c r="AR808" s="82">
        <v>0</v>
      </c>
      <c r="AS808" s="82"/>
      <c r="AT808" s="82"/>
      <c r="AU808" s="82"/>
      <c r="AV808" s="82"/>
      <c r="AW808" s="82"/>
      <c r="AX808" s="82"/>
      <c r="AY808" s="82"/>
      <c r="AZ808" s="82"/>
      <c r="BA808" s="105" t="b">
        <f>IF(Edges[[#This Row],[Vertex 1]]=Edges[[#This Row],[Vertex 2]],TRUE,FALSE)</f>
        <v>0</v>
      </c>
      <c r="BB808">
        <v>1</v>
      </c>
      <c r="BC808">
        <v>1</v>
      </c>
      <c r="BD808" s="81" t="e">
        <f>REPLACE(INDEX(GroupVertices[Group], MATCH(Edges[[#This Row],[Vertex 1]],GroupVertices[Vertex],0)),1,1,"")</f>
        <v>#N/A</v>
      </c>
      <c r="BE808" s="81" t="e">
        <f>REPLACE(INDEX(GroupVertices[Group], MATCH(Edges[[#This Row],[Vertex 2]],GroupVertices[Vertex],0)),1,1,"")</f>
        <v>#N/A</v>
      </c>
    </row>
    <row r="809" spans="1:57" x14ac:dyDescent="0.25">
      <c r="A809" s="67" t="s">
        <v>2480</v>
      </c>
      <c r="B809" s="67" t="s">
        <v>381</v>
      </c>
      <c r="C809" s="68"/>
      <c r="D809" s="69"/>
      <c r="E809" s="70"/>
      <c r="F809" s="71"/>
      <c r="G809" s="68"/>
      <c r="H809" s="72"/>
      <c r="I809" s="73"/>
      <c r="J809" s="73"/>
      <c r="K809" s="35" t="s">
        <v>65</v>
      </c>
      <c r="L809" s="80">
        <v>809</v>
      </c>
      <c r="M809" s="80"/>
      <c r="N809" s="75"/>
      <c r="O809" s="82" t="s">
        <v>393</v>
      </c>
      <c r="P809" s="84">
        <v>42855.052928240744</v>
      </c>
      <c r="Q809" s="82" t="s">
        <v>2620</v>
      </c>
      <c r="R809" s="85" t="s">
        <v>2657</v>
      </c>
      <c r="S809" s="82" t="s">
        <v>2668</v>
      </c>
      <c r="T809" s="82"/>
      <c r="U809" s="82"/>
      <c r="V809" s="85" t="s">
        <v>502</v>
      </c>
      <c r="W809" s="84">
        <v>42855.052928240744</v>
      </c>
      <c r="X809" s="85" t="s">
        <v>3440</v>
      </c>
      <c r="Y809" s="82"/>
      <c r="Z809" s="82"/>
      <c r="AA809" s="88" t="s">
        <v>3878</v>
      </c>
      <c r="AB809" s="82"/>
      <c r="AC809" s="82" t="b">
        <v>0</v>
      </c>
      <c r="AD809" s="82">
        <v>0</v>
      </c>
      <c r="AE809" s="88" t="s">
        <v>1016</v>
      </c>
      <c r="AF809" s="82" t="b">
        <v>0</v>
      </c>
      <c r="AG809" s="82" t="s">
        <v>1023</v>
      </c>
      <c r="AH809" s="82"/>
      <c r="AI809" s="88" t="s">
        <v>1016</v>
      </c>
      <c r="AJ809" s="82" t="b">
        <v>0</v>
      </c>
      <c r="AK809" s="82">
        <v>345</v>
      </c>
      <c r="AL809" s="88" t="s">
        <v>3964</v>
      </c>
      <c r="AM809" s="82" t="s">
        <v>1030</v>
      </c>
      <c r="AN809" s="82" t="b">
        <v>0</v>
      </c>
      <c r="AO809" s="88" t="s">
        <v>3964</v>
      </c>
      <c r="AP809" s="82" t="s">
        <v>179</v>
      </c>
      <c r="AQ809" s="82">
        <v>0</v>
      </c>
      <c r="AR809" s="82">
        <v>0</v>
      </c>
      <c r="AS809" s="82"/>
      <c r="AT809" s="82"/>
      <c r="AU809" s="82"/>
      <c r="AV809" s="82"/>
      <c r="AW809" s="82"/>
      <c r="AX809" s="82"/>
      <c r="AY809" s="82"/>
      <c r="AZ809" s="82"/>
      <c r="BA809" s="105" t="b">
        <f>IF(Edges[[#This Row],[Vertex 1]]=Edges[[#This Row],[Vertex 2]],TRUE,FALSE)</f>
        <v>0</v>
      </c>
      <c r="BB809">
        <v>1</v>
      </c>
      <c r="BC809">
        <v>1</v>
      </c>
      <c r="BD809" s="81" t="e">
        <f>REPLACE(INDEX(GroupVertices[Group], MATCH(Edges[[#This Row],[Vertex 1]],GroupVertices[Vertex],0)),1,1,"")</f>
        <v>#N/A</v>
      </c>
      <c r="BE809" s="81" t="e">
        <f>REPLACE(INDEX(GroupVertices[Group], MATCH(Edges[[#This Row],[Vertex 2]],GroupVertices[Vertex],0)),1,1,"")</f>
        <v>#N/A</v>
      </c>
    </row>
    <row r="810" spans="1:57" x14ac:dyDescent="0.25">
      <c r="A810" s="67" t="s">
        <v>2481</v>
      </c>
      <c r="B810" s="67" t="s">
        <v>387</v>
      </c>
      <c r="C810" s="68"/>
      <c r="D810" s="69"/>
      <c r="E810" s="70"/>
      <c r="F810" s="71"/>
      <c r="G810" s="68"/>
      <c r="H810" s="72"/>
      <c r="I810" s="73"/>
      <c r="J810" s="73"/>
      <c r="K810" s="35" t="s">
        <v>65</v>
      </c>
      <c r="L810" s="80">
        <v>810</v>
      </c>
      <c r="M810" s="80"/>
      <c r="N810" s="75"/>
      <c r="O810" s="82" t="s">
        <v>393</v>
      </c>
      <c r="P810" s="84">
        <v>42855.083541666667</v>
      </c>
      <c r="Q810" s="82" t="s">
        <v>2620</v>
      </c>
      <c r="R810" s="85" t="s">
        <v>2657</v>
      </c>
      <c r="S810" s="82" t="s">
        <v>2668</v>
      </c>
      <c r="T810" s="82"/>
      <c r="U810" s="82"/>
      <c r="V810" s="85" t="s">
        <v>3010</v>
      </c>
      <c r="W810" s="84">
        <v>42855.083541666667</v>
      </c>
      <c r="X810" s="85" t="s">
        <v>3441</v>
      </c>
      <c r="Y810" s="82"/>
      <c r="Z810" s="82"/>
      <c r="AA810" s="88" t="s">
        <v>3879</v>
      </c>
      <c r="AB810" s="82"/>
      <c r="AC810" s="82" t="b">
        <v>0</v>
      </c>
      <c r="AD810" s="82">
        <v>0</v>
      </c>
      <c r="AE810" s="88" t="s">
        <v>1016</v>
      </c>
      <c r="AF810" s="82" t="b">
        <v>0</v>
      </c>
      <c r="AG810" s="82" t="s">
        <v>1023</v>
      </c>
      <c r="AH810" s="82"/>
      <c r="AI810" s="88" t="s">
        <v>1016</v>
      </c>
      <c r="AJ810" s="82" t="b">
        <v>0</v>
      </c>
      <c r="AK810" s="82">
        <v>345</v>
      </c>
      <c r="AL810" s="88" t="s">
        <v>3964</v>
      </c>
      <c r="AM810" s="82" t="s">
        <v>1030</v>
      </c>
      <c r="AN810" s="82" t="b">
        <v>0</v>
      </c>
      <c r="AO810" s="88" t="s">
        <v>3964</v>
      </c>
      <c r="AP810" s="82" t="s">
        <v>179</v>
      </c>
      <c r="AQ810" s="82">
        <v>0</v>
      </c>
      <c r="AR810" s="82">
        <v>0</v>
      </c>
      <c r="AS810" s="82"/>
      <c r="AT810" s="82"/>
      <c r="AU810" s="82"/>
      <c r="AV810" s="82"/>
      <c r="AW810" s="82"/>
      <c r="AX810" s="82"/>
      <c r="AY810" s="82"/>
      <c r="AZ810" s="82"/>
      <c r="BA810" s="105" t="b">
        <f>IF(Edges[[#This Row],[Vertex 1]]=Edges[[#This Row],[Vertex 2]],TRUE,FALSE)</f>
        <v>0</v>
      </c>
      <c r="BB810">
        <v>1</v>
      </c>
      <c r="BC810">
        <v>1</v>
      </c>
      <c r="BD810" s="81" t="e">
        <f>REPLACE(INDEX(GroupVertices[Group], MATCH(Edges[[#This Row],[Vertex 1]],GroupVertices[Vertex],0)),1,1,"")</f>
        <v>#N/A</v>
      </c>
      <c r="BE810" s="81" t="e">
        <f>REPLACE(INDEX(GroupVertices[Group], MATCH(Edges[[#This Row],[Vertex 2]],GroupVertices[Vertex],0)),1,1,"")</f>
        <v>#N/A</v>
      </c>
    </row>
    <row r="811" spans="1:57" x14ac:dyDescent="0.25">
      <c r="A811" s="67" t="s">
        <v>2481</v>
      </c>
      <c r="B811" s="67" t="s">
        <v>381</v>
      </c>
      <c r="C811" s="68"/>
      <c r="D811" s="69"/>
      <c r="E811" s="70"/>
      <c r="F811" s="71"/>
      <c r="G811" s="68"/>
      <c r="H811" s="72"/>
      <c r="I811" s="73"/>
      <c r="J811" s="73"/>
      <c r="K811" s="35" t="s">
        <v>65</v>
      </c>
      <c r="L811" s="80">
        <v>811</v>
      </c>
      <c r="M811" s="80"/>
      <c r="N811" s="75"/>
      <c r="O811" s="82" t="s">
        <v>393</v>
      </c>
      <c r="P811" s="84">
        <v>42855.083541666667</v>
      </c>
      <c r="Q811" s="82" t="s">
        <v>2620</v>
      </c>
      <c r="R811" s="85" t="s">
        <v>2657</v>
      </c>
      <c r="S811" s="82" t="s">
        <v>2668</v>
      </c>
      <c r="T811" s="82"/>
      <c r="U811" s="82"/>
      <c r="V811" s="85" t="s">
        <v>3010</v>
      </c>
      <c r="W811" s="84">
        <v>42855.083541666667</v>
      </c>
      <c r="X811" s="85" t="s">
        <v>3441</v>
      </c>
      <c r="Y811" s="82"/>
      <c r="Z811" s="82"/>
      <c r="AA811" s="88" t="s">
        <v>3879</v>
      </c>
      <c r="AB811" s="82"/>
      <c r="AC811" s="82" t="b">
        <v>0</v>
      </c>
      <c r="AD811" s="82">
        <v>0</v>
      </c>
      <c r="AE811" s="88" t="s">
        <v>1016</v>
      </c>
      <c r="AF811" s="82" t="b">
        <v>0</v>
      </c>
      <c r="AG811" s="82" t="s">
        <v>1023</v>
      </c>
      <c r="AH811" s="82"/>
      <c r="AI811" s="88" t="s">
        <v>1016</v>
      </c>
      <c r="AJ811" s="82" t="b">
        <v>0</v>
      </c>
      <c r="AK811" s="82">
        <v>345</v>
      </c>
      <c r="AL811" s="88" t="s">
        <v>3964</v>
      </c>
      <c r="AM811" s="82" t="s">
        <v>1030</v>
      </c>
      <c r="AN811" s="82" t="b">
        <v>0</v>
      </c>
      <c r="AO811" s="88" t="s">
        <v>3964</v>
      </c>
      <c r="AP811" s="82" t="s">
        <v>179</v>
      </c>
      <c r="AQ811" s="82">
        <v>0</v>
      </c>
      <c r="AR811" s="82">
        <v>0</v>
      </c>
      <c r="AS811" s="82"/>
      <c r="AT811" s="82"/>
      <c r="AU811" s="82"/>
      <c r="AV811" s="82"/>
      <c r="AW811" s="82"/>
      <c r="AX811" s="82"/>
      <c r="AY811" s="82"/>
      <c r="AZ811" s="82"/>
      <c r="BA811" s="105" t="b">
        <f>IF(Edges[[#This Row],[Vertex 1]]=Edges[[#This Row],[Vertex 2]],TRUE,FALSE)</f>
        <v>0</v>
      </c>
      <c r="BB811">
        <v>1</v>
      </c>
      <c r="BC811">
        <v>1</v>
      </c>
      <c r="BD811" s="81" t="e">
        <f>REPLACE(INDEX(GroupVertices[Group], MATCH(Edges[[#This Row],[Vertex 1]],GroupVertices[Vertex],0)),1,1,"")</f>
        <v>#N/A</v>
      </c>
      <c r="BE811" s="81" t="e">
        <f>REPLACE(INDEX(GroupVertices[Group], MATCH(Edges[[#This Row],[Vertex 2]],GroupVertices[Vertex],0)),1,1,"")</f>
        <v>#N/A</v>
      </c>
    </row>
    <row r="812" spans="1:57" x14ac:dyDescent="0.25">
      <c r="A812" s="67" t="s">
        <v>2482</v>
      </c>
      <c r="B812" s="67" t="s">
        <v>387</v>
      </c>
      <c r="C812" s="68"/>
      <c r="D812" s="69"/>
      <c r="E812" s="70"/>
      <c r="F812" s="71"/>
      <c r="G812" s="68"/>
      <c r="H812" s="72"/>
      <c r="I812" s="73"/>
      <c r="J812" s="73"/>
      <c r="K812" s="35" t="s">
        <v>65</v>
      </c>
      <c r="L812" s="80">
        <v>812</v>
      </c>
      <c r="M812" s="80"/>
      <c r="N812" s="75"/>
      <c r="O812" s="82" t="s">
        <v>393</v>
      </c>
      <c r="P812" s="84">
        <v>42855.090937499997</v>
      </c>
      <c r="Q812" s="82" t="s">
        <v>2620</v>
      </c>
      <c r="R812" s="85" t="s">
        <v>2657</v>
      </c>
      <c r="S812" s="82" t="s">
        <v>2668</v>
      </c>
      <c r="T812" s="82"/>
      <c r="U812" s="82"/>
      <c r="V812" s="85" t="s">
        <v>3011</v>
      </c>
      <c r="W812" s="84">
        <v>42855.090937499997</v>
      </c>
      <c r="X812" s="85" t="s">
        <v>3442</v>
      </c>
      <c r="Y812" s="82"/>
      <c r="Z812" s="82"/>
      <c r="AA812" s="88" t="s">
        <v>3880</v>
      </c>
      <c r="AB812" s="82"/>
      <c r="AC812" s="82" t="b">
        <v>0</v>
      </c>
      <c r="AD812" s="82">
        <v>0</v>
      </c>
      <c r="AE812" s="88" t="s">
        <v>1016</v>
      </c>
      <c r="AF812" s="82" t="b">
        <v>0</v>
      </c>
      <c r="AG812" s="82" t="s">
        <v>1023</v>
      </c>
      <c r="AH812" s="82"/>
      <c r="AI812" s="88" t="s">
        <v>1016</v>
      </c>
      <c r="AJ812" s="82" t="b">
        <v>0</v>
      </c>
      <c r="AK812" s="82">
        <v>345</v>
      </c>
      <c r="AL812" s="88" t="s">
        <v>3964</v>
      </c>
      <c r="AM812" s="82" t="s">
        <v>1030</v>
      </c>
      <c r="AN812" s="82" t="b">
        <v>0</v>
      </c>
      <c r="AO812" s="88" t="s">
        <v>3964</v>
      </c>
      <c r="AP812" s="82" t="s">
        <v>179</v>
      </c>
      <c r="AQ812" s="82">
        <v>0</v>
      </c>
      <c r="AR812" s="82">
        <v>0</v>
      </c>
      <c r="AS812" s="82"/>
      <c r="AT812" s="82"/>
      <c r="AU812" s="82"/>
      <c r="AV812" s="82"/>
      <c r="AW812" s="82"/>
      <c r="AX812" s="82"/>
      <c r="AY812" s="82"/>
      <c r="AZ812" s="82"/>
      <c r="BA812" s="105" t="b">
        <f>IF(Edges[[#This Row],[Vertex 1]]=Edges[[#This Row],[Vertex 2]],TRUE,FALSE)</f>
        <v>0</v>
      </c>
      <c r="BB812">
        <v>1</v>
      </c>
      <c r="BC812">
        <v>1</v>
      </c>
      <c r="BD812" s="81" t="e">
        <f>REPLACE(INDEX(GroupVertices[Group], MATCH(Edges[[#This Row],[Vertex 1]],GroupVertices[Vertex],0)),1,1,"")</f>
        <v>#N/A</v>
      </c>
      <c r="BE812" s="81" t="e">
        <f>REPLACE(INDEX(GroupVertices[Group], MATCH(Edges[[#This Row],[Vertex 2]],GroupVertices[Vertex],0)),1,1,"")</f>
        <v>#N/A</v>
      </c>
    </row>
    <row r="813" spans="1:57" x14ac:dyDescent="0.25">
      <c r="A813" s="67" t="s">
        <v>2482</v>
      </c>
      <c r="B813" s="67" t="s">
        <v>381</v>
      </c>
      <c r="C813" s="68"/>
      <c r="D813" s="69"/>
      <c r="E813" s="70"/>
      <c r="F813" s="71"/>
      <c r="G813" s="68"/>
      <c r="H813" s="72"/>
      <c r="I813" s="73"/>
      <c r="J813" s="73"/>
      <c r="K813" s="35" t="s">
        <v>65</v>
      </c>
      <c r="L813" s="80">
        <v>813</v>
      </c>
      <c r="M813" s="80"/>
      <c r="N813" s="75"/>
      <c r="O813" s="82" t="s">
        <v>393</v>
      </c>
      <c r="P813" s="84">
        <v>42855.090937499997</v>
      </c>
      <c r="Q813" s="82" t="s">
        <v>2620</v>
      </c>
      <c r="R813" s="85" t="s">
        <v>2657</v>
      </c>
      <c r="S813" s="82" t="s">
        <v>2668</v>
      </c>
      <c r="T813" s="82"/>
      <c r="U813" s="82"/>
      <c r="V813" s="85" t="s">
        <v>3011</v>
      </c>
      <c r="W813" s="84">
        <v>42855.090937499997</v>
      </c>
      <c r="X813" s="85" t="s">
        <v>3442</v>
      </c>
      <c r="Y813" s="82"/>
      <c r="Z813" s="82"/>
      <c r="AA813" s="88" t="s">
        <v>3880</v>
      </c>
      <c r="AB813" s="82"/>
      <c r="AC813" s="82" t="b">
        <v>0</v>
      </c>
      <c r="AD813" s="82">
        <v>0</v>
      </c>
      <c r="AE813" s="88" t="s">
        <v>1016</v>
      </c>
      <c r="AF813" s="82" t="b">
        <v>0</v>
      </c>
      <c r="AG813" s="82" t="s">
        <v>1023</v>
      </c>
      <c r="AH813" s="82"/>
      <c r="AI813" s="88" t="s">
        <v>1016</v>
      </c>
      <c r="AJ813" s="82" t="b">
        <v>0</v>
      </c>
      <c r="AK813" s="82">
        <v>345</v>
      </c>
      <c r="AL813" s="88" t="s">
        <v>3964</v>
      </c>
      <c r="AM813" s="82" t="s">
        <v>1030</v>
      </c>
      <c r="AN813" s="82" t="b">
        <v>0</v>
      </c>
      <c r="AO813" s="88" t="s">
        <v>3964</v>
      </c>
      <c r="AP813" s="82" t="s">
        <v>179</v>
      </c>
      <c r="AQ813" s="82">
        <v>0</v>
      </c>
      <c r="AR813" s="82">
        <v>0</v>
      </c>
      <c r="AS813" s="82"/>
      <c r="AT813" s="82"/>
      <c r="AU813" s="82"/>
      <c r="AV813" s="82"/>
      <c r="AW813" s="82"/>
      <c r="AX813" s="82"/>
      <c r="AY813" s="82"/>
      <c r="AZ813" s="82"/>
      <c r="BA813" s="105" t="b">
        <f>IF(Edges[[#This Row],[Vertex 1]]=Edges[[#This Row],[Vertex 2]],TRUE,FALSE)</f>
        <v>0</v>
      </c>
      <c r="BB813">
        <v>1</v>
      </c>
      <c r="BC813">
        <v>1</v>
      </c>
      <c r="BD813" s="81" t="e">
        <f>REPLACE(INDEX(GroupVertices[Group], MATCH(Edges[[#This Row],[Vertex 1]],GroupVertices[Vertex],0)),1,1,"")</f>
        <v>#N/A</v>
      </c>
      <c r="BE813" s="81" t="e">
        <f>REPLACE(INDEX(GroupVertices[Group], MATCH(Edges[[#This Row],[Vertex 2]],GroupVertices[Vertex],0)),1,1,"")</f>
        <v>#N/A</v>
      </c>
    </row>
    <row r="814" spans="1:57" x14ac:dyDescent="0.25">
      <c r="A814" s="67" t="s">
        <v>2483</v>
      </c>
      <c r="B814" s="67" t="s">
        <v>387</v>
      </c>
      <c r="C814" s="68"/>
      <c r="D814" s="69"/>
      <c r="E814" s="70"/>
      <c r="F814" s="71"/>
      <c r="G814" s="68"/>
      <c r="H814" s="72"/>
      <c r="I814" s="73"/>
      <c r="J814" s="73"/>
      <c r="K814" s="35" t="s">
        <v>65</v>
      </c>
      <c r="L814" s="80">
        <v>814</v>
      </c>
      <c r="M814" s="80"/>
      <c r="N814" s="75"/>
      <c r="O814" s="82" t="s">
        <v>393</v>
      </c>
      <c r="P814" s="84">
        <v>42855.091180555559</v>
      </c>
      <c r="Q814" s="82" t="s">
        <v>2620</v>
      </c>
      <c r="R814" s="85" t="s">
        <v>2657</v>
      </c>
      <c r="S814" s="82" t="s">
        <v>2668</v>
      </c>
      <c r="T814" s="82"/>
      <c r="U814" s="82"/>
      <c r="V814" s="85" t="s">
        <v>3012</v>
      </c>
      <c r="W814" s="84">
        <v>42855.091180555559</v>
      </c>
      <c r="X814" s="85" t="s">
        <v>3443</v>
      </c>
      <c r="Y814" s="82"/>
      <c r="Z814" s="82"/>
      <c r="AA814" s="88" t="s">
        <v>3881</v>
      </c>
      <c r="AB814" s="82"/>
      <c r="AC814" s="82" t="b">
        <v>0</v>
      </c>
      <c r="AD814" s="82">
        <v>0</v>
      </c>
      <c r="AE814" s="88" t="s">
        <v>1016</v>
      </c>
      <c r="AF814" s="82" t="b">
        <v>0</v>
      </c>
      <c r="AG814" s="82" t="s">
        <v>1023</v>
      </c>
      <c r="AH814" s="82"/>
      <c r="AI814" s="88" t="s">
        <v>1016</v>
      </c>
      <c r="AJ814" s="82" t="b">
        <v>0</v>
      </c>
      <c r="AK814" s="82">
        <v>345</v>
      </c>
      <c r="AL814" s="88" t="s">
        <v>3964</v>
      </c>
      <c r="AM814" s="82" t="s">
        <v>1030</v>
      </c>
      <c r="AN814" s="82" t="b">
        <v>0</v>
      </c>
      <c r="AO814" s="88" t="s">
        <v>3964</v>
      </c>
      <c r="AP814" s="82" t="s">
        <v>179</v>
      </c>
      <c r="AQ814" s="82">
        <v>0</v>
      </c>
      <c r="AR814" s="82">
        <v>0</v>
      </c>
      <c r="AS814" s="82"/>
      <c r="AT814" s="82"/>
      <c r="AU814" s="82"/>
      <c r="AV814" s="82"/>
      <c r="AW814" s="82"/>
      <c r="AX814" s="82"/>
      <c r="AY814" s="82"/>
      <c r="AZ814" s="82"/>
      <c r="BA814" s="105" t="b">
        <f>IF(Edges[[#This Row],[Vertex 1]]=Edges[[#This Row],[Vertex 2]],TRUE,FALSE)</f>
        <v>0</v>
      </c>
      <c r="BB814">
        <v>1</v>
      </c>
      <c r="BC814">
        <v>1</v>
      </c>
      <c r="BD814" s="81" t="e">
        <f>REPLACE(INDEX(GroupVertices[Group], MATCH(Edges[[#This Row],[Vertex 1]],GroupVertices[Vertex],0)),1,1,"")</f>
        <v>#N/A</v>
      </c>
      <c r="BE814" s="81" t="e">
        <f>REPLACE(INDEX(GroupVertices[Group], MATCH(Edges[[#This Row],[Vertex 2]],GroupVertices[Vertex],0)),1,1,"")</f>
        <v>#N/A</v>
      </c>
    </row>
    <row r="815" spans="1:57" x14ac:dyDescent="0.25">
      <c r="A815" s="67" t="s">
        <v>2483</v>
      </c>
      <c r="B815" s="67" t="s">
        <v>381</v>
      </c>
      <c r="C815" s="68"/>
      <c r="D815" s="69"/>
      <c r="E815" s="70"/>
      <c r="F815" s="71"/>
      <c r="G815" s="68"/>
      <c r="H815" s="72"/>
      <c r="I815" s="73"/>
      <c r="J815" s="73"/>
      <c r="K815" s="35" t="s">
        <v>65</v>
      </c>
      <c r="L815" s="80">
        <v>815</v>
      </c>
      <c r="M815" s="80"/>
      <c r="N815" s="75"/>
      <c r="O815" s="82" t="s">
        <v>393</v>
      </c>
      <c r="P815" s="84">
        <v>42855.091180555559</v>
      </c>
      <c r="Q815" s="82" t="s">
        <v>2620</v>
      </c>
      <c r="R815" s="85" t="s">
        <v>2657</v>
      </c>
      <c r="S815" s="82" t="s">
        <v>2668</v>
      </c>
      <c r="T815" s="82"/>
      <c r="U815" s="82"/>
      <c r="V815" s="85" t="s">
        <v>3012</v>
      </c>
      <c r="W815" s="84">
        <v>42855.091180555559</v>
      </c>
      <c r="X815" s="85" t="s">
        <v>3443</v>
      </c>
      <c r="Y815" s="82"/>
      <c r="Z815" s="82"/>
      <c r="AA815" s="88" t="s">
        <v>3881</v>
      </c>
      <c r="AB815" s="82"/>
      <c r="AC815" s="82" t="b">
        <v>0</v>
      </c>
      <c r="AD815" s="82">
        <v>0</v>
      </c>
      <c r="AE815" s="88" t="s">
        <v>1016</v>
      </c>
      <c r="AF815" s="82" t="b">
        <v>0</v>
      </c>
      <c r="AG815" s="82" t="s">
        <v>1023</v>
      </c>
      <c r="AH815" s="82"/>
      <c r="AI815" s="88" t="s">
        <v>1016</v>
      </c>
      <c r="AJ815" s="82" t="b">
        <v>0</v>
      </c>
      <c r="AK815" s="82">
        <v>345</v>
      </c>
      <c r="AL815" s="88" t="s">
        <v>3964</v>
      </c>
      <c r="AM815" s="82" t="s">
        <v>1030</v>
      </c>
      <c r="AN815" s="82" t="b">
        <v>0</v>
      </c>
      <c r="AO815" s="88" t="s">
        <v>3964</v>
      </c>
      <c r="AP815" s="82" t="s">
        <v>179</v>
      </c>
      <c r="AQ815" s="82">
        <v>0</v>
      </c>
      <c r="AR815" s="82">
        <v>0</v>
      </c>
      <c r="AS815" s="82"/>
      <c r="AT815" s="82"/>
      <c r="AU815" s="82"/>
      <c r="AV815" s="82"/>
      <c r="AW815" s="82"/>
      <c r="AX815" s="82"/>
      <c r="AY815" s="82"/>
      <c r="AZ815" s="82"/>
      <c r="BA815" s="105" t="b">
        <f>IF(Edges[[#This Row],[Vertex 1]]=Edges[[#This Row],[Vertex 2]],TRUE,FALSE)</f>
        <v>0</v>
      </c>
      <c r="BB815">
        <v>1</v>
      </c>
      <c r="BC815">
        <v>1</v>
      </c>
      <c r="BD815" s="81" t="e">
        <f>REPLACE(INDEX(GroupVertices[Group], MATCH(Edges[[#This Row],[Vertex 1]],GroupVertices[Vertex],0)),1,1,"")</f>
        <v>#N/A</v>
      </c>
      <c r="BE815" s="81" t="e">
        <f>REPLACE(INDEX(GroupVertices[Group], MATCH(Edges[[#This Row],[Vertex 2]],GroupVertices[Vertex],0)),1,1,"")</f>
        <v>#N/A</v>
      </c>
    </row>
    <row r="816" spans="1:57" x14ac:dyDescent="0.25">
      <c r="A816" s="67" t="s">
        <v>2484</v>
      </c>
      <c r="B816" s="67" t="s">
        <v>387</v>
      </c>
      <c r="C816" s="68"/>
      <c r="D816" s="69"/>
      <c r="E816" s="70"/>
      <c r="F816" s="71"/>
      <c r="G816" s="68"/>
      <c r="H816" s="72"/>
      <c r="I816" s="73"/>
      <c r="J816" s="73"/>
      <c r="K816" s="35" t="s">
        <v>65</v>
      </c>
      <c r="L816" s="80">
        <v>816</v>
      </c>
      <c r="M816" s="80"/>
      <c r="N816" s="75"/>
      <c r="O816" s="82" t="s">
        <v>393</v>
      </c>
      <c r="P816" s="84">
        <v>42855.10800925926</v>
      </c>
      <c r="Q816" s="82" t="s">
        <v>2620</v>
      </c>
      <c r="R816" s="85" t="s">
        <v>2657</v>
      </c>
      <c r="S816" s="82" t="s">
        <v>2668</v>
      </c>
      <c r="T816" s="82"/>
      <c r="U816" s="82"/>
      <c r="V816" s="85" t="s">
        <v>3013</v>
      </c>
      <c r="W816" s="84">
        <v>42855.10800925926</v>
      </c>
      <c r="X816" s="85" t="s">
        <v>3444</v>
      </c>
      <c r="Y816" s="82"/>
      <c r="Z816" s="82"/>
      <c r="AA816" s="88" t="s">
        <v>3882</v>
      </c>
      <c r="AB816" s="82"/>
      <c r="AC816" s="82" t="b">
        <v>0</v>
      </c>
      <c r="AD816" s="82">
        <v>0</v>
      </c>
      <c r="AE816" s="88" t="s">
        <v>1016</v>
      </c>
      <c r="AF816" s="82" t="b">
        <v>0</v>
      </c>
      <c r="AG816" s="82" t="s">
        <v>1023</v>
      </c>
      <c r="AH816" s="82"/>
      <c r="AI816" s="88" t="s">
        <v>1016</v>
      </c>
      <c r="AJ816" s="82" t="b">
        <v>0</v>
      </c>
      <c r="AK816" s="82">
        <v>345</v>
      </c>
      <c r="AL816" s="88" t="s">
        <v>3964</v>
      </c>
      <c r="AM816" s="82" t="s">
        <v>1030</v>
      </c>
      <c r="AN816" s="82" t="b">
        <v>0</v>
      </c>
      <c r="AO816" s="88" t="s">
        <v>3964</v>
      </c>
      <c r="AP816" s="82" t="s">
        <v>179</v>
      </c>
      <c r="AQ816" s="82">
        <v>0</v>
      </c>
      <c r="AR816" s="82">
        <v>0</v>
      </c>
      <c r="AS816" s="82"/>
      <c r="AT816" s="82"/>
      <c r="AU816" s="82"/>
      <c r="AV816" s="82"/>
      <c r="AW816" s="82"/>
      <c r="AX816" s="82"/>
      <c r="AY816" s="82"/>
      <c r="AZ816" s="82"/>
      <c r="BA816" s="105" t="b">
        <f>IF(Edges[[#This Row],[Vertex 1]]=Edges[[#This Row],[Vertex 2]],TRUE,FALSE)</f>
        <v>0</v>
      </c>
      <c r="BB816">
        <v>1</v>
      </c>
      <c r="BC816">
        <v>1</v>
      </c>
      <c r="BD816" s="81" t="e">
        <f>REPLACE(INDEX(GroupVertices[Group], MATCH(Edges[[#This Row],[Vertex 1]],GroupVertices[Vertex],0)),1,1,"")</f>
        <v>#N/A</v>
      </c>
      <c r="BE816" s="81" t="e">
        <f>REPLACE(INDEX(GroupVertices[Group], MATCH(Edges[[#This Row],[Vertex 2]],GroupVertices[Vertex],0)),1,1,"")</f>
        <v>#N/A</v>
      </c>
    </row>
    <row r="817" spans="1:57" x14ac:dyDescent="0.25">
      <c r="A817" s="67" t="s">
        <v>2484</v>
      </c>
      <c r="B817" s="67" t="s">
        <v>381</v>
      </c>
      <c r="C817" s="68"/>
      <c r="D817" s="69"/>
      <c r="E817" s="70"/>
      <c r="F817" s="71"/>
      <c r="G817" s="68"/>
      <c r="H817" s="72"/>
      <c r="I817" s="73"/>
      <c r="J817" s="73"/>
      <c r="K817" s="35" t="s">
        <v>65</v>
      </c>
      <c r="L817" s="80">
        <v>817</v>
      </c>
      <c r="M817" s="80"/>
      <c r="N817" s="75"/>
      <c r="O817" s="82" t="s">
        <v>393</v>
      </c>
      <c r="P817" s="84">
        <v>42855.10800925926</v>
      </c>
      <c r="Q817" s="82" t="s">
        <v>2620</v>
      </c>
      <c r="R817" s="85" t="s">
        <v>2657</v>
      </c>
      <c r="S817" s="82" t="s">
        <v>2668</v>
      </c>
      <c r="T817" s="82"/>
      <c r="U817" s="82"/>
      <c r="V817" s="85" t="s">
        <v>3013</v>
      </c>
      <c r="W817" s="84">
        <v>42855.10800925926</v>
      </c>
      <c r="X817" s="85" t="s">
        <v>3444</v>
      </c>
      <c r="Y817" s="82"/>
      <c r="Z817" s="82"/>
      <c r="AA817" s="88" t="s">
        <v>3882</v>
      </c>
      <c r="AB817" s="82"/>
      <c r="AC817" s="82" t="b">
        <v>0</v>
      </c>
      <c r="AD817" s="82">
        <v>0</v>
      </c>
      <c r="AE817" s="88" t="s">
        <v>1016</v>
      </c>
      <c r="AF817" s="82" t="b">
        <v>0</v>
      </c>
      <c r="AG817" s="82" t="s">
        <v>1023</v>
      </c>
      <c r="AH817" s="82"/>
      <c r="AI817" s="88" t="s">
        <v>1016</v>
      </c>
      <c r="AJ817" s="82" t="b">
        <v>0</v>
      </c>
      <c r="AK817" s="82">
        <v>345</v>
      </c>
      <c r="AL817" s="88" t="s">
        <v>3964</v>
      </c>
      <c r="AM817" s="82" t="s">
        <v>1030</v>
      </c>
      <c r="AN817" s="82" t="b">
        <v>0</v>
      </c>
      <c r="AO817" s="88" t="s">
        <v>3964</v>
      </c>
      <c r="AP817" s="82" t="s">
        <v>179</v>
      </c>
      <c r="AQ817" s="82">
        <v>0</v>
      </c>
      <c r="AR817" s="82">
        <v>0</v>
      </c>
      <c r="AS817" s="82"/>
      <c r="AT817" s="82"/>
      <c r="AU817" s="82"/>
      <c r="AV817" s="82"/>
      <c r="AW817" s="82"/>
      <c r="AX817" s="82"/>
      <c r="AY817" s="82"/>
      <c r="AZ817" s="82"/>
      <c r="BA817" s="105" t="b">
        <f>IF(Edges[[#This Row],[Vertex 1]]=Edges[[#This Row],[Vertex 2]],TRUE,FALSE)</f>
        <v>0</v>
      </c>
      <c r="BB817">
        <v>1</v>
      </c>
      <c r="BC817">
        <v>1</v>
      </c>
      <c r="BD817" s="81" t="e">
        <f>REPLACE(INDEX(GroupVertices[Group], MATCH(Edges[[#This Row],[Vertex 1]],GroupVertices[Vertex],0)),1,1,"")</f>
        <v>#N/A</v>
      </c>
      <c r="BE817" s="81" t="e">
        <f>REPLACE(INDEX(GroupVertices[Group], MATCH(Edges[[#This Row],[Vertex 2]],GroupVertices[Vertex],0)),1,1,"")</f>
        <v>#N/A</v>
      </c>
    </row>
    <row r="818" spans="1:57" x14ac:dyDescent="0.25">
      <c r="A818" s="67" t="s">
        <v>2485</v>
      </c>
      <c r="B818" s="67" t="s">
        <v>387</v>
      </c>
      <c r="C818" s="68"/>
      <c r="D818" s="69"/>
      <c r="E818" s="70"/>
      <c r="F818" s="71"/>
      <c r="G818" s="68"/>
      <c r="H818" s="72"/>
      <c r="I818" s="73"/>
      <c r="J818" s="73"/>
      <c r="K818" s="35" t="s">
        <v>65</v>
      </c>
      <c r="L818" s="80">
        <v>818</v>
      </c>
      <c r="M818" s="80"/>
      <c r="N818" s="75"/>
      <c r="O818" s="82" t="s">
        <v>393</v>
      </c>
      <c r="P818" s="84">
        <v>42855.112696759257</v>
      </c>
      <c r="Q818" s="82" t="s">
        <v>2620</v>
      </c>
      <c r="R818" s="85" t="s">
        <v>2657</v>
      </c>
      <c r="S818" s="82" t="s">
        <v>2668</v>
      </c>
      <c r="T818" s="82"/>
      <c r="U818" s="82"/>
      <c r="V818" s="85" t="s">
        <v>3014</v>
      </c>
      <c r="W818" s="84">
        <v>42855.112696759257</v>
      </c>
      <c r="X818" s="85" t="s">
        <v>3445</v>
      </c>
      <c r="Y818" s="82"/>
      <c r="Z818" s="82"/>
      <c r="AA818" s="88" t="s">
        <v>3883</v>
      </c>
      <c r="AB818" s="82"/>
      <c r="AC818" s="82" t="b">
        <v>0</v>
      </c>
      <c r="AD818" s="82">
        <v>0</v>
      </c>
      <c r="AE818" s="88" t="s">
        <v>1016</v>
      </c>
      <c r="AF818" s="82" t="b">
        <v>0</v>
      </c>
      <c r="AG818" s="82" t="s">
        <v>1023</v>
      </c>
      <c r="AH818" s="82"/>
      <c r="AI818" s="88" t="s">
        <v>1016</v>
      </c>
      <c r="AJ818" s="82" t="b">
        <v>0</v>
      </c>
      <c r="AK818" s="82">
        <v>345</v>
      </c>
      <c r="AL818" s="88" t="s">
        <v>3964</v>
      </c>
      <c r="AM818" s="82" t="s">
        <v>1030</v>
      </c>
      <c r="AN818" s="82" t="b">
        <v>0</v>
      </c>
      <c r="AO818" s="88" t="s">
        <v>3964</v>
      </c>
      <c r="AP818" s="82" t="s">
        <v>179</v>
      </c>
      <c r="AQ818" s="82">
        <v>0</v>
      </c>
      <c r="AR818" s="82">
        <v>0</v>
      </c>
      <c r="AS818" s="82"/>
      <c r="AT818" s="82"/>
      <c r="AU818" s="82"/>
      <c r="AV818" s="82"/>
      <c r="AW818" s="82"/>
      <c r="AX818" s="82"/>
      <c r="AY818" s="82"/>
      <c r="AZ818" s="82"/>
      <c r="BA818" s="105" t="b">
        <f>IF(Edges[[#This Row],[Vertex 1]]=Edges[[#This Row],[Vertex 2]],TRUE,FALSE)</f>
        <v>0</v>
      </c>
      <c r="BB818">
        <v>1</v>
      </c>
      <c r="BC818">
        <v>1</v>
      </c>
      <c r="BD818" s="81" t="e">
        <f>REPLACE(INDEX(GroupVertices[Group], MATCH(Edges[[#This Row],[Vertex 1]],GroupVertices[Vertex],0)),1,1,"")</f>
        <v>#N/A</v>
      </c>
      <c r="BE818" s="81" t="e">
        <f>REPLACE(INDEX(GroupVertices[Group], MATCH(Edges[[#This Row],[Vertex 2]],GroupVertices[Vertex],0)),1,1,"")</f>
        <v>#N/A</v>
      </c>
    </row>
    <row r="819" spans="1:57" x14ac:dyDescent="0.25">
      <c r="A819" s="67" t="s">
        <v>2485</v>
      </c>
      <c r="B819" s="67" t="s">
        <v>381</v>
      </c>
      <c r="C819" s="68"/>
      <c r="D819" s="69"/>
      <c r="E819" s="70"/>
      <c r="F819" s="71"/>
      <c r="G819" s="68"/>
      <c r="H819" s="72"/>
      <c r="I819" s="73"/>
      <c r="J819" s="73"/>
      <c r="K819" s="35" t="s">
        <v>65</v>
      </c>
      <c r="L819" s="80">
        <v>819</v>
      </c>
      <c r="M819" s="80"/>
      <c r="N819" s="75"/>
      <c r="O819" s="82" t="s">
        <v>393</v>
      </c>
      <c r="P819" s="84">
        <v>42855.112696759257</v>
      </c>
      <c r="Q819" s="82" t="s">
        <v>2620</v>
      </c>
      <c r="R819" s="85" t="s">
        <v>2657</v>
      </c>
      <c r="S819" s="82" t="s">
        <v>2668</v>
      </c>
      <c r="T819" s="82"/>
      <c r="U819" s="82"/>
      <c r="V819" s="85" t="s">
        <v>3014</v>
      </c>
      <c r="W819" s="84">
        <v>42855.112696759257</v>
      </c>
      <c r="X819" s="85" t="s">
        <v>3445</v>
      </c>
      <c r="Y819" s="82"/>
      <c r="Z819" s="82"/>
      <c r="AA819" s="88" t="s">
        <v>3883</v>
      </c>
      <c r="AB819" s="82"/>
      <c r="AC819" s="82" t="b">
        <v>0</v>
      </c>
      <c r="AD819" s="82">
        <v>0</v>
      </c>
      <c r="AE819" s="88" t="s">
        <v>1016</v>
      </c>
      <c r="AF819" s="82" t="b">
        <v>0</v>
      </c>
      <c r="AG819" s="82" t="s">
        <v>1023</v>
      </c>
      <c r="AH819" s="82"/>
      <c r="AI819" s="88" t="s">
        <v>1016</v>
      </c>
      <c r="AJ819" s="82" t="b">
        <v>0</v>
      </c>
      <c r="AK819" s="82">
        <v>345</v>
      </c>
      <c r="AL819" s="88" t="s">
        <v>3964</v>
      </c>
      <c r="AM819" s="82" t="s">
        <v>1030</v>
      </c>
      <c r="AN819" s="82" t="b">
        <v>0</v>
      </c>
      <c r="AO819" s="88" t="s">
        <v>3964</v>
      </c>
      <c r="AP819" s="82" t="s">
        <v>179</v>
      </c>
      <c r="AQ819" s="82">
        <v>0</v>
      </c>
      <c r="AR819" s="82">
        <v>0</v>
      </c>
      <c r="AS819" s="82"/>
      <c r="AT819" s="82"/>
      <c r="AU819" s="82"/>
      <c r="AV819" s="82"/>
      <c r="AW819" s="82"/>
      <c r="AX819" s="82"/>
      <c r="AY819" s="82"/>
      <c r="AZ819" s="82"/>
      <c r="BA819" s="105" t="b">
        <f>IF(Edges[[#This Row],[Vertex 1]]=Edges[[#This Row],[Vertex 2]],TRUE,FALSE)</f>
        <v>0</v>
      </c>
      <c r="BB819">
        <v>1</v>
      </c>
      <c r="BC819">
        <v>1</v>
      </c>
      <c r="BD819" s="81" t="e">
        <f>REPLACE(INDEX(GroupVertices[Group], MATCH(Edges[[#This Row],[Vertex 1]],GroupVertices[Vertex],0)),1,1,"")</f>
        <v>#N/A</v>
      </c>
      <c r="BE819" s="81" t="e">
        <f>REPLACE(INDEX(GroupVertices[Group], MATCH(Edges[[#This Row],[Vertex 2]],GroupVertices[Vertex],0)),1,1,"")</f>
        <v>#N/A</v>
      </c>
    </row>
    <row r="820" spans="1:57" x14ac:dyDescent="0.25">
      <c r="A820" s="67" t="s">
        <v>2486</v>
      </c>
      <c r="B820" s="67" t="s">
        <v>387</v>
      </c>
      <c r="C820" s="68"/>
      <c r="D820" s="69"/>
      <c r="E820" s="70"/>
      <c r="F820" s="71"/>
      <c r="G820" s="68"/>
      <c r="H820" s="72"/>
      <c r="I820" s="73"/>
      <c r="J820" s="73"/>
      <c r="K820" s="35" t="s">
        <v>65</v>
      </c>
      <c r="L820" s="80">
        <v>820</v>
      </c>
      <c r="M820" s="80"/>
      <c r="N820" s="75"/>
      <c r="O820" s="82" t="s">
        <v>393</v>
      </c>
      <c r="P820" s="84">
        <v>42855.116666666669</v>
      </c>
      <c r="Q820" s="82" t="s">
        <v>2620</v>
      </c>
      <c r="R820" s="85" t="s">
        <v>2657</v>
      </c>
      <c r="S820" s="82" t="s">
        <v>2668</v>
      </c>
      <c r="T820" s="82"/>
      <c r="U820" s="82"/>
      <c r="V820" s="85" t="s">
        <v>3015</v>
      </c>
      <c r="W820" s="84">
        <v>42855.116666666669</v>
      </c>
      <c r="X820" s="85" t="s">
        <v>3446</v>
      </c>
      <c r="Y820" s="82"/>
      <c r="Z820" s="82"/>
      <c r="AA820" s="88" t="s">
        <v>3884</v>
      </c>
      <c r="AB820" s="82"/>
      <c r="AC820" s="82" t="b">
        <v>0</v>
      </c>
      <c r="AD820" s="82">
        <v>0</v>
      </c>
      <c r="AE820" s="88" t="s">
        <v>1016</v>
      </c>
      <c r="AF820" s="82" t="b">
        <v>0</v>
      </c>
      <c r="AG820" s="82" t="s">
        <v>1023</v>
      </c>
      <c r="AH820" s="82"/>
      <c r="AI820" s="88" t="s">
        <v>1016</v>
      </c>
      <c r="AJ820" s="82" t="b">
        <v>0</v>
      </c>
      <c r="AK820" s="82">
        <v>345</v>
      </c>
      <c r="AL820" s="88" t="s">
        <v>3964</v>
      </c>
      <c r="AM820" s="82" t="s">
        <v>1030</v>
      </c>
      <c r="AN820" s="82" t="b">
        <v>0</v>
      </c>
      <c r="AO820" s="88" t="s">
        <v>3964</v>
      </c>
      <c r="AP820" s="82" t="s">
        <v>179</v>
      </c>
      <c r="AQ820" s="82">
        <v>0</v>
      </c>
      <c r="AR820" s="82">
        <v>0</v>
      </c>
      <c r="AS820" s="82"/>
      <c r="AT820" s="82"/>
      <c r="AU820" s="82"/>
      <c r="AV820" s="82"/>
      <c r="AW820" s="82"/>
      <c r="AX820" s="82"/>
      <c r="AY820" s="82"/>
      <c r="AZ820" s="82"/>
      <c r="BA820" s="105" t="b">
        <f>IF(Edges[[#This Row],[Vertex 1]]=Edges[[#This Row],[Vertex 2]],TRUE,FALSE)</f>
        <v>0</v>
      </c>
      <c r="BB820">
        <v>1</v>
      </c>
      <c r="BC820">
        <v>1</v>
      </c>
      <c r="BD820" s="81" t="e">
        <f>REPLACE(INDEX(GroupVertices[Group], MATCH(Edges[[#This Row],[Vertex 1]],GroupVertices[Vertex],0)),1,1,"")</f>
        <v>#N/A</v>
      </c>
      <c r="BE820" s="81" t="e">
        <f>REPLACE(INDEX(GroupVertices[Group], MATCH(Edges[[#This Row],[Vertex 2]],GroupVertices[Vertex],0)),1,1,"")</f>
        <v>#N/A</v>
      </c>
    </row>
    <row r="821" spans="1:57" x14ac:dyDescent="0.25">
      <c r="A821" s="67" t="s">
        <v>2486</v>
      </c>
      <c r="B821" s="67" t="s">
        <v>381</v>
      </c>
      <c r="C821" s="68"/>
      <c r="D821" s="69"/>
      <c r="E821" s="70"/>
      <c r="F821" s="71"/>
      <c r="G821" s="68"/>
      <c r="H821" s="72"/>
      <c r="I821" s="73"/>
      <c r="J821" s="73"/>
      <c r="K821" s="35" t="s">
        <v>65</v>
      </c>
      <c r="L821" s="80">
        <v>821</v>
      </c>
      <c r="M821" s="80"/>
      <c r="N821" s="75"/>
      <c r="O821" s="82" t="s">
        <v>393</v>
      </c>
      <c r="P821" s="84">
        <v>42855.116666666669</v>
      </c>
      <c r="Q821" s="82" t="s">
        <v>2620</v>
      </c>
      <c r="R821" s="85" t="s">
        <v>2657</v>
      </c>
      <c r="S821" s="82" t="s">
        <v>2668</v>
      </c>
      <c r="T821" s="82"/>
      <c r="U821" s="82"/>
      <c r="V821" s="85" t="s">
        <v>3015</v>
      </c>
      <c r="W821" s="84">
        <v>42855.116666666669</v>
      </c>
      <c r="X821" s="85" t="s">
        <v>3446</v>
      </c>
      <c r="Y821" s="82"/>
      <c r="Z821" s="82"/>
      <c r="AA821" s="88" t="s">
        <v>3884</v>
      </c>
      <c r="AB821" s="82"/>
      <c r="AC821" s="82" t="b">
        <v>0</v>
      </c>
      <c r="AD821" s="82">
        <v>0</v>
      </c>
      <c r="AE821" s="88" t="s">
        <v>1016</v>
      </c>
      <c r="AF821" s="82" t="b">
        <v>0</v>
      </c>
      <c r="AG821" s="82" t="s">
        <v>1023</v>
      </c>
      <c r="AH821" s="82"/>
      <c r="AI821" s="88" t="s">
        <v>1016</v>
      </c>
      <c r="AJ821" s="82" t="b">
        <v>0</v>
      </c>
      <c r="AK821" s="82">
        <v>345</v>
      </c>
      <c r="AL821" s="88" t="s">
        <v>3964</v>
      </c>
      <c r="AM821" s="82" t="s">
        <v>1030</v>
      </c>
      <c r="AN821" s="82" t="b">
        <v>0</v>
      </c>
      <c r="AO821" s="88" t="s">
        <v>3964</v>
      </c>
      <c r="AP821" s="82" t="s">
        <v>179</v>
      </c>
      <c r="AQ821" s="82">
        <v>0</v>
      </c>
      <c r="AR821" s="82">
        <v>0</v>
      </c>
      <c r="AS821" s="82"/>
      <c r="AT821" s="82"/>
      <c r="AU821" s="82"/>
      <c r="AV821" s="82"/>
      <c r="AW821" s="82"/>
      <c r="AX821" s="82"/>
      <c r="AY821" s="82"/>
      <c r="AZ821" s="82"/>
      <c r="BA821" s="105" t="b">
        <f>IF(Edges[[#This Row],[Vertex 1]]=Edges[[#This Row],[Vertex 2]],TRUE,FALSE)</f>
        <v>0</v>
      </c>
      <c r="BB821">
        <v>1</v>
      </c>
      <c r="BC821">
        <v>1</v>
      </c>
      <c r="BD821" s="81" t="e">
        <f>REPLACE(INDEX(GroupVertices[Group], MATCH(Edges[[#This Row],[Vertex 1]],GroupVertices[Vertex],0)),1,1,"")</f>
        <v>#N/A</v>
      </c>
      <c r="BE821" s="81" t="e">
        <f>REPLACE(INDEX(GroupVertices[Group], MATCH(Edges[[#This Row],[Vertex 2]],GroupVertices[Vertex],0)),1,1,"")</f>
        <v>#N/A</v>
      </c>
    </row>
    <row r="822" spans="1:57" x14ac:dyDescent="0.25">
      <c r="A822" s="67" t="s">
        <v>2487</v>
      </c>
      <c r="B822" s="67" t="s">
        <v>387</v>
      </c>
      <c r="C822" s="68"/>
      <c r="D822" s="69"/>
      <c r="E822" s="70"/>
      <c r="F822" s="71"/>
      <c r="G822" s="68"/>
      <c r="H822" s="72"/>
      <c r="I822" s="73"/>
      <c r="J822" s="73"/>
      <c r="K822" s="35" t="s">
        <v>65</v>
      </c>
      <c r="L822" s="80">
        <v>822</v>
      </c>
      <c r="M822" s="80"/>
      <c r="N822" s="75"/>
      <c r="O822" s="82" t="s">
        <v>393</v>
      </c>
      <c r="P822" s="84">
        <v>42855.132187499999</v>
      </c>
      <c r="Q822" s="82" t="s">
        <v>2620</v>
      </c>
      <c r="R822" s="85" t="s">
        <v>2657</v>
      </c>
      <c r="S822" s="82" t="s">
        <v>2668</v>
      </c>
      <c r="T822" s="82"/>
      <c r="U822" s="82"/>
      <c r="V822" s="85" t="s">
        <v>502</v>
      </c>
      <c r="W822" s="84">
        <v>42855.132187499999</v>
      </c>
      <c r="X822" s="85" t="s">
        <v>3447</v>
      </c>
      <c r="Y822" s="82"/>
      <c r="Z822" s="82"/>
      <c r="AA822" s="88" t="s">
        <v>3885</v>
      </c>
      <c r="AB822" s="82"/>
      <c r="AC822" s="82" t="b">
        <v>0</v>
      </c>
      <c r="AD822" s="82">
        <v>0</v>
      </c>
      <c r="AE822" s="88" t="s">
        <v>1016</v>
      </c>
      <c r="AF822" s="82" t="b">
        <v>0</v>
      </c>
      <c r="AG822" s="82" t="s">
        <v>1023</v>
      </c>
      <c r="AH822" s="82"/>
      <c r="AI822" s="88" t="s">
        <v>1016</v>
      </c>
      <c r="AJ822" s="82" t="b">
        <v>0</v>
      </c>
      <c r="AK822" s="82">
        <v>345</v>
      </c>
      <c r="AL822" s="88" t="s">
        <v>3964</v>
      </c>
      <c r="AM822" s="82" t="s">
        <v>1030</v>
      </c>
      <c r="AN822" s="82" t="b">
        <v>0</v>
      </c>
      <c r="AO822" s="88" t="s">
        <v>3964</v>
      </c>
      <c r="AP822" s="82" t="s">
        <v>179</v>
      </c>
      <c r="AQ822" s="82">
        <v>0</v>
      </c>
      <c r="AR822" s="82">
        <v>0</v>
      </c>
      <c r="AS822" s="82"/>
      <c r="AT822" s="82"/>
      <c r="AU822" s="82"/>
      <c r="AV822" s="82"/>
      <c r="AW822" s="82"/>
      <c r="AX822" s="82"/>
      <c r="AY822" s="82"/>
      <c r="AZ822" s="82"/>
      <c r="BA822" s="105" t="b">
        <f>IF(Edges[[#This Row],[Vertex 1]]=Edges[[#This Row],[Vertex 2]],TRUE,FALSE)</f>
        <v>0</v>
      </c>
      <c r="BB822">
        <v>1</v>
      </c>
      <c r="BC822">
        <v>1</v>
      </c>
      <c r="BD822" s="81" t="e">
        <f>REPLACE(INDEX(GroupVertices[Group], MATCH(Edges[[#This Row],[Vertex 1]],GroupVertices[Vertex],0)),1,1,"")</f>
        <v>#N/A</v>
      </c>
      <c r="BE822" s="81" t="e">
        <f>REPLACE(INDEX(GroupVertices[Group], MATCH(Edges[[#This Row],[Vertex 2]],GroupVertices[Vertex],0)),1,1,"")</f>
        <v>#N/A</v>
      </c>
    </row>
    <row r="823" spans="1:57" x14ac:dyDescent="0.25">
      <c r="A823" s="67" t="s">
        <v>2487</v>
      </c>
      <c r="B823" s="67" t="s">
        <v>381</v>
      </c>
      <c r="C823" s="68"/>
      <c r="D823" s="69"/>
      <c r="E823" s="70"/>
      <c r="F823" s="71"/>
      <c r="G823" s="68"/>
      <c r="H823" s="72"/>
      <c r="I823" s="73"/>
      <c r="J823" s="73"/>
      <c r="K823" s="35" t="s">
        <v>65</v>
      </c>
      <c r="L823" s="80">
        <v>823</v>
      </c>
      <c r="M823" s="80"/>
      <c r="N823" s="75"/>
      <c r="O823" s="82" t="s">
        <v>393</v>
      </c>
      <c r="P823" s="84">
        <v>42855.132187499999</v>
      </c>
      <c r="Q823" s="82" t="s">
        <v>2620</v>
      </c>
      <c r="R823" s="85" t="s">
        <v>2657</v>
      </c>
      <c r="S823" s="82" t="s">
        <v>2668</v>
      </c>
      <c r="T823" s="82"/>
      <c r="U823" s="82"/>
      <c r="V823" s="85" t="s">
        <v>502</v>
      </c>
      <c r="W823" s="84">
        <v>42855.132187499999</v>
      </c>
      <c r="X823" s="85" t="s">
        <v>3447</v>
      </c>
      <c r="Y823" s="82"/>
      <c r="Z823" s="82"/>
      <c r="AA823" s="88" t="s">
        <v>3885</v>
      </c>
      <c r="AB823" s="82"/>
      <c r="AC823" s="82" t="b">
        <v>0</v>
      </c>
      <c r="AD823" s="82">
        <v>0</v>
      </c>
      <c r="AE823" s="88" t="s">
        <v>1016</v>
      </c>
      <c r="AF823" s="82" t="b">
        <v>0</v>
      </c>
      <c r="AG823" s="82" t="s">
        <v>1023</v>
      </c>
      <c r="AH823" s="82"/>
      <c r="AI823" s="88" t="s">
        <v>1016</v>
      </c>
      <c r="AJ823" s="82" t="b">
        <v>0</v>
      </c>
      <c r="AK823" s="82">
        <v>345</v>
      </c>
      <c r="AL823" s="88" t="s">
        <v>3964</v>
      </c>
      <c r="AM823" s="82" t="s">
        <v>1030</v>
      </c>
      <c r="AN823" s="82" t="b">
        <v>0</v>
      </c>
      <c r="AO823" s="88" t="s">
        <v>3964</v>
      </c>
      <c r="AP823" s="82" t="s">
        <v>179</v>
      </c>
      <c r="AQ823" s="82">
        <v>0</v>
      </c>
      <c r="AR823" s="82">
        <v>0</v>
      </c>
      <c r="AS823" s="82"/>
      <c r="AT823" s="82"/>
      <c r="AU823" s="82"/>
      <c r="AV823" s="82"/>
      <c r="AW823" s="82"/>
      <c r="AX823" s="82"/>
      <c r="AY823" s="82"/>
      <c r="AZ823" s="82"/>
      <c r="BA823" s="105" t="b">
        <f>IF(Edges[[#This Row],[Vertex 1]]=Edges[[#This Row],[Vertex 2]],TRUE,FALSE)</f>
        <v>0</v>
      </c>
      <c r="BB823">
        <v>1</v>
      </c>
      <c r="BC823">
        <v>1</v>
      </c>
      <c r="BD823" s="81" t="e">
        <f>REPLACE(INDEX(GroupVertices[Group], MATCH(Edges[[#This Row],[Vertex 1]],GroupVertices[Vertex],0)),1,1,"")</f>
        <v>#N/A</v>
      </c>
      <c r="BE823" s="81" t="e">
        <f>REPLACE(INDEX(GroupVertices[Group], MATCH(Edges[[#This Row],[Vertex 2]],GroupVertices[Vertex],0)),1,1,"")</f>
        <v>#N/A</v>
      </c>
    </row>
    <row r="824" spans="1:57" x14ac:dyDescent="0.25">
      <c r="A824" s="67" t="s">
        <v>2488</v>
      </c>
      <c r="B824" s="67" t="s">
        <v>387</v>
      </c>
      <c r="C824" s="68"/>
      <c r="D824" s="69"/>
      <c r="E824" s="70"/>
      <c r="F824" s="71"/>
      <c r="G824" s="68"/>
      <c r="H824" s="72"/>
      <c r="I824" s="73"/>
      <c r="J824" s="73"/>
      <c r="K824" s="35" t="s">
        <v>65</v>
      </c>
      <c r="L824" s="80">
        <v>824</v>
      </c>
      <c r="M824" s="80"/>
      <c r="N824" s="75"/>
      <c r="O824" s="82" t="s">
        <v>393</v>
      </c>
      <c r="P824" s="84">
        <v>42855.16097222222</v>
      </c>
      <c r="Q824" s="82" t="s">
        <v>2620</v>
      </c>
      <c r="R824" s="85" t="s">
        <v>2657</v>
      </c>
      <c r="S824" s="82" t="s">
        <v>2668</v>
      </c>
      <c r="T824" s="82"/>
      <c r="U824" s="82"/>
      <c r="V824" s="85" t="s">
        <v>3016</v>
      </c>
      <c r="W824" s="84">
        <v>42855.16097222222</v>
      </c>
      <c r="X824" s="85" t="s">
        <v>3448</v>
      </c>
      <c r="Y824" s="82"/>
      <c r="Z824" s="82"/>
      <c r="AA824" s="88" t="s">
        <v>3886</v>
      </c>
      <c r="AB824" s="82"/>
      <c r="AC824" s="82" t="b">
        <v>0</v>
      </c>
      <c r="AD824" s="82">
        <v>0</v>
      </c>
      <c r="AE824" s="88" t="s">
        <v>1016</v>
      </c>
      <c r="AF824" s="82" t="b">
        <v>0</v>
      </c>
      <c r="AG824" s="82" t="s">
        <v>1023</v>
      </c>
      <c r="AH824" s="82"/>
      <c r="AI824" s="88" t="s">
        <v>1016</v>
      </c>
      <c r="AJ824" s="82" t="b">
        <v>0</v>
      </c>
      <c r="AK824" s="82">
        <v>345</v>
      </c>
      <c r="AL824" s="88" t="s">
        <v>3964</v>
      </c>
      <c r="AM824" s="82" t="s">
        <v>1030</v>
      </c>
      <c r="AN824" s="82" t="b">
        <v>0</v>
      </c>
      <c r="AO824" s="88" t="s">
        <v>3964</v>
      </c>
      <c r="AP824" s="82" t="s">
        <v>179</v>
      </c>
      <c r="AQ824" s="82">
        <v>0</v>
      </c>
      <c r="AR824" s="82">
        <v>0</v>
      </c>
      <c r="AS824" s="82"/>
      <c r="AT824" s="82"/>
      <c r="AU824" s="82"/>
      <c r="AV824" s="82"/>
      <c r="AW824" s="82"/>
      <c r="AX824" s="82"/>
      <c r="AY824" s="82"/>
      <c r="AZ824" s="82"/>
      <c r="BA824" s="105" t="b">
        <f>IF(Edges[[#This Row],[Vertex 1]]=Edges[[#This Row],[Vertex 2]],TRUE,FALSE)</f>
        <v>0</v>
      </c>
      <c r="BB824">
        <v>1</v>
      </c>
      <c r="BC824">
        <v>1</v>
      </c>
      <c r="BD824" s="81" t="e">
        <f>REPLACE(INDEX(GroupVertices[Group], MATCH(Edges[[#This Row],[Vertex 1]],GroupVertices[Vertex],0)),1,1,"")</f>
        <v>#N/A</v>
      </c>
      <c r="BE824" s="81" t="e">
        <f>REPLACE(INDEX(GroupVertices[Group], MATCH(Edges[[#This Row],[Vertex 2]],GroupVertices[Vertex],0)),1,1,"")</f>
        <v>#N/A</v>
      </c>
    </row>
    <row r="825" spans="1:57" x14ac:dyDescent="0.25">
      <c r="A825" s="67" t="s">
        <v>2488</v>
      </c>
      <c r="B825" s="67" t="s">
        <v>381</v>
      </c>
      <c r="C825" s="68"/>
      <c r="D825" s="69"/>
      <c r="E825" s="70"/>
      <c r="F825" s="71"/>
      <c r="G825" s="68"/>
      <c r="H825" s="72"/>
      <c r="I825" s="73"/>
      <c r="J825" s="73"/>
      <c r="K825" s="35" t="s">
        <v>65</v>
      </c>
      <c r="L825" s="80">
        <v>825</v>
      </c>
      <c r="M825" s="80"/>
      <c r="N825" s="75"/>
      <c r="O825" s="82" t="s">
        <v>393</v>
      </c>
      <c r="P825" s="84">
        <v>42855.16097222222</v>
      </c>
      <c r="Q825" s="82" t="s">
        <v>2620</v>
      </c>
      <c r="R825" s="85" t="s">
        <v>2657</v>
      </c>
      <c r="S825" s="82" t="s">
        <v>2668</v>
      </c>
      <c r="T825" s="82"/>
      <c r="U825" s="82"/>
      <c r="V825" s="85" t="s">
        <v>3016</v>
      </c>
      <c r="W825" s="84">
        <v>42855.16097222222</v>
      </c>
      <c r="X825" s="85" t="s">
        <v>3448</v>
      </c>
      <c r="Y825" s="82"/>
      <c r="Z825" s="82"/>
      <c r="AA825" s="88" t="s">
        <v>3886</v>
      </c>
      <c r="AB825" s="82"/>
      <c r="AC825" s="82" t="b">
        <v>0</v>
      </c>
      <c r="AD825" s="82">
        <v>0</v>
      </c>
      <c r="AE825" s="88" t="s">
        <v>1016</v>
      </c>
      <c r="AF825" s="82" t="b">
        <v>0</v>
      </c>
      <c r="AG825" s="82" t="s">
        <v>1023</v>
      </c>
      <c r="AH825" s="82"/>
      <c r="AI825" s="88" t="s">
        <v>1016</v>
      </c>
      <c r="AJ825" s="82" t="b">
        <v>0</v>
      </c>
      <c r="AK825" s="82">
        <v>345</v>
      </c>
      <c r="AL825" s="88" t="s">
        <v>3964</v>
      </c>
      <c r="AM825" s="82" t="s">
        <v>1030</v>
      </c>
      <c r="AN825" s="82" t="b">
        <v>0</v>
      </c>
      <c r="AO825" s="88" t="s">
        <v>3964</v>
      </c>
      <c r="AP825" s="82" t="s">
        <v>179</v>
      </c>
      <c r="AQ825" s="82">
        <v>0</v>
      </c>
      <c r="AR825" s="82">
        <v>0</v>
      </c>
      <c r="AS825" s="82"/>
      <c r="AT825" s="82"/>
      <c r="AU825" s="82"/>
      <c r="AV825" s="82"/>
      <c r="AW825" s="82"/>
      <c r="AX825" s="82"/>
      <c r="AY825" s="82"/>
      <c r="AZ825" s="82"/>
      <c r="BA825" s="105" t="b">
        <f>IF(Edges[[#This Row],[Vertex 1]]=Edges[[#This Row],[Vertex 2]],TRUE,FALSE)</f>
        <v>0</v>
      </c>
      <c r="BB825">
        <v>1</v>
      </c>
      <c r="BC825">
        <v>1</v>
      </c>
      <c r="BD825" s="81" t="e">
        <f>REPLACE(INDEX(GroupVertices[Group], MATCH(Edges[[#This Row],[Vertex 1]],GroupVertices[Vertex],0)),1,1,"")</f>
        <v>#N/A</v>
      </c>
      <c r="BE825" s="81" t="e">
        <f>REPLACE(INDEX(GroupVertices[Group], MATCH(Edges[[#This Row],[Vertex 2]],GroupVertices[Vertex],0)),1,1,"")</f>
        <v>#N/A</v>
      </c>
    </row>
    <row r="826" spans="1:57" x14ac:dyDescent="0.25">
      <c r="A826" s="67" t="s">
        <v>2489</v>
      </c>
      <c r="B826" s="67" t="s">
        <v>387</v>
      </c>
      <c r="C826" s="68"/>
      <c r="D826" s="69"/>
      <c r="E826" s="70"/>
      <c r="F826" s="71"/>
      <c r="G826" s="68"/>
      <c r="H826" s="72"/>
      <c r="I826" s="73"/>
      <c r="J826" s="73"/>
      <c r="K826" s="35" t="s">
        <v>65</v>
      </c>
      <c r="L826" s="80">
        <v>826</v>
      </c>
      <c r="M826" s="80"/>
      <c r="N826" s="75"/>
      <c r="O826" s="82" t="s">
        <v>393</v>
      </c>
      <c r="P826" s="84">
        <v>42855.1716087963</v>
      </c>
      <c r="Q826" s="82" t="s">
        <v>2620</v>
      </c>
      <c r="R826" s="85" t="s">
        <v>2657</v>
      </c>
      <c r="S826" s="82" t="s">
        <v>2668</v>
      </c>
      <c r="T826" s="82"/>
      <c r="U826" s="82"/>
      <c r="V826" s="85" t="s">
        <v>3017</v>
      </c>
      <c r="W826" s="84">
        <v>42855.1716087963</v>
      </c>
      <c r="X826" s="85" t="s">
        <v>3449</v>
      </c>
      <c r="Y826" s="82"/>
      <c r="Z826" s="82"/>
      <c r="AA826" s="88" t="s">
        <v>3887</v>
      </c>
      <c r="AB826" s="82"/>
      <c r="AC826" s="82" t="b">
        <v>0</v>
      </c>
      <c r="AD826" s="82">
        <v>0</v>
      </c>
      <c r="AE826" s="88" t="s">
        <v>1016</v>
      </c>
      <c r="AF826" s="82" t="b">
        <v>0</v>
      </c>
      <c r="AG826" s="82" t="s">
        <v>1023</v>
      </c>
      <c r="AH826" s="82"/>
      <c r="AI826" s="88" t="s">
        <v>1016</v>
      </c>
      <c r="AJ826" s="82" t="b">
        <v>0</v>
      </c>
      <c r="AK826" s="82">
        <v>345</v>
      </c>
      <c r="AL826" s="88" t="s">
        <v>3964</v>
      </c>
      <c r="AM826" s="82" t="s">
        <v>1032</v>
      </c>
      <c r="AN826" s="82" t="b">
        <v>0</v>
      </c>
      <c r="AO826" s="88" t="s">
        <v>3964</v>
      </c>
      <c r="AP826" s="82" t="s">
        <v>179</v>
      </c>
      <c r="AQ826" s="82">
        <v>0</v>
      </c>
      <c r="AR826" s="82">
        <v>0</v>
      </c>
      <c r="AS826" s="82"/>
      <c r="AT826" s="82"/>
      <c r="AU826" s="82"/>
      <c r="AV826" s="82"/>
      <c r="AW826" s="82"/>
      <c r="AX826" s="82"/>
      <c r="AY826" s="82"/>
      <c r="AZ826" s="82"/>
      <c r="BA826" s="105" t="b">
        <f>IF(Edges[[#This Row],[Vertex 1]]=Edges[[#This Row],[Vertex 2]],TRUE,FALSE)</f>
        <v>0</v>
      </c>
      <c r="BB826">
        <v>1</v>
      </c>
      <c r="BC826">
        <v>1</v>
      </c>
      <c r="BD826" s="81" t="e">
        <f>REPLACE(INDEX(GroupVertices[Group], MATCH(Edges[[#This Row],[Vertex 1]],GroupVertices[Vertex],0)),1,1,"")</f>
        <v>#N/A</v>
      </c>
      <c r="BE826" s="81" t="e">
        <f>REPLACE(INDEX(GroupVertices[Group], MATCH(Edges[[#This Row],[Vertex 2]],GroupVertices[Vertex],0)),1,1,"")</f>
        <v>#N/A</v>
      </c>
    </row>
    <row r="827" spans="1:57" x14ac:dyDescent="0.25">
      <c r="A827" s="67" t="s">
        <v>2489</v>
      </c>
      <c r="B827" s="67" t="s">
        <v>381</v>
      </c>
      <c r="C827" s="68"/>
      <c r="D827" s="69"/>
      <c r="E827" s="70"/>
      <c r="F827" s="71"/>
      <c r="G827" s="68"/>
      <c r="H827" s="72"/>
      <c r="I827" s="73"/>
      <c r="J827" s="73"/>
      <c r="K827" s="35" t="s">
        <v>65</v>
      </c>
      <c r="L827" s="80">
        <v>827</v>
      </c>
      <c r="M827" s="80"/>
      <c r="N827" s="75"/>
      <c r="O827" s="82" t="s">
        <v>393</v>
      </c>
      <c r="P827" s="84">
        <v>42855.1716087963</v>
      </c>
      <c r="Q827" s="82" t="s">
        <v>2620</v>
      </c>
      <c r="R827" s="85" t="s">
        <v>2657</v>
      </c>
      <c r="S827" s="82" t="s">
        <v>2668</v>
      </c>
      <c r="T827" s="82"/>
      <c r="U827" s="82"/>
      <c r="V827" s="85" t="s">
        <v>3017</v>
      </c>
      <c r="W827" s="84">
        <v>42855.1716087963</v>
      </c>
      <c r="X827" s="85" t="s">
        <v>3449</v>
      </c>
      <c r="Y827" s="82"/>
      <c r="Z827" s="82"/>
      <c r="AA827" s="88" t="s">
        <v>3887</v>
      </c>
      <c r="AB827" s="82"/>
      <c r="AC827" s="82" t="b">
        <v>0</v>
      </c>
      <c r="AD827" s="82">
        <v>0</v>
      </c>
      <c r="AE827" s="88" t="s">
        <v>1016</v>
      </c>
      <c r="AF827" s="82" t="b">
        <v>0</v>
      </c>
      <c r="AG827" s="82" t="s">
        <v>1023</v>
      </c>
      <c r="AH827" s="82"/>
      <c r="AI827" s="88" t="s">
        <v>1016</v>
      </c>
      <c r="AJ827" s="82" t="b">
        <v>0</v>
      </c>
      <c r="AK827" s="82">
        <v>345</v>
      </c>
      <c r="AL827" s="88" t="s">
        <v>3964</v>
      </c>
      <c r="AM827" s="82" t="s">
        <v>1032</v>
      </c>
      <c r="AN827" s="82" t="b">
        <v>0</v>
      </c>
      <c r="AO827" s="88" t="s">
        <v>3964</v>
      </c>
      <c r="AP827" s="82" t="s">
        <v>179</v>
      </c>
      <c r="AQ827" s="82">
        <v>0</v>
      </c>
      <c r="AR827" s="82">
        <v>0</v>
      </c>
      <c r="AS827" s="82"/>
      <c r="AT827" s="82"/>
      <c r="AU827" s="82"/>
      <c r="AV827" s="82"/>
      <c r="AW827" s="82"/>
      <c r="AX827" s="82"/>
      <c r="AY827" s="82"/>
      <c r="AZ827" s="82"/>
      <c r="BA827" s="105" t="b">
        <f>IF(Edges[[#This Row],[Vertex 1]]=Edges[[#This Row],[Vertex 2]],TRUE,FALSE)</f>
        <v>0</v>
      </c>
      <c r="BB827">
        <v>1</v>
      </c>
      <c r="BC827">
        <v>1</v>
      </c>
      <c r="BD827" s="81" t="e">
        <f>REPLACE(INDEX(GroupVertices[Group], MATCH(Edges[[#This Row],[Vertex 1]],GroupVertices[Vertex],0)),1,1,"")</f>
        <v>#N/A</v>
      </c>
      <c r="BE827" s="81" t="e">
        <f>REPLACE(INDEX(GroupVertices[Group], MATCH(Edges[[#This Row],[Vertex 2]],GroupVertices[Vertex],0)),1,1,"")</f>
        <v>#N/A</v>
      </c>
    </row>
    <row r="828" spans="1:57" x14ac:dyDescent="0.25">
      <c r="A828" s="67" t="s">
        <v>2490</v>
      </c>
      <c r="B828" s="67" t="s">
        <v>387</v>
      </c>
      <c r="C828" s="68"/>
      <c r="D828" s="69"/>
      <c r="E828" s="70"/>
      <c r="F828" s="71"/>
      <c r="G828" s="68"/>
      <c r="H828" s="72"/>
      <c r="I828" s="73"/>
      <c r="J828" s="73"/>
      <c r="K828" s="35" t="s">
        <v>65</v>
      </c>
      <c r="L828" s="80">
        <v>828</v>
      </c>
      <c r="M828" s="80"/>
      <c r="N828" s="75"/>
      <c r="O828" s="82" t="s">
        <v>393</v>
      </c>
      <c r="P828" s="84">
        <v>42855.17796296296</v>
      </c>
      <c r="Q828" s="82" t="s">
        <v>2620</v>
      </c>
      <c r="R828" s="85" t="s">
        <v>2657</v>
      </c>
      <c r="S828" s="82" t="s">
        <v>2668</v>
      </c>
      <c r="T828" s="82"/>
      <c r="U828" s="82"/>
      <c r="V828" s="85" t="s">
        <v>3018</v>
      </c>
      <c r="W828" s="84">
        <v>42855.17796296296</v>
      </c>
      <c r="X828" s="85" t="s">
        <v>3450</v>
      </c>
      <c r="Y828" s="82"/>
      <c r="Z828" s="82"/>
      <c r="AA828" s="88" t="s">
        <v>3888</v>
      </c>
      <c r="AB828" s="82"/>
      <c r="AC828" s="82" t="b">
        <v>0</v>
      </c>
      <c r="AD828" s="82">
        <v>0</v>
      </c>
      <c r="AE828" s="88" t="s">
        <v>1016</v>
      </c>
      <c r="AF828" s="82" t="b">
        <v>0</v>
      </c>
      <c r="AG828" s="82" t="s">
        <v>1023</v>
      </c>
      <c r="AH828" s="82"/>
      <c r="AI828" s="88" t="s">
        <v>1016</v>
      </c>
      <c r="AJ828" s="82" t="b">
        <v>0</v>
      </c>
      <c r="AK828" s="82">
        <v>345</v>
      </c>
      <c r="AL828" s="88" t="s">
        <v>3964</v>
      </c>
      <c r="AM828" s="82" t="s">
        <v>1030</v>
      </c>
      <c r="AN828" s="82" t="b">
        <v>0</v>
      </c>
      <c r="AO828" s="88" t="s">
        <v>3964</v>
      </c>
      <c r="AP828" s="82" t="s">
        <v>179</v>
      </c>
      <c r="AQ828" s="82">
        <v>0</v>
      </c>
      <c r="AR828" s="82">
        <v>0</v>
      </c>
      <c r="AS828" s="82"/>
      <c r="AT828" s="82"/>
      <c r="AU828" s="82"/>
      <c r="AV828" s="82"/>
      <c r="AW828" s="82"/>
      <c r="AX828" s="82"/>
      <c r="AY828" s="82"/>
      <c r="AZ828" s="82"/>
      <c r="BA828" s="105" t="b">
        <f>IF(Edges[[#This Row],[Vertex 1]]=Edges[[#This Row],[Vertex 2]],TRUE,FALSE)</f>
        <v>0</v>
      </c>
      <c r="BB828">
        <v>1</v>
      </c>
      <c r="BC828">
        <v>1</v>
      </c>
      <c r="BD828" s="81" t="e">
        <f>REPLACE(INDEX(GroupVertices[Group], MATCH(Edges[[#This Row],[Vertex 1]],GroupVertices[Vertex],0)),1,1,"")</f>
        <v>#N/A</v>
      </c>
      <c r="BE828" s="81" t="e">
        <f>REPLACE(INDEX(GroupVertices[Group], MATCH(Edges[[#This Row],[Vertex 2]],GroupVertices[Vertex],0)),1,1,"")</f>
        <v>#N/A</v>
      </c>
    </row>
    <row r="829" spans="1:57" x14ac:dyDescent="0.25">
      <c r="A829" s="67" t="s">
        <v>2490</v>
      </c>
      <c r="B829" s="67" t="s">
        <v>381</v>
      </c>
      <c r="C829" s="68"/>
      <c r="D829" s="69"/>
      <c r="E829" s="70"/>
      <c r="F829" s="71"/>
      <c r="G829" s="68"/>
      <c r="H829" s="72"/>
      <c r="I829" s="73"/>
      <c r="J829" s="73"/>
      <c r="K829" s="35" t="s">
        <v>65</v>
      </c>
      <c r="L829" s="80">
        <v>829</v>
      </c>
      <c r="M829" s="80"/>
      <c r="N829" s="75"/>
      <c r="O829" s="82" t="s">
        <v>393</v>
      </c>
      <c r="P829" s="84">
        <v>42855.17796296296</v>
      </c>
      <c r="Q829" s="82" t="s">
        <v>2620</v>
      </c>
      <c r="R829" s="85" t="s">
        <v>2657</v>
      </c>
      <c r="S829" s="82" t="s">
        <v>2668</v>
      </c>
      <c r="T829" s="82"/>
      <c r="U829" s="82"/>
      <c r="V829" s="85" t="s">
        <v>3018</v>
      </c>
      <c r="W829" s="84">
        <v>42855.17796296296</v>
      </c>
      <c r="X829" s="85" t="s">
        <v>3450</v>
      </c>
      <c r="Y829" s="82"/>
      <c r="Z829" s="82"/>
      <c r="AA829" s="88" t="s">
        <v>3888</v>
      </c>
      <c r="AB829" s="82"/>
      <c r="AC829" s="82" t="b">
        <v>0</v>
      </c>
      <c r="AD829" s="82">
        <v>0</v>
      </c>
      <c r="AE829" s="88" t="s">
        <v>1016</v>
      </c>
      <c r="AF829" s="82" t="b">
        <v>0</v>
      </c>
      <c r="AG829" s="82" t="s">
        <v>1023</v>
      </c>
      <c r="AH829" s="82"/>
      <c r="AI829" s="88" t="s">
        <v>1016</v>
      </c>
      <c r="AJ829" s="82" t="b">
        <v>0</v>
      </c>
      <c r="AK829" s="82">
        <v>345</v>
      </c>
      <c r="AL829" s="88" t="s">
        <v>3964</v>
      </c>
      <c r="AM829" s="82" t="s">
        <v>1030</v>
      </c>
      <c r="AN829" s="82" t="b">
        <v>0</v>
      </c>
      <c r="AO829" s="88" t="s">
        <v>3964</v>
      </c>
      <c r="AP829" s="82" t="s">
        <v>179</v>
      </c>
      <c r="AQ829" s="82">
        <v>0</v>
      </c>
      <c r="AR829" s="82">
        <v>0</v>
      </c>
      <c r="AS829" s="82"/>
      <c r="AT829" s="82"/>
      <c r="AU829" s="82"/>
      <c r="AV829" s="82"/>
      <c r="AW829" s="82"/>
      <c r="AX829" s="82"/>
      <c r="AY829" s="82"/>
      <c r="AZ829" s="82"/>
      <c r="BA829" s="105" t="b">
        <f>IF(Edges[[#This Row],[Vertex 1]]=Edges[[#This Row],[Vertex 2]],TRUE,FALSE)</f>
        <v>0</v>
      </c>
      <c r="BB829">
        <v>1</v>
      </c>
      <c r="BC829">
        <v>1</v>
      </c>
      <c r="BD829" s="81" t="e">
        <f>REPLACE(INDEX(GroupVertices[Group], MATCH(Edges[[#This Row],[Vertex 1]],GroupVertices[Vertex],0)),1,1,"")</f>
        <v>#N/A</v>
      </c>
      <c r="BE829" s="81" t="e">
        <f>REPLACE(INDEX(GroupVertices[Group], MATCH(Edges[[#This Row],[Vertex 2]],GroupVertices[Vertex],0)),1,1,"")</f>
        <v>#N/A</v>
      </c>
    </row>
    <row r="830" spans="1:57" x14ac:dyDescent="0.25">
      <c r="A830" s="67" t="s">
        <v>2491</v>
      </c>
      <c r="B830" s="67" t="s">
        <v>387</v>
      </c>
      <c r="C830" s="68"/>
      <c r="D830" s="69"/>
      <c r="E830" s="70"/>
      <c r="F830" s="71"/>
      <c r="G830" s="68"/>
      <c r="H830" s="72"/>
      <c r="I830" s="73"/>
      <c r="J830" s="73"/>
      <c r="K830" s="35" t="s">
        <v>65</v>
      </c>
      <c r="L830" s="80">
        <v>830</v>
      </c>
      <c r="M830" s="80"/>
      <c r="N830" s="75"/>
      <c r="O830" s="82" t="s">
        <v>393</v>
      </c>
      <c r="P830" s="84">
        <v>42855.202951388892</v>
      </c>
      <c r="Q830" s="82" t="s">
        <v>2620</v>
      </c>
      <c r="R830" s="85" t="s">
        <v>2657</v>
      </c>
      <c r="S830" s="82" t="s">
        <v>2668</v>
      </c>
      <c r="T830" s="82"/>
      <c r="U830" s="82"/>
      <c r="V830" s="85" t="s">
        <v>3019</v>
      </c>
      <c r="W830" s="84">
        <v>42855.202951388892</v>
      </c>
      <c r="X830" s="85" t="s">
        <v>3451</v>
      </c>
      <c r="Y830" s="82"/>
      <c r="Z830" s="82"/>
      <c r="AA830" s="88" t="s">
        <v>3889</v>
      </c>
      <c r="AB830" s="82"/>
      <c r="AC830" s="82" t="b">
        <v>0</v>
      </c>
      <c r="AD830" s="82">
        <v>0</v>
      </c>
      <c r="AE830" s="88" t="s">
        <v>1016</v>
      </c>
      <c r="AF830" s="82" t="b">
        <v>0</v>
      </c>
      <c r="AG830" s="82" t="s">
        <v>1023</v>
      </c>
      <c r="AH830" s="82"/>
      <c r="AI830" s="88" t="s">
        <v>1016</v>
      </c>
      <c r="AJ830" s="82" t="b">
        <v>0</v>
      </c>
      <c r="AK830" s="82">
        <v>345</v>
      </c>
      <c r="AL830" s="88" t="s">
        <v>3964</v>
      </c>
      <c r="AM830" s="82" t="s">
        <v>1030</v>
      </c>
      <c r="AN830" s="82" t="b">
        <v>0</v>
      </c>
      <c r="AO830" s="88" t="s">
        <v>3964</v>
      </c>
      <c r="AP830" s="82" t="s">
        <v>179</v>
      </c>
      <c r="AQ830" s="82">
        <v>0</v>
      </c>
      <c r="AR830" s="82">
        <v>0</v>
      </c>
      <c r="AS830" s="82"/>
      <c r="AT830" s="82"/>
      <c r="AU830" s="82"/>
      <c r="AV830" s="82"/>
      <c r="AW830" s="82"/>
      <c r="AX830" s="82"/>
      <c r="AY830" s="82"/>
      <c r="AZ830" s="82"/>
      <c r="BA830" s="105" t="b">
        <f>IF(Edges[[#This Row],[Vertex 1]]=Edges[[#This Row],[Vertex 2]],TRUE,FALSE)</f>
        <v>0</v>
      </c>
      <c r="BB830">
        <v>1</v>
      </c>
      <c r="BC830">
        <v>1</v>
      </c>
      <c r="BD830" s="81" t="e">
        <f>REPLACE(INDEX(GroupVertices[Group], MATCH(Edges[[#This Row],[Vertex 1]],GroupVertices[Vertex],0)),1,1,"")</f>
        <v>#N/A</v>
      </c>
      <c r="BE830" s="81" t="e">
        <f>REPLACE(INDEX(GroupVertices[Group], MATCH(Edges[[#This Row],[Vertex 2]],GroupVertices[Vertex],0)),1,1,"")</f>
        <v>#N/A</v>
      </c>
    </row>
    <row r="831" spans="1:57" x14ac:dyDescent="0.25">
      <c r="A831" s="67" t="s">
        <v>2491</v>
      </c>
      <c r="B831" s="67" t="s">
        <v>381</v>
      </c>
      <c r="C831" s="68"/>
      <c r="D831" s="69"/>
      <c r="E831" s="70"/>
      <c r="F831" s="71"/>
      <c r="G831" s="68"/>
      <c r="H831" s="72"/>
      <c r="I831" s="73"/>
      <c r="J831" s="73"/>
      <c r="K831" s="35" t="s">
        <v>65</v>
      </c>
      <c r="L831" s="80">
        <v>831</v>
      </c>
      <c r="M831" s="80"/>
      <c r="N831" s="75"/>
      <c r="O831" s="82" t="s">
        <v>393</v>
      </c>
      <c r="P831" s="84">
        <v>42855.202951388892</v>
      </c>
      <c r="Q831" s="82" t="s">
        <v>2620</v>
      </c>
      <c r="R831" s="85" t="s">
        <v>2657</v>
      </c>
      <c r="S831" s="82" t="s">
        <v>2668</v>
      </c>
      <c r="T831" s="82"/>
      <c r="U831" s="82"/>
      <c r="V831" s="85" t="s">
        <v>3019</v>
      </c>
      <c r="W831" s="84">
        <v>42855.202951388892</v>
      </c>
      <c r="X831" s="85" t="s">
        <v>3451</v>
      </c>
      <c r="Y831" s="82"/>
      <c r="Z831" s="82"/>
      <c r="AA831" s="88" t="s">
        <v>3889</v>
      </c>
      <c r="AB831" s="82"/>
      <c r="AC831" s="82" t="b">
        <v>0</v>
      </c>
      <c r="AD831" s="82">
        <v>0</v>
      </c>
      <c r="AE831" s="88" t="s">
        <v>1016</v>
      </c>
      <c r="AF831" s="82" t="b">
        <v>0</v>
      </c>
      <c r="AG831" s="82" t="s">
        <v>1023</v>
      </c>
      <c r="AH831" s="82"/>
      <c r="AI831" s="88" t="s">
        <v>1016</v>
      </c>
      <c r="AJ831" s="82" t="b">
        <v>0</v>
      </c>
      <c r="AK831" s="82">
        <v>345</v>
      </c>
      <c r="AL831" s="88" t="s">
        <v>3964</v>
      </c>
      <c r="AM831" s="82" t="s">
        <v>1030</v>
      </c>
      <c r="AN831" s="82" t="b">
        <v>0</v>
      </c>
      <c r="AO831" s="88" t="s">
        <v>3964</v>
      </c>
      <c r="AP831" s="82" t="s">
        <v>179</v>
      </c>
      <c r="AQ831" s="82">
        <v>0</v>
      </c>
      <c r="AR831" s="82">
        <v>0</v>
      </c>
      <c r="AS831" s="82"/>
      <c r="AT831" s="82"/>
      <c r="AU831" s="82"/>
      <c r="AV831" s="82"/>
      <c r="AW831" s="82"/>
      <c r="AX831" s="82"/>
      <c r="AY831" s="82"/>
      <c r="AZ831" s="82"/>
      <c r="BA831" s="105" t="b">
        <f>IF(Edges[[#This Row],[Vertex 1]]=Edges[[#This Row],[Vertex 2]],TRUE,FALSE)</f>
        <v>0</v>
      </c>
      <c r="BB831">
        <v>1</v>
      </c>
      <c r="BC831">
        <v>1</v>
      </c>
      <c r="BD831" s="81" t="e">
        <f>REPLACE(INDEX(GroupVertices[Group], MATCH(Edges[[#This Row],[Vertex 1]],GroupVertices[Vertex],0)),1,1,"")</f>
        <v>#N/A</v>
      </c>
      <c r="BE831" s="81" t="e">
        <f>REPLACE(INDEX(GroupVertices[Group], MATCH(Edges[[#This Row],[Vertex 2]],GroupVertices[Vertex],0)),1,1,"")</f>
        <v>#N/A</v>
      </c>
    </row>
    <row r="832" spans="1:57" x14ac:dyDescent="0.25">
      <c r="A832" s="67" t="s">
        <v>2492</v>
      </c>
      <c r="B832" s="67" t="s">
        <v>387</v>
      </c>
      <c r="C832" s="68"/>
      <c r="D832" s="69"/>
      <c r="E832" s="70"/>
      <c r="F832" s="71"/>
      <c r="G832" s="68"/>
      <c r="H832" s="72"/>
      <c r="I832" s="73"/>
      <c r="J832" s="73"/>
      <c r="K832" s="35" t="s">
        <v>65</v>
      </c>
      <c r="L832" s="80">
        <v>832</v>
      </c>
      <c r="M832" s="80"/>
      <c r="N832" s="75"/>
      <c r="O832" s="82" t="s">
        <v>393</v>
      </c>
      <c r="P832" s="84">
        <v>42855.207685185182</v>
      </c>
      <c r="Q832" s="82" t="s">
        <v>2620</v>
      </c>
      <c r="R832" s="85" t="s">
        <v>2657</v>
      </c>
      <c r="S832" s="82" t="s">
        <v>2668</v>
      </c>
      <c r="T832" s="82"/>
      <c r="U832" s="82"/>
      <c r="V832" s="85" t="s">
        <v>3020</v>
      </c>
      <c r="W832" s="84">
        <v>42855.207685185182</v>
      </c>
      <c r="X832" s="85" t="s">
        <v>3452</v>
      </c>
      <c r="Y832" s="82"/>
      <c r="Z832" s="82"/>
      <c r="AA832" s="88" t="s">
        <v>3890</v>
      </c>
      <c r="AB832" s="82"/>
      <c r="AC832" s="82" t="b">
        <v>0</v>
      </c>
      <c r="AD832" s="82">
        <v>0</v>
      </c>
      <c r="AE832" s="88" t="s">
        <v>1016</v>
      </c>
      <c r="AF832" s="82" t="b">
        <v>0</v>
      </c>
      <c r="AG832" s="82" t="s">
        <v>1023</v>
      </c>
      <c r="AH832" s="82"/>
      <c r="AI832" s="88" t="s">
        <v>1016</v>
      </c>
      <c r="AJ832" s="82" t="b">
        <v>0</v>
      </c>
      <c r="AK832" s="82">
        <v>345</v>
      </c>
      <c r="AL832" s="88" t="s">
        <v>3964</v>
      </c>
      <c r="AM832" s="82" t="s">
        <v>1030</v>
      </c>
      <c r="AN832" s="82" t="b">
        <v>0</v>
      </c>
      <c r="AO832" s="88" t="s">
        <v>3964</v>
      </c>
      <c r="AP832" s="82" t="s">
        <v>179</v>
      </c>
      <c r="AQ832" s="82">
        <v>0</v>
      </c>
      <c r="AR832" s="82">
        <v>0</v>
      </c>
      <c r="AS832" s="82"/>
      <c r="AT832" s="82"/>
      <c r="AU832" s="82"/>
      <c r="AV832" s="82"/>
      <c r="AW832" s="82"/>
      <c r="AX832" s="82"/>
      <c r="AY832" s="82"/>
      <c r="AZ832" s="82"/>
      <c r="BA832" s="105" t="b">
        <f>IF(Edges[[#This Row],[Vertex 1]]=Edges[[#This Row],[Vertex 2]],TRUE,FALSE)</f>
        <v>0</v>
      </c>
      <c r="BB832">
        <v>1</v>
      </c>
      <c r="BC832">
        <v>1</v>
      </c>
      <c r="BD832" s="81" t="e">
        <f>REPLACE(INDEX(GroupVertices[Group], MATCH(Edges[[#This Row],[Vertex 1]],GroupVertices[Vertex],0)),1,1,"")</f>
        <v>#N/A</v>
      </c>
      <c r="BE832" s="81" t="e">
        <f>REPLACE(INDEX(GroupVertices[Group], MATCH(Edges[[#This Row],[Vertex 2]],GroupVertices[Vertex],0)),1,1,"")</f>
        <v>#N/A</v>
      </c>
    </row>
    <row r="833" spans="1:57" x14ac:dyDescent="0.25">
      <c r="A833" s="67" t="s">
        <v>2492</v>
      </c>
      <c r="B833" s="67" t="s">
        <v>381</v>
      </c>
      <c r="C833" s="68"/>
      <c r="D833" s="69"/>
      <c r="E833" s="70"/>
      <c r="F833" s="71"/>
      <c r="G833" s="68"/>
      <c r="H833" s="72"/>
      <c r="I833" s="73"/>
      <c r="J833" s="73"/>
      <c r="K833" s="35" t="s">
        <v>65</v>
      </c>
      <c r="L833" s="80">
        <v>833</v>
      </c>
      <c r="M833" s="80"/>
      <c r="N833" s="75"/>
      <c r="O833" s="82" t="s">
        <v>393</v>
      </c>
      <c r="P833" s="84">
        <v>42855.207685185182</v>
      </c>
      <c r="Q833" s="82" t="s">
        <v>2620</v>
      </c>
      <c r="R833" s="85" t="s">
        <v>2657</v>
      </c>
      <c r="S833" s="82" t="s">
        <v>2668</v>
      </c>
      <c r="T833" s="82"/>
      <c r="U833" s="82"/>
      <c r="V833" s="85" t="s">
        <v>3020</v>
      </c>
      <c r="W833" s="84">
        <v>42855.207685185182</v>
      </c>
      <c r="X833" s="85" t="s">
        <v>3452</v>
      </c>
      <c r="Y833" s="82"/>
      <c r="Z833" s="82"/>
      <c r="AA833" s="88" t="s">
        <v>3890</v>
      </c>
      <c r="AB833" s="82"/>
      <c r="AC833" s="82" t="b">
        <v>0</v>
      </c>
      <c r="AD833" s="82">
        <v>0</v>
      </c>
      <c r="AE833" s="88" t="s">
        <v>1016</v>
      </c>
      <c r="AF833" s="82" t="b">
        <v>0</v>
      </c>
      <c r="AG833" s="82" t="s">
        <v>1023</v>
      </c>
      <c r="AH833" s="82"/>
      <c r="AI833" s="88" t="s">
        <v>1016</v>
      </c>
      <c r="AJ833" s="82" t="b">
        <v>0</v>
      </c>
      <c r="AK833" s="82">
        <v>345</v>
      </c>
      <c r="AL833" s="88" t="s">
        <v>3964</v>
      </c>
      <c r="AM833" s="82" t="s">
        <v>1030</v>
      </c>
      <c r="AN833" s="82" t="b">
        <v>0</v>
      </c>
      <c r="AO833" s="88" t="s">
        <v>3964</v>
      </c>
      <c r="AP833" s="82" t="s">
        <v>179</v>
      </c>
      <c r="AQ833" s="82">
        <v>0</v>
      </c>
      <c r="AR833" s="82">
        <v>0</v>
      </c>
      <c r="AS833" s="82"/>
      <c r="AT833" s="82"/>
      <c r="AU833" s="82"/>
      <c r="AV833" s="82"/>
      <c r="AW833" s="82"/>
      <c r="AX833" s="82"/>
      <c r="AY833" s="82"/>
      <c r="AZ833" s="82"/>
      <c r="BA833" s="105" t="b">
        <f>IF(Edges[[#This Row],[Vertex 1]]=Edges[[#This Row],[Vertex 2]],TRUE,FALSE)</f>
        <v>0</v>
      </c>
      <c r="BB833">
        <v>1</v>
      </c>
      <c r="BC833">
        <v>1</v>
      </c>
      <c r="BD833" s="81" t="e">
        <f>REPLACE(INDEX(GroupVertices[Group], MATCH(Edges[[#This Row],[Vertex 1]],GroupVertices[Vertex],0)),1,1,"")</f>
        <v>#N/A</v>
      </c>
      <c r="BE833" s="81" t="e">
        <f>REPLACE(INDEX(GroupVertices[Group], MATCH(Edges[[#This Row],[Vertex 2]],GroupVertices[Vertex],0)),1,1,"")</f>
        <v>#N/A</v>
      </c>
    </row>
    <row r="834" spans="1:57" x14ac:dyDescent="0.25">
      <c r="A834" s="67" t="s">
        <v>2493</v>
      </c>
      <c r="B834" s="67" t="s">
        <v>387</v>
      </c>
      <c r="C834" s="68"/>
      <c r="D834" s="69"/>
      <c r="E834" s="70"/>
      <c r="F834" s="71"/>
      <c r="G834" s="68"/>
      <c r="H834" s="72"/>
      <c r="I834" s="73"/>
      <c r="J834" s="73"/>
      <c r="K834" s="35" t="s">
        <v>65</v>
      </c>
      <c r="L834" s="80">
        <v>834</v>
      </c>
      <c r="M834" s="80"/>
      <c r="N834" s="75"/>
      <c r="O834" s="82" t="s">
        <v>393</v>
      </c>
      <c r="P834" s="84">
        <v>42855.228900462964</v>
      </c>
      <c r="Q834" s="82" t="s">
        <v>2620</v>
      </c>
      <c r="R834" s="85" t="s">
        <v>2657</v>
      </c>
      <c r="S834" s="82" t="s">
        <v>2668</v>
      </c>
      <c r="T834" s="82"/>
      <c r="U834" s="82"/>
      <c r="V834" s="85" t="s">
        <v>3021</v>
      </c>
      <c r="W834" s="84">
        <v>42855.228900462964</v>
      </c>
      <c r="X834" s="85" t="s">
        <v>3453</v>
      </c>
      <c r="Y834" s="82"/>
      <c r="Z834" s="82"/>
      <c r="AA834" s="88" t="s">
        <v>3891</v>
      </c>
      <c r="AB834" s="82"/>
      <c r="AC834" s="82" t="b">
        <v>0</v>
      </c>
      <c r="AD834" s="82">
        <v>0</v>
      </c>
      <c r="AE834" s="88" t="s">
        <v>1016</v>
      </c>
      <c r="AF834" s="82" t="b">
        <v>0</v>
      </c>
      <c r="AG834" s="82" t="s">
        <v>1023</v>
      </c>
      <c r="AH834" s="82"/>
      <c r="AI834" s="88" t="s">
        <v>1016</v>
      </c>
      <c r="AJ834" s="82" t="b">
        <v>0</v>
      </c>
      <c r="AK834" s="82">
        <v>345</v>
      </c>
      <c r="AL834" s="88" t="s">
        <v>3964</v>
      </c>
      <c r="AM834" s="82" t="s">
        <v>1030</v>
      </c>
      <c r="AN834" s="82" t="b">
        <v>0</v>
      </c>
      <c r="AO834" s="88" t="s">
        <v>3964</v>
      </c>
      <c r="AP834" s="82" t="s">
        <v>179</v>
      </c>
      <c r="AQ834" s="82">
        <v>0</v>
      </c>
      <c r="AR834" s="82">
        <v>0</v>
      </c>
      <c r="AS834" s="82"/>
      <c r="AT834" s="82"/>
      <c r="AU834" s="82"/>
      <c r="AV834" s="82"/>
      <c r="AW834" s="82"/>
      <c r="AX834" s="82"/>
      <c r="AY834" s="82"/>
      <c r="AZ834" s="82"/>
      <c r="BA834" s="105" t="b">
        <f>IF(Edges[[#This Row],[Vertex 1]]=Edges[[#This Row],[Vertex 2]],TRUE,FALSE)</f>
        <v>0</v>
      </c>
      <c r="BB834">
        <v>1</v>
      </c>
      <c r="BC834">
        <v>1</v>
      </c>
      <c r="BD834" s="81" t="e">
        <f>REPLACE(INDEX(GroupVertices[Group], MATCH(Edges[[#This Row],[Vertex 1]],GroupVertices[Vertex],0)),1,1,"")</f>
        <v>#N/A</v>
      </c>
      <c r="BE834" s="81" t="e">
        <f>REPLACE(INDEX(GroupVertices[Group], MATCH(Edges[[#This Row],[Vertex 2]],GroupVertices[Vertex],0)),1,1,"")</f>
        <v>#N/A</v>
      </c>
    </row>
    <row r="835" spans="1:57" x14ac:dyDescent="0.25">
      <c r="A835" s="67" t="s">
        <v>2493</v>
      </c>
      <c r="B835" s="67" t="s">
        <v>381</v>
      </c>
      <c r="C835" s="68"/>
      <c r="D835" s="69"/>
      <c r="E835" s="70"/>
      <c r="F835" s="71"/>
      <c r="G835" s="68"/>
      <c r="H835" s="72"/>
      <c r="I835" s="73"/>
      <c r="J835" s="73"/>
      <c r="K835" s="35" t="s">
        <v>65</v>
      </c>
      <c r="L835" s="80">
        <v>835</v>
      </c>
      <c r="M835" s="80"/>
      <c r="N835" s="75"/>
      <c r="O835" s="82" t="s">
        <v>393</v>
      </c>
      <c r="P835" s="84">
        <v>42855.228900462964</v>
      </c>
      <c r="Q835" s="82" t="s">
        <v>2620</v>
      </c>
      <c r="R835" s="85" t="s">
        <v>2657</v>
      </c>
      <c r="S835" s="82" t="s">
        <v>2668</v>
      </c>
      <c r="T835" s="82"/>
      <c r="U835" s="82"/>
      <c r="V835" s="85" t="s">
        <v>3021</v>
      </c>
      <c r="W835" s="84">
        <v>42855.228900462964</v>
      </c>
      <c r="X835" s="85" t="s">
        <v>3453</v>
      </c>
      <c r="Y835" s="82"/>
      <c r="Z835" s="82"/>
      <c r="AA835" s="88" t="s">
        <v>3891</v>
      </c>
      <c r="AB835" s="82"/>
      <c r="AC835" s="82" t="b">
        <v>0</v>
      </c>
      <c r="AD835" s="82">
        <v>0</v>
      </c>
      <c r="AE835" s="88" t="s">
        <v>1016</v>
      </c>
      <c r="AF835" s="82" t="b">
        <v>0</v>
      </c>
      <c r="AG835" s="82" t="s">
        <v>1023</v>
      </c>
      <c r="AH835" s="82"/>
      <c r="AI835" s="88" t="s">
        <v>1016</v>
      </c>
      <c r="AJ835" s="82" t="b">
        <v>0</v>
      </c>
      <c r="AK835" s="82">
        <v>345</v>
      </c>
      <c r="AL835" s="88" t="s">
        <v>3964</v>
      </c>
      <c r="AM835" s="82" t="s">
        <v>1030</v>
      </c>
      <c r="AN835" s="82" t="b">
        <v>0</v>
      </c>
      <c r="AO835" s="88" t="s">
        <v>3964</v>
      </c>
      <c r="AP835" s="82" t="s">
        <v>179</v>
      </c>
      <c r="AQ835" s="82">
        <v>0</v>
      </c>
      <c r="AR835" s="82">
        <v>0</v>
      </c>
      <c r="AS835" s="82"/>
      <c r="AT835" s="82"/>
      <c r="AU835" s="82"/>
      <c r="AV835" s="82"/>
      <c r="AW835" s="82"/>
      <c r="AX835" s="82"/>
      <c r="AY835" s="82"/>
      <c r="AZ835" s="82"/>
      <c r="BA835" s="105" t="b">
        <f>IF(Edges[[#This Row],[Vertex 1]]=Edges[[#This Row],[Vertex 2]],TRUE,FALSE)</f>
        <v>0</v>
      </c>
      <c r="BB835">
        <v>1</v>
      </c>
      <c r="BC835">
        <v>1</v>
      </c>
      <c r="BD835" s="81" t="e">
        <f>REPLACE(INDEX(GroupVertices[Group], MATCH(Edges[[#This Row],[Vertex 1]],GroupVertices[Vertex],0)),1,1,"")</f>
        <v>#N/A</v>
      </c>
      <c r="BE835" s="81" t="e">
        <f>REPLACE(INDEX(GroupVertices[Group], MATCH(Edges[[#This Row],[Vertex 2]],GroupVertices[Vertex],0)),1,1,"")</f>
        <v>#N/A</v>
      </c>
    </row>
    <row r="836" spans="1:57" x14ac:dyDescent="0.25">
      <c r="A836" s="67" t="s">
        <v>2494</v>
      </c>
      <c r="B836" s="67" t="s">
        <v>387</v>
      </c>
      <c r="C836" s="68"/>
      <c r="D836" s="69"/>
      <c r="E836" s="70"/>
      <c r="F836" s="71"/>
      <c r="G836" s="68"/>
      <c r="H836" s="72"/>
      <c r="I836" s="73"/>
      <c r="J836" s="73"/>
      <c r="K836" s="35" t="s">
        <v>65</v>
      </c>
      <c r="L836" s="80">
        <v>836</v>
      </c>
      <c r="M836" s="80"/>
      <c r="N836" s="75"/>
      <c r="O836" s="82" t="s">
        <v>393</v>
      </c>
      <c r="P836" s="84">
        <v>42855.240532407406</v>
      </c>
      <c r="Q836" s="82" t="s">
        <v>2620</v>
      </c>
      <c r="R836" s="85" t="s">
        <v>2657</v>
      </c>
      <c r="S836" s="82" t="s">
        <v>2668</v>
      </c>
      <c r="T836" s="82"/>
      <c r="U836" s="82"/>
      <c r="V836" s="85" t="s">
        <v>3022</v>
      </c>
      <c r="W836" s="84">
        <v>42855.240532407406</v>
      </c>
      <c r="X836" s="85" t="s">
        <v>3454</v>
      </c>
      <c r="Y836" s="82"/>
      <c r="Z836" s="82"/>
      <c r="AA836" s="88" t="s">
        <v>3892</v>
      </c>
      <c r="AB836" s="82"/>
      <c r="AC836" s="82" t="b">
        <v>0</v>
      </c>
      <c r="AD836" s="82">
        <v>0</v>
      </c>
      <c r="AE836" s="88" t="s">
        <v>1016</v>
      </c>
      <c r="AF836" s="82" t="b">
        <v>0</v>
      </c>
      <c r="AG836" s="82" t="s">
        <v>1023</v>
      </c>
      <c r="AH836" s="82"/>
      <c r="AI836" s="88" t="s">
        <v>1016</v>
      </c>
      <c r="AJ836" s="82" t="b">
        <v>0</v>
      </c>
      <c r="AK836" s="82">
        <v>345</v>
      </c>
      <c r="AL836" s="88" t="s">
        <v>3964</v>
      </c>
      <c r="AM836" s="82" t="s">
        <v>1030</v>
      </c>
      <c r="AN836" s="82" t="b">
        <v>0</v>
      </c>
      <c r="AO836" s="88" t="s">
        <v>3964</v>
      </c>
      <c r="AP836" s="82" t="s">
        <v>179</v>
      </c>
      <c r="AQ836" s="82">
        <v>0</v>
      </c>
      <c r="AR836" s="82">
        <v>0</v>
      </c>
      <c r="AS836" s="82"/>
      <c r="AT836" s="82"/>
      <c r="AU836" s="82"/>
      <c r="AV836" s="82"/>
      <c r="AW836" s="82"/>
      <c r="AX836" s="82"/>
      <c r="AY836" s="82"/>
      <c r="AZ836" s="82"/>
      <c r="BA836" s="105" t="b">
        <f>IF(Edges[[#This Row],[Vertex 1]]=Edges[[#This Row],[Vertex 2]],TRUE,FALSE)</f>
        <v>0</v>
      </c>
      <c r="BB836">
        <v>1</v>
      </c>
      <c r="BC836">
        <v>1</v>
      </c>
      <c r="BD836" s="81" t="e">
        <f>REPLACE(INDEX(GroupVertices[Group], MATCH(Edges[[#This Row],[Vertex 1]],GroupVertices[Vertex],0)),1,1,"")</f>
        <v>#N/A</v>
      </c>
      <c r="BE836" s="81" t="e">
        <f>REPLACE(INDEX(GroupVertices[Group], MATCH(Edges[[#This Row],[Vertex 2]],GroupVertices[Vertex],0)),1,1,"")</f>
        <v>#N/A</v>
      </c>
    </row>
    <row r="837" spans="1:57" x14ac:dyDescent="0.25">
      <c r="A837" s="67" t="s">
        <v>2494</v>
      </c>
      <c r="B837" s="67" t="s">
        <v>381</v>
      </c>
      <c r="C837" s="68"/>
      <c r="D837" s="69"/>
      <c r="E837" s="70"/>
      <c r="F837" s="71"/>
      <c r="G837" s="68"/>
      <c r="H837" s="72"/>
      <c r="I837" s="73"/>
      <c r="J837" s="73"/>
      <c r="K837" s="35" t="s">
        <v>65</v>
      </c>
      <c r="L837" s="80">
        <v>837</v>
      </c>
      <c r="M837" s="80"/>
      <c r="N837" s="75"/>
      <c r="O837" s="82" t="s">
        <v>393</v>
      </c>
      <c r="P837" s="84">
        <v>42855.240532407406</v>
      </c>
      <c r="Q837" s="82" t="s">
        <v>2620</v>
      </c>
      <c r="R837" s="85" t="s">
        <v>2657</v>
      </c>
      <c r="S837" s="82" t="s">
        <v>2668</v>
      </c>
      <c r="T837" s="82"/>
      <c r="U837" s="82"/>
      <c r="V837" s="85" t="s">
        <v>3022</v>
      </c>
      <c r="W837" s="84">
        <v>42855.240532407406</v>
      </c>
      <c r="X837" s="85" t="s">
        <v>3454</v>
      </c>
      <c r="Y837" s="82"/>
      <c r="Z837" s="82"/>
      <c r="AA837" s="88" t="s">
        <v>3892</v>
      </c>
      <c r="AB837" s="82"/>
      <c r="AC837" s="82" t="b">
        <v>0</v>
      </c>
      <c r="AD837" s="82">
        <v>0</v>
      </c>
      <c r="AE837" s="88" t="s">
        <v>1016</v>
      </c>
      <c r="AF837" s="82" t="b">
        <v>0</v>
      </c>
      <c r="AG837" s="82" t="s">
        <v>1023</v>
      </c>
      <c r="AH837" s="82"/>
      <c r="AI837" s="88" t="s">
        <v>1016</v>
      </c>
      <c r="AJ837" s="82" t="b">
        <v>0</v>
      </c>
      <c r="AK837" s="82">
        <v>345</v>
      </c>
      <c r="AL837" s="88" t="s">
        <v>3964</v>
      </c>
      <c r="AM837" s="82" t="s">
        <v>1030</v>
      </c>
      <c r="AN837" s="82" t="b">
        <v>0</v>
      </c>
      <c r="AO837" s="88" t="s">
        <v>3964</v>
      </c>
      <c r="AP837" s="82" t="s">
        <v>179</v>
      </c>
      <c r="AQ837" s="82">
        <v>0</v>
      </c>
      <c r="AR837" s="82">
        <v>0</v>
      </c>
      <c r="AS837" s="82"/>
      <c r="AT837" s="82"/>
      <c r="AU837" s="82"/>
      <c r="AV837" s="82"/>
      <c r="AW837" s="82"/>
      <c r="AX837" s="82"/>
      <c r="AY837" s="82"/>
      <c r="AZ837" s="82"/>
      <c r="BA837" s="105" t="b">
        <f>IF(Edges[[#This Row],[Vertex 1]]=Edges[[#This Row],[Vertex 2]],TRUE,FALSE)</f>
        <v>0</v>
      </c>
      <c r="BB837">
        <v>1</v>
      </c>
      <c r="BC837">
        <v>1</v>
      </c>
      <c r="BD837" s="81" t="e">
        <f>REPLACE(INDEX(GroupVertices[Group], MATCH(Edges[[#This Row],[Vertex 1]],GroupVertices[Vertex],0)),1,1,"")</f>
        <v>#N/A</v>
      </c>
      <c r="BE837" s="81" t="e">
        <f>REPLACE(INDEX(GroupVertices[Group], MATCH(Edges[[#This Row],[Vertex 2]],GroupVertices[Vertex],0)),1,1,"")</f>
        <v>#N/A</v>
      </c>
    </row>
    <row r="838" spans="1:57" x14ac:dyDescent="0.25">
      <c r="A838" s="67" t="s">
        <v>2495</v>
      </c>
      <c r="B838" s="67" t="s">
        <v>387</v>
      </c>
      <c r="C838" s="68"/>
      <c r="D838" s="69"/>
      <c r="E838" s="70"/>
      <c r="F838" s="71"/>
      <c r="G838" s="68"/>
      <c r="H838" s="72"/>
      <c r="I838" s="73"/>
      <c r="J838" s="73"/>
      <c r="K838" s="35" t="s">
        <v>65</v>
      </c>
      <c r="L838" s="80">
        <v>838</v>
      </c>
      <c r="M838" s="80"/>
      <c r="N838" s="75"/>
      <c r="O838" s="82" t="s">
        <v>393</v>
      </c>
      <c r="P838" s="84">
        <v>42855.246134259258</v>
      </c>
      <c r="Q838" s="82" t="s">
        <v>2620</v>
      </c>
      <c r="R838" s="85" t="s">
        <v>2657</v>
      </c>
      <c r="S838" s="82" t="s">
        <v>2668</v>
      </c>
      <c r="T838" s="82"/>
      <c r="U838" s="82"/>
      <c r="V838" s="85" t="s">
        <v>3023</v>
      </c>
      <c r="W838" s="84">
        <v>42855.246134259258</v>
      </c>
      <c r="X838" s="85" t="s">
        <v>3455</v>
      </c>
      <c r="Y838" s="82"/>
      <c r="Z838" s="82"/>
      <c r="AA838" s="88" t="s">
        <v>3893</v>
      </c>
      <c r="AB838" s="82"/>
      <c r="AC838" s="82" t="b">
        <v>0</v>
      </c>
      <c r="AD838" s="82">
        <v>0</v>
      </c>
      <c r="AE838" s="88" t="s">
        <v>1016</v>
      </c>
      <c r="AF838" s="82" t="b">
        <v>0</v>
      </c>
      <c r="AG838" s="82" t="s">
        <v>1023</v>
      </c>
      <c r="AH838" s="82"/>
      <c r="AI838" s="88" t="s">
        <v>1016</v>
      </c>
      <c r="AJ838" s="82" t="b">
        <v>0</v>
      </c>
      <c r="AK838" s="82">
        <v>345</v>
      </c>
      <c r="AL838" s="88" t="s">
        <v>3964</v>
      </c>
      <c r="AM838" s="82" t="s">
        <v>1030</v>
      </c>
      <c r="AN838" s="82" t="b">
        <v>0</v>
      </c>
      <c r="AO838" s="88" t="s">
        <v>3964</v>
      </c>
      <c r="AP838" s="82" t="s">
        <v>179</v>
      </c>
      <c r="AQ838" s="82">
        <v>0</v>
      </c>
      <c r="AR838" s="82">
        <v>0</v>
      </c>
      <c r="AS838" s="82"/>
      <c r="AT838" s="82"/>
      <c r="AU838" s="82"/>
      <c r="AV838" s="82"/>
      <c r="AW838" s="82"/>
      <c r="AX838" s="82"/>
      <c r="AY838" s="82"/>
      <c r="AZ838" s="82"/>
      <c r="BA838" s="105" t="b">
        <f>IF(Edges[[#This Row],[Vertex 1]]=Edges[[#This Row],[Vertex 2]],TRUE,FALSE)</f>
        <v>0</v>
      </c>
      <c r="BB838">
        <v>1</v>
      </c>
      <c r="BC838">
        <v>1</v>
      </c>
      <c r="BD838" s="81" t="e">
        <f>REPLACE(INDEX(GroupVertices[Group], MATCH(Edges[[#This Row],[Vertex 1]],GroupVertices[Vertex],0)),1,1,"")</f>
        <v>#N/A</v>
      </c>
      <c r="BE838" s="81" t="e">
        <f>REPLACE(INDEX(GroupVertices[Group], MATCH(Edges[[#This Row],[Vertex 2]],GroupVertices[Vertex],0)),1,1,"")</f>
        <v>#N/A</v>
      </c>
    </row>
    <row r="839" spans="1:57" x14ac:dyDescent="0.25">
      <c r="A839" s="67" t="s">
        <v>2495</v>
      </c>
      <c r="B839" s="67" t="s">
        <v>381</v>
      </c>
      <c r="C839" s="68"/>
      <c r="D839" s="69"/>
      <c r="E839" s="70"/>
      <c r="F839" s="71"/>
      <c r="G839" s="68"/>
      <c r="H839" s="72"/>
      <c r="I839" s="73"/>
      <c r="J839" s="73"/>
      <c r="K839" s="35" t="s">
        <v>65</v>
      </c>
      <c r="L839" s="80">
        <v>839</v>
      </c>
      <c r="M839" s="80"/>
      <c r="N839" s="75"/>
      <c r="O839" s="82" t="s">
        <v>393</v>
      </c>
      <c r="P839" s="84">
        <v>42855.246134259258</v>
      </c>
      <c r="Q839" s="82" t="s">
        <v>2620</v>
      </c>
      <c r="R839" s="85" t="s">
        <v>2657</v>
      </c>
      <c r="S839" s="82" t="s">
        <v>2668</v>
      </c>
      <c r="T839" s="82"/>
      <c r="U839" s="82"/>
      <c r="V839" s="85" t="s">
        <v>3023</v>
      </c>
      <c r="W839" s="84">
        <v>42855.246134259258</v>
      </c>
      <c r="X839" s="85" t="s">
        <v>3455</v>
      </c>
      <c r="Y839" s="82"/>
      <c r="Z839" s="82"/>
      <c r="AA839" s="88" t="s">
        <v>3893</v>
      </c>
      <c r="AB839" s="82"/>
      <c r="AC839" s="82" t="b">
        <v>0</v>
      </c>
      <c r="AD839" s="82">
        <v>0</v>
      </c>
      <c r="AE839" s="88" t="s">
        <v>1016</v>
      </c>
      <c r="AF839" s="82" t="b">
        <v>0</v>
      </c>
      <c r="AG839" s="82" t="s">
        <v>1023</v>
      </c>
      <c r="AH839" s="82"/>
      <c r="AI839" s="88" t="s">
        <v>1016</v>
      </c>
      <c r="AJ839" s="82" t="b">
        <v>0</v>
      </c>
      <c r="AK839" s="82">
        <v>345</v>
      </c>
      <c r="AL839" s="88" t="s">
        <v>3964</v>
      </c>
      <c r="AM839" s="82" t="s">
        <v>1030</v>
      </c>
      <c r="AN839" s="82" t="b">
        <v>0</v>
      </c>
      <c r="AO839" s="88" t="s">
        <v>3964</v>
      </c>
      <c r="AP839" s="82" t="s">
        <v>179</v>
      </c>
      <c r="AQ839" s="82">
        <v>0</v>
      </c>
      <c r="AR839" s="82">
        <v>0</v>
      </c>
      <c r="AS839" s="82"/>
      <c r="AT839" s="82"/>
      <c r="AU839" s="82"/>
      <c r="AV839" s="82"/>
      <c r="AW839" s="82"/>
      <c r="AX839" s="82"/>
      <c r="AY839" s="82"/>
      <c r="AZ839" s="82"/>
      <c r="BA839" s="105" t="b">
        <f>IF(Edges[[#This Row],[Vertex 1]]=Edges[[#This Row],[Vertex 2]],TRUE,FALSE)</f>
        <v>0</v>
      </c>
      <c r="BB839">
        <v>1</v>
      </c>
      <c r="BC839">
        <v>1</v>
      </c>
      <c r="BD839" s="81" t="e">
        <f>REPLACE(INDEX(GroupVertices[Group], MATCH(Edges[[#This Row],[Vertex 1]],GroupVertices[Vertex],0)),1,1,"")</f>
        <v>#N/A</v>
      </c>
      <c r="BE839" s="81" t="e">
        <f>REPLACE(INDEX(GroupVertices[Group], MATCH(Edges[[#This Row],[Vertex 2]],GroupVertices[Vertex],0)),1,1,"")</f>
        <v>#N/A</v>
      </c>
    </row>
    <row r="840" spans="1:57" x14ac:dyDescent="0.25">
      <c r="A840" s="67" t="s">
        <v>2496</v>
      </c>
      <c r="B840" s="67" t="s">
        <v>387</v>
      </c>
      <c r="C840" s="68"/>
      <c r="D840" s="69"/>
      <c r="E840" s="70"/>
      <c r="F840" s="71"/>
      <c r="G840" s="68"/>
      <c r="H840" s="72"/>
      <c r="I840" s="73"/>
      <c r="J840" s="73"/>
      <c r="K840" s="35" t="s">
        <v>65</v>
      </c>
      <c r="L840" s="80">
        <v>840</v>
      </c>
      <c r="M840" s="80"/>
      <c r="N840" s="75"/>
      <c r="O840" s="82" t="s">
        <v>393</v>
      </c>
      <c r="P840" s="84">
        <v>42855.260439814818</v>
      </c>
      <c r="Q840" s="82" t="s">
        <v>2620</v>
      </c>
      <c r="R840" s="85" t="s">
        <v>2657</v>
      </c>
      <c r="S840" s="82" t="s">
        <v>2668</v>
      </c>
      <c r="T840" s="82"/>
      <c r="U840" s="82"/>
      <c r="V840" s="85" t="s">
        <v>3024</v>
      </c>
      <c r="W840" s="84">
        <v>42855.260439814818</v>
      </c>
      <c r="X840" s="85" t="s">
        <v>3456</v>
      </c>
      <c r="Y840" s="82"/>
      <c r="Z840" s="82"/>
      <c r="AA840" s="88" t="s">
        <v>3894</v>
      </c>
      <c r="AB840" s="82"/>
      <c r="AC840" s="82" t="b">
        <v>0</v>
      </c>
      <c r="AD840" s="82">
        <v>0</v>
      </c>
      <c r="AE840" s="88" t="s">
        <v>1016</v>
      </c>
      <c r="AF840" s="82" t="b">
        <v>0</v>
      </c>
      <c r="AG840" s="82" t="s">
        <v>1023</v>
      </c>
      <c r="AH840" s="82"/>
      <c r="AI840" s="88" t="s">
        <v>1016</v>
      </c>
      <c r="AJ840" s="82" t="b">
        <v>0</v>
      </c>
      <c r="AK840" s="82">
        <v>345</v>
      </c>
      <c r="AL840" s="88" t="s">
        <v>3964</v>
      </c>
      <c r="AM840" s="82" t="s">
        <v>1030</v>
      </c>
      <c r="AN840" s="82" t="b">
        <v>0</v>
      </c>
      <c r="AO840" s="88" t="s">
        <v>3964</v>
      </c>
      <c r="AP840" s="82" t="s">
        <v>179</v>
      </c>
      <c r="AQ840" s="82">
        <v>0</v>
      </c>
      <c r="AR840" s="82">
        <v>0</v>
      </c>
      <c r="AS840" s="82"/>
      <c r="AT840" s="82"/>
      <c r="AU840" s="82"/>
      <c r="AV840" s="82"/>
      <c r="AW840" s="82"/>
      <c r="AX840" s="82"/>
      <c r="AY840" s="82"/>
      <c r="AZ840" s="82"/>
      <c r="BA840" s="105" t="b">
        <f>IF(Edges[[#This Row],[Vertex 1]]=Edges[[#This Row],[Vertex 2]],TRUE,FALSE)</f>
        <v>0</v>
      </c>
      <c r="BB840">
        <v>1</v>
      </c>
      <c r="BC840">
        <v>1</v>
      </c>
      <c r="BD840" s="81" t="e">
        <f>REPLACE(INDEX(GroupVertices[Group], MATCH(Edges[[#This Row],[Vertex 1]],GroupVertices[Vertex],0)),1,1,"")</f>
        <v>#N/A</v>
      </c>
      <c r="BE840" s="81" t="e">
        <f>REPLACE(INDEX(GroupVertices[Group], MATCH(Edges[[#This Row],[Vertex 2]],GroupVertices[Vertex],0)),1,1,"")</f>
        <v>#N/A</v>
      </c>
    </row>
    <row r="841" spans="1:57" x14ac:dyDescent="0.25">
      <c r="A841" s="67" t="s">
        <v>2496</v>
      </c>
      <c r="B841" s="67" t="s">
        <v>381</v>
      </c>
      <c r="C841" s="68"/>
      <c r="D841" s="69"/>
      <c r="E841" s="70"/>
      <c r="F841" s="71"/>
      <c r="G841" s="68"/>
      <c r="H841" s="72"/>
      <c r="I841" s="73"/>
      <c r="J841" s="73"/>
      <c r="K841" s="35" t="s">
        <v>65</v>
      </c>
      <c r="L841" s="80">
        <v>841</v>
      </c>
      <c r="M841" s="80"/>
      <c r="N841" s="75"/>
      <c r="O841" s="82" t="s">
        <v>393</v>
      </c>
      <c r="P841" s="84">
        <v>42855.260439814818</v>
      </c>
      <c r="Q841" s="82" t="s">
        <v>2620</v>
      </c>
      <c r="R841" s="85" t="s">
        <v>2657</v>
      </c>
      <c r="S841" s="82" t="s">
        <v>2668</v>
      </c>
      <c r="T841" s="82"/>
      <c r="U841" s="82"/>
      <c r="V841" s="85" t="s">
        <v>3024</v>
      </c>
      <c r="W841" s="84">
        <v>42855.260439814818</v>
      </c>
      <c r="X841" s="85" t="s">
        <v>3456</v>
      </c>
      <c r="Y841" s="82"/>
      <c r="Z841" s="82"/>
      <c r="AA841" s="88" t="s">
        <v>3894</v>
      </c>
      <c r="AB841" s="82"/>
      <c r="AC841" s="82" t="b">
        <v>0</v>
      </c>
      <c r="AD841" s="82">
        <v>0</v>
      </c>
      <c r="AE841" s="88" t="s">
        <v>1016</v>
      </c>
      <c r="AF841" s="82" t="b">
        <v>0</v>
      </c>
      <c r="AG841" s="82" t="s">
        <v>1023</v>
      </c>
      <c r="AH841" s="82"/>
      <c r="AI841" s="88" t="s">
        <v>1016</v>
      </c>
      <c r="AJ841" s="82" t="b">
        <v>0</v>
      </c>
      <c r="AK841" s="82">
        <v>345</v>
      </c>
      <c r="AL841" s="88" t="s">
        <v>3964</v>
      </c>
      <c r="AM841" s="82" t="s">
        <v>1030</v>
      </c>
      <c r="AN841" s="82" t="b">
        <v>0</v>
      </c>
      <c r="AO841" s="88" t="s">
        <v>3964</v>
      </c>
      <c r="AP841" s="82" t="s">
        <v>179</v>
      </c>
      <c r="AQ841" s="82">
        <v>0</v>
      </c>
      <c r="AR841" s="82">
        <v>0</v>
      </c>
      <c r="AS841" s="82"/>
      <c r="AT841" s="82"/>
      <c r="AU841" s="82"/>
      <c r="AV841" s="82"/>
      <c r="AW841" s="82"/>
      <c r="AX841" s="82"/>
      <c r="AY841" s="82"/>
      <c r="AZ841" s="82"/>
      <c r="BA841" s="105" t="b">
        <f>IF(Edges[[#This Row],[Vertex 1]]=Edges[[#This Row],[Vertex 2]],TRUE,FALSE)</f>
        <v>0</v>
      </c>
      <c r="BB841">
        <v>1</v>
      </c>
      <c r="BC841">
        <v>1</v>
      </c>
      <c r="BD841" s="81" t="e">
        <f>REPLACE(INDEX(GroupVertices[Group], MATCH(Edges[[#This Row],[Vertex 1]],GroupVertices[Vertex],0)),1,1,"")</f>
        <v>#N/A</v>
      </c>
      <c r="BE841" s="81" t="e">
        <f>REPLACE(INDEX(GroupVertices[Group], MATCH(Edges[[#This Row],[Vertex 2]],GroupVertices[Vertex],0)),1,1,"")</f>
        <v>#N/A</v>
      </c>
    </row>
    <row r="842" spans="1:57" x14ac:dyDescent="0.25">
      <c r="A842" s="67" t="s">
        <v>2497</v>
      </c>
      <c r="B842" s="67" t="s">
        <v>2570</v>
      </c>
      <c r="C842" s="68"/>
      <c r="D842" s="69"/>
      <c r="E842" s="70"/>
      <c r="F842" s="71"/>
      <c r="G842" s="68"/>
      <c r="H842" s="72"/>
      <c r="I842" s="73"/>
      <c r="J842" s="73"/>
      <c r="K842" s="35" t="s">
        <v>65</v>
      </c>
      <c r="L842" s="80">
        <v>842</v>
      </c>
      <c r="M842" s="80"/>
      <c r="N842" s="75"/>
      <c r="O842" s="82" t="s">
        <v>394</v>
      </c>
      <c r="P842" s="84">
        <v>42855.292395833334</v>
      </c>
      <c r="Q842" s="82" t="s">
        <v>2646</v>
      </c>
      <c r="R842" s="82"/>
      <c r="S842" s="82"/>
      <c r="T842" s="82"/>
      <c r="U842" s="82"/>
      <c r="V842" s="85" t="s">
        <v>3025</v>
      </c>
      <c r="W842" s="84">
        <v>42855.292395833334</v>
      </c>
      <c r="X842" s="85" t="s">
        <v>3457</v>
      </c>
      <c r="Y842" s="82"/>
      <c r="Z842" s="82"/>
      <c r="AA842" s="88" t="s">
        <v>3895</v>
      </c>
      <c r="AB842" s="82"/>
      <c r="AC842" s="82" t="b">
        <v>0</v>
      </c>
      <c r="AD842" s="82">
        <v>0</v>
      </c>
      <c r="AE842" s="88" t="s">
        <v>3972</v>
      </c>
      <c r="AF842" s="82" t="b">
        <v>0</v>
      </c>
      <c r="AG842" s="82" t="s">
        <v>1023</v>
      </c>
      <c r="AH842" s="82"/>
      <c r="AI842" s="88" t="s">
        <v>1016</v>
      </c>
      <c r="AJ842" s="82" t="b">
        <v>0</v>
      </c>
      <c r="AK842" s="82">
        <v>0</v>
      </c>
      <c r="AL842" s="88" t="s">
        <v>1016</v>
      </c>
      <c r="AM842" s="82" t="s">
        <v>1030</v>
      </c>
      <c r="AN842" s="82" t="b">
        <v>0</v>
      </c>
      <c r="AO842" s="88" t="s">
        <v>3895</v>
      </c>
      <c r="AP842" s="82" t="s">
        <v>179</v>
      </c>
      <c r="AQ842" s="82">
        <v>0</v>
      </c>
      <c r="AR842" s="82">
        <v>0</v>
      </c>
      <c r="AS842" s="82"/>
      <c r="AT842" s="82"/>
      <c r="AU842" s="82"/>
      <c r="AV842" s="82"/>
      <c r="AW842" s="82"/>
      <c r="AX842" s="82"/>
      <c r="AY842" s="82"/>
      <c r="AZ842" s="82"/>
      <c r="BA842" s="105" t="b">
        <f>IF(Edges[[#This Row],[Vertex 1]]=Edges[[#This Row],[Vertex 2]],TRUE,FALSE)</f>
        <v>0</v>
      </c>
      <c r="BB842">
        <v>1</v>
      </c>
      <c r="BC842">
        <v>1</v>
      </c>
      <c r="BD842" s="81" t="e">
        <f>REPLACE(INDEX(GroupVertices[Group], MATCH(Edges[[#This Row],[Vertex 1]],GroupVertices[Vertex],0)),1,1,"")</f>
        <v>#N/A</v>
      </c>
      <c r="BE842" s="81" t="e">
        <f>REPLACE(INDEX(GroupVertices[Group], MATCH(Edges[[#This Row],[Vertex 2]],GroupVertices[Vertex],0)),1,1,"")</f>
        <v>#N/A</v>
      </c>
    </row>
    <row r="843" spans="1:57" x14ac:dyDescent="0.25">
      <c r="A843" s="67" t="s">
        <v>2498</v>
      </c>
      <c r="B843" s="67" t="s">
        <v>387</v>
      </c>
      <c r="C843" s="68"/>
      <c r="D843" s="69"/>
      <c r="E843" s="70"/>
      <c r="F843" s="71"/>
      <c r="G843" s="68"/>
      <c r="H843" s="72"/>
      <c r="I843" s="73"/>
      <c r="J843" s="73"/>
      <c r="K843" s="35" t="s">
        <v>65</v>
      </c>
      <c r="L843" s="80">
        <v>843</v>
      </c>
      <c r="M843" s="80"/>
      <c r="N843" s="75"/>
      <c r="O843" s="82" t="s">
        <v>393</v>
      </c>
      <c r="P843" s="84">
        <v>42855.301585648151</v>
      </c>
      <c r="Q843" s="82" t="s">
        <v>2620</v>
      </c>
      <c r="R843" s="85" t="s">
        <v>2657</v>
      </c>
      <c r="S843" s="82" t="s">
        <v>2668</v>
      </c>
      <c r="T843" s="82"/>
      <c r="U843" s="82"/>
      <c r="V843" s="85" t="s">
        <v>3026</v>
      </c>
      <c r="W843" s="84">
        <v>42855.301585648151</v>
      </c>
      <c r="X843" s="85" t="s">
        <v>3458</v>
      </c>
      <c r="Y843" s="82"/>
      <c r="Z843" s="82"/>
      <c r="AA843" s="88" t="s">
        <v>3896</v>
      </c>
      <c r="AB843" s="82"/>
      <c r="AC843" s="82" t="b">
        <v>0</v>
      </c>
      <c r="AD843" s="82">
        <v>0</v>
      </c>
      <c r="AE843" s="88" t="s">
        <v>1016</v>
      </c>
      <c r="AF843" s="82" t="b">
        <v>0</v>
      </c>
      <c r="AG843" s="82" t="s">
        <v>1023</v>
      </c>
      <c r="AH843" s="82"/>
      <c r="AI843" s="88" t="s">
        <v>1016</v>
      </c>
      <c r="AJ843" s="82" t="b">
        <v>0</v>
      </c>
      <c r="AK843" s="82">
        <v>345</v>
      </c>
      <c r="AL843" s="88" t="s">
        <v>3964</v>
      </c>
      <c r="AM843" s="82" t="s">
        <v>1030</v>
      </c>
      <c r="AN843" s="82" t="b">
        <v>0</v>
      </c>
      <c r="AO843" s="88" t="s">
        <v>3964</v>
      </c>
      <c r="AP843" s="82" t="s">
        <v>179</v>
      </c>
      <c r="AQ843" s="82">
        <v>0</v>
      </c>
      <c r="AR843" s="82">
        <v>0</v>
      </c>
      <c r="AS843" s="82"/>
      <c r="AT843" s="82"/>
      <c r="AU843" s="82"/>
      <c r="AV843" s="82"/>
      <c r="AW843" s="82"/>
      <c r="AX843" s="82"/>
      <c r="AY843" s="82"/>
      <c r="AZ843" s="82"/>
      <c r="BA843" s="105" t="b">
        <f>IF(Edges[[#This Row],[Vertex 1]]=Edges[[#This Row],[Vertex 2]],TRUE,FALSE)</f>
        <v>0</v>
      </c>
      <c r="BB843">
        <v>1</v>
      </c>
      <c r="BC843">
        <v>1</v>
      </c>
      <c r="BD843" s="81" t="e">
        <f>REPLACE(INDEX(GroupVertices[Group], MATCH(Edges[[#This Row],[Vertex 1]],GroupVertices[Vertex],0)),1,1,"")</f>
        <v>#N/A</v>
      </c>
      <c r="BE843" s="81" t="e">
        <f>REPLACE(INDEX(GroupVertices[Group], MATCH(Edges[[#This Row],[Vertex 2]],GroupVertices[Vertex],0)),1,1,"")</f>
        <v>#N/A</v>
      </c>
    </row>
    <row r="844" spans="1:57" x14ac:dyDescent="0.25">
      <c r="A844" s="67" t="s">
        <v>2498</v>
      </c>
      <c r="B844" s="67" t="s">
        <v>381</v>
      </c>
      <c r="C844" s="68"/>
      <c r="D844" s="69"/>
      <c r="E844" s="70"/>
      <c r="F844" s="71"/>
      <c r="G844" s="68"/>
      <c r="H844" s="72"/>
      <c r="I844" s="73"/>
      <c r="J844" s="73"/>
      <c r="K844" s="35" t="s">
        <v>65</v>
      </c>
      <c r="L844" s="80">
        <v>844</v>
      </c>
      <c r="M844" s="80"/>
      <c r="N844" s="75"/>
      <c r="O844" s="82" t="s">
        <v>393</v>
      </c>
      <c r="P844" s="84">
        <v>42855.301585648151</v>
      </c>
      <c r="Q844" s="82" t="s">
        <v>2620</v>
      </c>
      <c r="R844" s="85" t="s">
        <v>2657</v>
      </c>
      <c r="S844" s="82" t="s">
        <v>2668</v>
      </c>
      <c r="T844" s="82"/>
      <c r="U844" s="82"/>
      <c r="V844" s="85" t="s">
        <v>3026</v>
      </c>
      <c r="W844" s="84">
        <v>42855.301585648151</v>
      </c>
      <c r="X844" s="85" t="s">
        <v>3458</v>
      </c>
      <c r="Y844" s="82"/>
      <c r="Z844" s="82"/>
      <c r="AA844" s="88" t="s">
        <v>3896</v>
      </c>
      <c r="AB844" s="82"/>
      <c r="AC844" s="82" t="b">
        <v>0</v>
      </c>
      <c r="AD844" s="82">
        <v>0</v>
      </c>
      <c r="AE844" s="88" t="s">
        <v>1016</v>
      </c>
      <c r="AF844" s="82" t="b">
        <v>0</v>
      </c>
      <c r="AG844" s="82" t="s">
        <v>1023</v>
      </c>
      <c r="AH844" s="82"/>
      <c r="AI844" s="88" t="s">
        <v>1016</v>
      </c>
      <c r="AJ844" s="82" t="b">
        <v>0</v>
      </c>
      <c r="AK844" s="82">
        <v>345</v>
      </c>
      <c r="AL844" s="88" t="s">
        <v>3964</v>
      </c>
      <c r="AM844" s="82" t="s">
        <v>1030</v>
      </c>
      <c r="AN844" s="82" t="b">
        <v>0</v>
      </c>
      <c r="AO844" s="88" t="s">
        <v>3964</v>
      </c>
      <c r="AP844" s="82" t="s">
        <v>179</v>
      </c>
      <c r="AQ844" s="82">
        <v>0</v>
      </c>
      <c r="AR844" s="82">
        <v>0</v>
      </c>
      <c r="AS844" s="82"/>
      <c r="AT844" s="82"/>
      <c r="AU844" s="82"/>
      <c r="AV844" s="82"/>
      <c r="AW844" s="82"/>
      <c r="AX844" s="82"/>
      <c r="AY844" s="82"/>
      <c r="AZ844" s="82"/>
      <c r="BA844" s="105" t="b">
        <f>IF(Edges[[#This Row],[Vertex 1]]=Edges[[#This Row],[Vertex 2]],TRUE,FALSE)</f>
        <v>0</v>
      </c>
      <c r="BB844">
        <v>1</v>
      </c>
      <c r="BC844">
        <v>1</v>
      </c>
      <c r="BD844" s="81" t="e">
        <f>REPLACE(INDEX(GroupVertices[Group], MATCH(Edges[[#This Row],[Vertex 1]],GroupVertices[Vertex],0)),1,1,"")</f>
        <v>#N/A</v>
      </c>
      <c r="BE844" s="81" t="e">
        <f>REPLACE(INDEX(GroupVertices[Group], MATCH(Edges[[#This Row],[Vertex 2]],GroupVertices[Vertex],0)),1,1,"")</f>
        <v>#N/A</v>
      </c>
    </row>
    <row r="845" spans="1:57" x14ac:dyDescent="0.25">
      <c r="A845" s="67" t="s">
        <v>2499</v>
      </c>
      <c r="B845" s="67" t="s">
        <v>387</v>
      </c>
      <c r="C845" s="68"/>
      <c r="D845" s="69"/>
      <c r="E845" s="70"/>
      <c r="F845" s="71"/>
      <c r="G845" s="68"/>
      <c r="H845" s="72"/>
      <c r="I845" s="73"/>
      <c r="J845" s="73"/>
      <c r="K845" s="35" t="s">
        <v>65</v>
      </c>
      <c r="L845" s="80">
        <v>845</v>
      </c>
      <c r="M845" s="80"/>
      <c r="N845" s="75"/>
      <c r="O845" s="82" t="s">
        <v>393</v>
      </c>
      <c r="P845" s="84">
        <v>42855.38045138889</v>
      </c>
      <c r="Q845" s="82" t="s">
        <v>2620</v>
      </c>
      <c r="R845" s="85" t="s">
        <v>2657</v>
      </c>
      <c r="S845" s="82" t="s">
        <v>2668</v>
      </c>
      <c r="T845" s="82"/>
      <c r="U845" s="82"/>
      <c r="V845" s="85" t="s">
        <v>3027</v>
      </c>
      <c r="W845" s="84">
        <v>42855.38045138889</v>
      </c>
      <c r="X845" s="85" t="s">
        <v>3459</v>
      </c>
      <c r="Y845" s="82"/>
      <c r="Z845" s="82"/>
      <c r="AA845" s="88" t="s">
        <v>3897</v>
      </c>
      <c r="AB845" s="82"/>
      <c r="AC845" s="82" t="b">
        <v>0</v>
      </c>
      <c r="AD845" s="82">
        <v>0</v>
      </c>
      <c r="AE845" s="88" t="s">
        <v>1016</v>
      </c>
      <c r="AF845" s="82" t="b">
        <v>0</v>
      </c>
      <c r="AG845" s="82" t="s">
        <v>1023</v>
      </c>
      <c r="AH845" s="82"/>
      <c r="AI845" s="88" t="s">
        <v>1016</v>
      </c>
      <c r="AJ845" s="82" t="b">
        <v>0</v>
      </c>
      <c r="AK845" s="82">
        <v>345</v>
      </c>
      <c r="AL845" s="88" t="s">
        <v>3964</v>
      </c>
      <c r="AM845" s="82" t="s">
        <v>1030</v>
      </c>
      <c r="AN845" s="82" t="b">
        <v>0</v>
      </c>
      <c r="AO845" s="88" t="s">
        <v>3964</v>
      </c>
      <c r="AP845" s="82" t="s">
        <v>179</v>
      </c>
      <c r="AQ845" s="82">
        <v>0</v>
      </c>
      <c r="AR845" s="82">
        <v>0</v>
      </c>
      <c r="AS845" s="82"/>
      <c r="AT845" s="82"/>
      <c r="AU845" s="82"/>
      <c r="AV845" s="82"/>
      <c r="AW845" s="82"/>
      <c r="AX845" s="82"/>
      <c r="AY845" s="82"/>
      <c r="AZ845" s="82"/>
      <c r="BA845" s="105" t="b">
        <f>IF(Edges[[#This Row],[Vertex 1]]=Edges[[#This Row],[Vertex 2]],TRUE,FALSE)</f>
        <v>0</v>
      </c>
      <c r="BB845">
        <v>1</v>
      </c>
      <c r="BC845">
        <v>1</v>
      </c>
      <c r="BD845" s="81" t="e">
        <f>REPLACE(INDEX(GroupVertices[Group], MATCH(Edges[[#This Row],[Vertex 1]],GroupVertices[Vertex],0)),1,1,"")</f>
        <v>#N/A</v>
      </c>
      <c r="BE845" s="81" t="e">
        <f>REPLACE(INDEX(GroupVertices[Group], MATCH(Edges[[#This Row],[Vertex 2]],GroupVertices[Vertex],0)),1,1,"")</f>
        <v>#N/A</v>
      </c>
    </row>
    <row r="846" spans="1:57" x14ac:dyDescent="0.25">
      <c r="A846" s="67" t="s">
        <v>2499</v>
      </c>
      <c r="B846" s="67" t="s">
        <v>381</v>
      </c>
      <c r="C846" s="68"/>
      <c r="D846" s="69"/>
      <c r="E846" s="70"/>
      <c r="F846" s="71"/>
      <c r="G846" s="68"/>
      <c r="H846" s="72"/>
      <c r="I846" s="73"/>
      <c r="J846" s="73"/>
      <c r="K846" s="35" t="s">
        <v>65</v>
      </c>
      <c r="L846" s="80">
        <v>846</v>
      </c>
      <c r="M846" s="80"/>
      <c r="N846" s="75"/>
      <c r="O846" s="82" t="s">
        <v>393</v>
      </c>
      <c r="P846" s="84">
        <v>42855.38045138889</v>
      </c>
      <c r="Q846" s="82" t="s">
        <v>2620</v>
      </c>
      <c r="R846" s="85" t="s">
        <v>2657</v>
      </c>
      <c r="S846" s="82" t="s">
        <v>2668</v>
      </c>
      <c r="T846" s="82"/>
      <c r="U846" s="82"/>
      <c r="V846" s="85" t="s">
        <v>3027</v>
      </c>
      <c r="W846" s="84">
        <v>42855.38045138889</v>
      </c>
      <c r="X846" s="85" t="s">
        <v>3459</v>
      </c>
      <c r="Y846" s="82"/>
      <c r="Z846" s="82"/>
      <c r="AA846" s="88" t="s">
        <v>3897</v>
      </c>
      <c r="AB846" s="82"/>
      <c r="AC846" s="82" t="b">
        <v>0</v>
      </c>
      <c r="AD846" s="82">
        <v>0</v>
      </c>
      <c r="AE846" s="88" t="s">
        <v>1016</v>
      </c>
      <c r="AF846" s="82" t="b">
        <v>0</v>
      </c>
      <c r="AG846" s="82" t="s">
        <v>1023</v>
      </c>
      <c r="AH846" s="82"/>
      <c r="AI846" s="88" t="s">
        <v>1016</v>
      </c>
      <c r="AJ846" s="82" t="b">
        <v>0</v>
      </c>
      <c r="AK846" s="82">
        <v>345</v>
      </c>
      <c r="AL846" s="88" t="s">
        <v>3964</v>
      </c>
      <c r="AM846" s="82" t="s">
        <v>1030</v>
      </c>
      <c r="AN846" s="82" t="b">
        <v>0</v>
      </c>
      <c r="AO846" s="88" t="s">
        <v>3964</v>
      </c>
      <c r="AP846" s="82" t="s">
        <v>179</v>
      </c>
      <c r="AQ846" s="82">
        <v>0</v>
      </c>
      <c r="AR846" s="82">
        <v>0</v>
      </c>
      <c r="AS846" s="82"/>
      <c r="AT846" s="82"/>
      <c r="AU846" s="82"/>
      <c r="AV846" s="82"/>
      <c r="AW846" s="82"/>
      <c r="AX846" s="82"/>
      <c r="AY846" s="82"/>
      <c r="AZ846" s="82"/>
      <c r="BA846" s="105" t="b">
        <f>IF(Edges[[#This Row],[Vertex 1]]=Edges[[#This Row],[Vertex 2]],TRUE,FALSE)</f>
        <v>0</v>
      </c>
      <c r="BB846">
        <v>1</v>
      </c>
      <c r="BC846">
        <v>1</v>
      </c>
      <c r="BD846" s="81" t="e">
        <f>REPLACE(INDEX(GroupVertices[Group], MATCH(Edges[[#This Row],[Vertex 1]],GroupVertices[Vertex],0)),1,1,"")</f>
        <v>#N/A</v>
      </c>
      <c r="BE846" s="81" t="e">
        <f>REPLACE(INDEX(GroupVertices[Group], MATCH(Edges[[#This Row],[Vertex 2]],GroupVertices[Vertex],0)),1,1,"")</f>
        <v>#N/A</v>
      </c>
    </row>
    <row r="847" spans="1:57" x14ac:dyDescent="0.25">
      <c r="A847" s="67" t="s">
        <v>2500</v>
      </c>
      <c r="B847" s="67" t="s">
        <v>387</v>
      </c>
      <c r="C847" s="68"/>
      <c r="D847" s="69"/>
      <c r="E847" s="70"/>
      <c r="F847" s="71"/>
      <c r="G847" s="68"/>
      <c r="H847" s="72"/>
      <c r="I847" s="73"/>
      <c r="J847" s="73"/>
      <c r="K847" s="35" t="s">
        <v>65</v>
      </c>
      <c r="L847" s="80">
        <v>847</v>
      </c>
      <c r="M847" s="80"/>
      <c r="N847" s="75"/>
      <c r="O847" s="82" t="s">
        <v>393</v>
      </c>
      <c r="P847" s="84">
        <v>42855.397766203707</v>
      </c>
      <c r="Q847" s="82" t="s">
        <v>2620</v>
      </c>
      <c r="R847" s="85" t="s">
        <v>2657</v>
      </c>
      <c r="S847" s="82" t="s">
        <v>2668</v>
      </c>
      <c r="T847" s="82"/>
      <c r="U847" s="82"/>
      <c r="V847" s="85" t="s">
        <v>3028</v>
      </c>
      <c r="W847" s="84">
        <v>42855.397766203707</v>
      </c>
      <c r="X847" s="85" t="s">
        <v>3460</v>
      </c>
      <c r="Y847" s="82"/>
      <c r="Z847" s="82"/>
      <c r="AA847" s="88" t="s">
        <v>3898</v>
      </c>
      <c r="AB847" s="82"/>
      <c r="AC847" s="82" t="b">
        <v>0</v>
      </c>
      <c r="AD847" s="82">
        <v>0</v>
      </c>
      <c r="AE847" s="88" t="s">
        <v>1016</v>
      </c>
      <c r="AF847" s="82" t="b">
        <v>0</v>
      </c>
      <c r="AG847" s="82" t="s">
        <v>1023</v>
      </c>
      <c r="AH847" s="82"/>
      <c r="AI847" s="88" t="s">
        <v>1016</v>
      </c>
      <c r="AJ847" s="82" t="b">
        <v>0</v>
      </c>
      <c r="AK847" s="82">
        <v>345</v>
      </c>
      <c r="AL847" s="88" t="s">
        <v>3964</v>
      </c>
      <c r="AM847" s="82" t="s">
        <v>1030</v>
      </c>
      <c r="AN847" s="82" t="b">
        <v>0</v>
      </c>
      <c r="AO847" s="88" t="s">
        <v>3964</v>
      </c>
      <c r="AP847" s="82" t="s">
        <v>179</v>
      </c>
      <c r="AQ847" s="82">
        <v>0</v>
      </c>
      <c r="AR847" s="82">
        <v>0</v>
      </c>
      <c r="AS847" s="82"/>
      <c r="AT847" s="82"/>
      <c r="AU847" s="82"/>
      <c r="AV847" s="82"/>
      <c r="AW847" s="82"/>
      <c r="AX847" s="82"/>
      <c r="AY847" s="82"/>
      <c r="AZ847" s="82"/>
      <c r="BA847" s="105" t="b">
        <f>IF(Edges[[#This Row],[Vertex 1]]=Edges[[#This Row],[Vertex 2]],TRUE,FALSE)</f>
        <v>0</v>
      </c>
      <c r="BB847">
        <v>1</v>
      </c>
      <c r="BC847">
        <v>1</v>
      </c>
      <c r="BD847" s="81" t="e">
        <f>REPLACE(INDEX(GroupVertices[Group], MATCH(Edges[[#This Row],[Vertex 1]],GroupVertices[Vertex],0)),1,1,"")</f>
        <v>#N/A</v>
      </c>
      <c r="BE847" s="81" t="e">
        <f>REPLACE(INDEX(GroupVertices[Group], MATCH(Edges[[#This Row],[Vertex 2]],GroupVertices[Vertex],0)),1,1,"")</f>
        <v>#N/A</v>
      </c>
    </row>
    <row r="848" spans="1:57" x14ac:dyDescent="0.25">
      <c r="A848" s="67" t="s">
        <v>2500</v>
      </c>
      <c r="B848" s="67" t="s">
        <v>381</v>
      </c>
      <c r="C848" s="68"/>
      <c r="D848" s="69"/>
      <c r="E848" s="70"/>
      <c r="F848" s="71"/>
      <c r="G848" s="68"/>
      <c r="H848" s="72"/>
      <c r="I848" s="73"/>
      <c r="J848" s="73"/>
      <c r="K848" s="35" t="s">
        <v>65</v>
      </c>
      <c r="L848" s="80">
        <v>848</v>
      </c>
      <c r="M848" s="80"/>
      <c r="N848" s="75"/>
      <c r="O848" s="82" t="s">
        <v>393</v>
      </c>
      <c r="P848" s="84">
        <v>42855.397766203707</v>
      </c>
      <c r="Q848" s="82" t="s">
        <v>2620</v>
      </c>
      <c r="R848" s="85" t="s">
        <v>2657</v>
      </c>
      <c r="S848" s="82" t="s">
        <v>2668</v>
      </c>
      <c r="T848" s="82"/>
      <c r="U848" s="82"/>
      <c r="V848" s="85" t="s">
        <v>3028</v>
      </c>
      <c r="W848" s="84">
        <v>42855.397766203707</v>
      </c>
      <c r="X848" s="85" t="s">
        <v>3460</v>
      </c>
      <c r="Y848" s="82"/>
      <c r="Z848" s="82"/>
      <c r="AA848" s="88" t="s">
        <v>3898</v>
      </c>
      <c r="AB848" s="82"/>
      <c r="AC848" s="82" t="b">
        <v>0</v>
      </c>
      <c r="AD848" s="82">
        <v>0</v>
      </c>
      <c r="AE848" s="88" t="s">
        <v>1016</v>
      </c>
      <c r="AF848" s="82" t="b">
        <v>0</v>
      </c>
      <c r="AG848" s="82" t="s">
        <v>1023</v>
      </c>
      <c r="AH848" s="82"/>
      <c r="AI848" s="88" t="s">
        <v>1016</v>
      </c>
      <c r="AJ848" s="82" t="b">
        <v>0</v>
      </c>
      <c r="AK848" s="82">
        <v>345</v>
      </c>
      <c r="AL848" s="88" t="s">
        <v>3964</v>
      </c>
      <c r="AM848" s="82" t="s">
        <v>1030</v>
      </c>
      <c r="AN848" s="82" t="b">
        <v>0</v>
      </c>
      <c r="AO848" s="88" t="s">
        <v>3964</v>
      </c>
      <c r="AP848" s="82" t="s">
        <v>179</v>
      </c>
      <c r="AQ848" s="82">
        <v>0</v>
      </c>
      <c r="AR848" s="82">
        <v>0</v>
      </c>
      <c r="AS848" s="82"/>
      <c r="AT848" s="82"/>
      <c r="AU848" s="82"/>
      <c r="AV848" s="82"/>
      <c r="AW848" s="82"/>
      <c r="AX848" s="82"/>
      <c r="AY848" s="82"/>
      <c r="AZ848" s="82"/>
      <c r="BA848" s="105" t="b">
        <f>IF(Edges[[#This Row],[Vertex 1]]=Edges[[#This Row],[Vertex 2]],TRUE,FALSE)</f>
        <v>0</v>
      </c>
      <c r="BB848">
        <v>1</v>
      </c>
      <c r="BC848">
        <v>1</v>
      </c>
      <c r="BD848" s="81" t="e">
        <f>REPLACE(INDEX(GroupVertices[Group], MATCH(Edges[[#This Row],[Vertex 1]],GroupVertices[Vertex],0)),1,1,"")</f>
        <v>#N/A</v>
      </c>
      <c r="BE848" s="81" t="e">
        <f>REPLACE(INDEX(GroupVertices[Group], MATCH(Edges[[#This Row],[Vertex 2]],GroupVertices[Vertex],0)),1,1,"")</f>
        <v>#N/A</v>
      </c>
    </row>
    <row r="849" spans="1:57" x14ac:dyDescent="0.25">
      <c r="A849" s="67" t="s">
        <v>2501</v>
      </c>
      <c r="B849" s="67" t="s">
        <v>387</v>
      </c>
      <c r="C849" s="68"/>
      <c r="D849" s="69"/>
      <c r="E849" s="70"/>
      <c r="F849" s="71"/>
      <c r="G849" s="68"/>
      <c r="H849" s="72"/>
      <c r="I849" s="73"/>
      <c r="J849" s="73"/>
      <c r="K849" s="35" t="s">
        <v>65</v>
      </c>
      <c r="L849" s="80">
        <v>849</v>
      </c>
      <c r="M849" s="80"/>
      <c r="N849" s="75"/>
      <c r="O849" s="82" t="s">
        <v>393</v>
      </c>
      <c r="P849" s="84">
        <v>42855.405266203707</v>
      </c>
      <c r="Q849" s="82" t="s">
        <v>2620</v>
      </c>
      <c r="R849" s="85" t="s">
        <v>2657</v>
      </c>
      <c r="S849" s="82" t="s">
        <v>2668</v>
      </c>
      <c r="T849" s="82"/>
      <c r="U849" s="82"/>
      <c r="V849" s="85" t="s">
        <v>3029</v>
      </c>
      <c r="W849" s="84">
        <v>42855.405266203707</v>
      </c>
      <c r="X849" s="85" t="s">
        <v>3461</v>
      </c>
      <c r="Y849" s="82"/>
      <c r="Z849" s="82"/>
      <c r="AA849" s="88" t="s">
        <v>3899</v>
      </c>
      <c r="AB849" s="82"/>
      <c r="AC849" s="82" t="b">
        <v>0</v>
      </c>
      <c r="AD849" s="82">
        <v>0</v>
      </c>
      <c r="AE849" s="88" t="s">
        <v>1016</v>
      </c>
      <c r="AF849" s="82" t="b">
        <v>0</v>
      </c>
      <c r="AG849" s="82" t="s">
        <v>1023</v>
      </c>
      <c r="AH849" s="82"/>
      <c r="AI849" s="88" t="s">
        <v>1016</v>
      </c>
      <c r="AJ849" s="82" t="b">
        <v>0</v>
      </c>
      <c r="AK849" s="82">
        <v>345</v>
      </c>
      <c r="AL849" s="88" t="s">
        <v>3964</v>
      </c>
      <c r="AM849" s="82" t="s">
        <v>1030</v>
      </c>
      <c r="AN849" s="82" t="b">
        <v>0</v>
      </c>
      <c r="AO849" s="88" t="s">
        <v>3964</v>
      </c>
      <c r="AP849" s="82" t="s">
        <v>179</v>
      </c>
      <c r="AQ849" s="82">
        <v>0</v>
      </c>
      <c r="AR849" s="82">
        <v>0</v>
      </c>
      <c r="AS849" s="82"/>
      <c r="AT849" s="82"/>
      <c r="AU849" s="82"/>
      <c r="AV849" s="82"/>
      <c r="AW849" s="82"/>
      <c r="AX849" s="82"/>
      <c r="AY849" s="82"/>
      <c r="AZ849" s="82"/>
      <c r="BA849" s="105" t="b">
        <f>IF(Edges[[#This Row],[Vertex 1]]=Edges[[#This Row],[Vertex 2]],TRUE,FALSE)</f>
        <v>0</v>
      </c>
      <c r="BB849">
        <v>1</v>
      </c>
      <c r="BC849">
        <v>1</v>
      </c>
      <c r="BD849" s="81" t="e">
        <f>REPLACE(INDEX(GroupVertices[Group], MATCH(Edges[[#This Row],[Vertex 1]],GroupVertices[Vertex],0)),1,1,"")</f>
        <v>#N/A</v>
      </c>
      <c r="BE849" s="81" t="e">
        <f>REPLACE(INDEX(GroupVertices[Group], MATCH(Edges[[#This Row],[Vertex 2]],GroupVertices[Vertex],0)),1,1,"")</f>
        <v>#N/A</v>
      </c>
    </row>
    <row r="850" spans="1:57" x14ac:dyDescent="0.25">
      <c r="A850" s="67" t="s">
        <v>2501</v>
      </c>
      <c r="B850" s="67" t="s">
        <v>381</v>
      </c>
      <c r="C850" s="68"/>
      <c r="D850" s="69"/>
      <c r="E850" s="70"/>
      <c r="F850" s="71"/>
      <c r="G850" s="68"/>
      <c r="H850" s="72"/>
      <c r="I850" s="73"/>
      <c r="J850" s="73"/>
      <c r="K850" s="35" t="s">
        <v>65</v>
      </c>
      <c r="L850" s="80">
        <v>850</v>
      </c>
      <c r="M850" s="80"/>
      <c r="N850" s="75"/>
      <c r="O850" s="82" t="s">
        <v>393</v>
      </c>
      <c r="P850" s="84">
        <v>42855.405266203707</v>
      </c>
      <c r="Q850" s="82" t="s">
        <v>2620</v>
      </c>
      <c r="R850" s="85" t="s">
        <v>2657</v>
      </c>
      <c r="S850" s="82" t="s">
        <v>2668</v>
      </c>
      <c r="T850" s="82"/>
      <c r="U850" s="82"/>
      <c r="V850" s="85" t="s">
        <v>3029</v>
      </c>
      <c r="W850" s="84">
        <v>42855.405266203707</v>
      </c>
      <c r="X850" s="85" t="s">
        <v>3461</v>
      </c>
      <c r="Y850" s="82"/>
      <c r="Z850" s="82"/>
      <c r="AA850" s="88" t="s">
        <v>3899</v>
      </c>
      <c r="AB850" s="82"/>
      <c r="AC850" s="82" t="b">
        <v>0</v>
      </c>
      <c r="AD850" s="82">
        <v>0</v>
      </c>
      <c r="AE850" s="88" t="s">
        <v>1016</v>
      </c>
      <c r="AF850" s="82" t="b">
        <v>0</v>
      </c>
      <c r="AG850" s="82" t="s">
        <v>1023</v>
      </c>
      <c r="AH850" s="82"/>
      <c r="AI850" s="88" t="s">
        <v>1016</v>
      </c>
      <c r="AJ850" s="82" t="b">
        <v>0</v>
      </c>
      <c r="AK850" s="82">
        <v>345</v>
      </c>
      <c r="AL850" s="88" t="s">
        <v>3964</v>
      </c>
      <c r="AM850" s="82" t="s">
        <v>1030</v>
      </c>
      <c r="AN850" s="82" t="b">
        <v>0</v>
      </c>
      <c r="AO850" s="88" t="s">
        <v>3964</v>
      </c>
      <c r="AP850" s="82" t="s">
        <v>179</v>
      </c>
      <c r="AQ850" s="82">
        <v>0</v>
      </c>
      <c r="AR850" s="82">
        <v>0</v>
      </c>
      <c r="AS850" s="82"/>
      <c r="AT850" s="82"/>
      <c r="AU850" s="82"/>
      <c r="AV850" s="82"/>
      <c r="AW850" s="82"/>
      <c r="AX850" s="82"/>
      <c r="AY850" s="82"/>
      <c r="AZ850" s="82"/>
      <c r="BA850" s="105" t="b">
        <f>IF(Edges[[#This Row],[Vertex 1]]=Edges[[#This Row],[Vertex 2]],TRUE,FALSE)</f>
        <v>0</v>
      </c>
      <c r="BB850">
        <v>1</v>
      </c>
      <c r="BC850">
        <v>1</v>
      </c>
      <c r="BD850" s="81" t="e">
        <f>REPLACE(INDEX(GroupVertices[Group], MATCH(Edges[[#This Row],[Vertex 1]],GroupVertices[Vertex],0)),1,1,"")</f>
        <v>#N/A</v>
      </c>
      <c r="BE850" s="81" t="e">
        <f>REPLACE(INDEX(GroupVertices[Group], MATCH(Edges[[#This Row],[Vertex 2]],GroupVertices[Vertex],0)),1,1,"")</f>
        <v>#N/A</v>
      </c>
    </row>
    <row r="851" spans="1:57" x14ac:dyDescent="0.25">
      <c r="A851" s="67" t="s">
        <v>2502</v>
      </c>
      <c r="B851" s="67" t="s">
        <v>387</v>
      </c>
      <c r="C851" s="68"/>
      <c r="D851" s="69"/>
      <c r="E851" s="70"/>
      <c r="F851" s="71"/>
      <c r="G851" s="68"/>
      <c r="H851" s="72"/>
      <c r="I851" s="73"/>
      <c r="J851" s="73"/>
      <c r="K851" s="35" t="s">
        <v>65</v>
      </c>
      <c r="L851" s="80">
        <v>851</v>
      </c>
      <c r="M851" s="80"/>
      <c r="N851" s="75"/>
      <c r="O851" s="82" t="s">
        <v>393</v>
      </c>
      <c r="P851" s="84">
        <v>42855.448321759257</v>
      </c>
      <c r="Q851" s="82" t="s">
        <v>2620</v>
      </c>
      <c r="R851" s="85" t="s">
        <v>2657</v>
      </c>
      <c r="S851" s="82" t="s">
        <v>2668</v>
      </c>
      <c r="T851" s="82"/>
      <c r="U851" s="82"/>
      <c r="V851" s="85" t="s">
        <v>3030</v>
      </c>
      <c r="W851" s="84">
        <v>42855.448321759257</v>
      </c>
      <c r="X851" s="85" t="s">
        <v>3462</v>
      </c>
      <c r="Y851" s="82"/>
      <c r="Z851" s="82"/>
      <c r="AA851" s="88" t="s">
        <v>3900</v>
      </c>
      <c r="AB851" s="82"/>
      <c r="AC851" s="82" t="b">
        <v>0</v>
      </c>
      <c r="AD851" s="82">
        <v>0</v>
      </c>
      <c r="AE851" s="88" t="s">
        <v>1016</v>
      </c>
      <c r="AF851" s="82" t="b">
        <v>0</v>
      </c>
      <c r="AG851" s="82" t="s">
        <v>1023</v>
      </c>
      <c r="AH851" s="82"/>
      <c r="AI851" s="88" t="s">
        <v>1016</v>
      </c>
      <c r="AJ851" s="82" t="b">
        <v>0</v>
      </c>
      <c r="AK851" s="82">
        <v>345</v>
      </c>
      <c r="AL851" s="88" t="s">
        <v>3964</v>
      </c>
      <c r="AM851" s="82" t="s">
        <v>1030</v>
      </c>
      <c r="AN851" s="82" t="b">
        <v>0</v>
      </c>
      <c r="AO851" s="88" t="s">
        <v>3964</v>
      </c>
      <c r="AP851" s="82" t="s">
        <v>179</v>
      </c>
      <c r="AQ851" s="82">
        <v>0</v>
      </c>
      <c r="AR851" s="82">
        <v>0</v>
      </c>
      <c r="AS851" s="82"/>
      <c r="AT851" s="82"/>
      <c r="AU851" s="82"/>
      <c r="AV851" s="82"/>
      <c r="AW851" s="82"/>
      <c r="AX851" s="82"/>
      <c r="AY851" s="82"/>
      <c r="AZ851" s="82"/>
      <c r="BA851" s="105" t="b">
        <f>IF(Edges[[#This Row],[Vertex 1]]=Edges[[#This Row],[Vertex 2]],TRUE,FALSE)</f>
        <v>0</v>
      </c>
      <c r="BB851">
        <v>1</v>
      </c>
      <c r="BC851">
        <v>1</v>
      </c>
      <c r="BD851" s="81" t="e">
        <f>REPLACE(INDEX(GroupVertices[Group], MATCH(Edges[[#This Row],[Vertex 1]],GroupVertices[Vertex],0)),1,1,"")</f>
        <v>#N/A</v>
      </c>
      <c r="BE851" s="81" t="e">
        <f>REPLACE(INDEX(GroupVertices[Group], MATCH(Edges[[#This Row],[Vertex 2]],GroupVertices[Vertex],0)),1,1,"")</f>
        <v>#N/A</v>
      </c>
    </row>
    <row r="852" spans="1:57" x14ac:dyDescent="0.25">
      <c r="A852" s="67" t="s">
        <v>2502</v>
      </c>
      <c r="B852" s="67" t="s">
        <v>381</v>
      </c>
      <c r="C852" s="68"/>
      <c r="D852" s="69"/>
      <c r="E852" s="70"/>
      <c r="F852" s="71"/>
      <c r="G852" s="68"/>
      <c r="H852" s="72"/>
      <c r="I852" s="73"/>
      <c r="J852" s="73"/>
      <c r="K852" s="35" t="s">
        <v>65</v>
      </c>
      <c r="L852" s="80">
        <v>852</v>
      </c>
      <c r="M852" s="80"/>
      <c r="N852" s="75"/>
      <c r="O852" s="82" t="s">
        <v>393</v>
      </c>
      <c r="P852" s="84">
        <v>42855.448321759257</v>
      </c>
      <c r="Q852" s="82" t="s">
        <v>2620</v>
      </c>
      <c r="R852" s="85" t="s">
        <v>2657</v>
      </c>
      <c r="S852" s="82" t="s">
        <v>2668</v>
      </c>
      <c r="T852" s="82"/>
      <c r="U852" s="82"/>
      <c r="V852" s="85" t="s">
        <v>3030</v>
      </c>
      <c r="W852" s="84">
        <v>42855.448321759257</v>
      </c>
      <c r="X852" s="85" t="s">
        <v>3462</v>
      </c>
      <c r="Y852" s="82"/>
      <c r="Z852" s="82"/>
      <c r="AA852" s="88" t="s">
        <v>3900</v>
      </c>
      <c r="AB852" s="82"/>
      <c r="AC852" s="82" t="b">
        <v>0</v>
      </c>
      <c r="AD852" s="82">
        <v>0</v>
      </c>
      <c r="AE852" s="88" t="s">
        <v>1016</v>
      </c>
      <c r="AF852" s="82" t="b">
        <v>0</v>
      </c>
      <c r="AG852" s="82" t="s">
        <v>1023</v>
      </c>
      <c r="AH852" s="82"/>
      <c r="AI852" s="88" t="s">
        <v>1016</v>
      </c>
      <c r="AJ852" s="82" t="b">
        <v>0</v>
      </c>
      <c r="AK852" s="82">
        <v>345</v>
      </c>
      <c r="AL852" s="88" t="s">
        <v>3964</v>
      </c>
      <c r="AM852" s="82" t="s">
        <v>1030</v>
      </c>
      <c r="AN852" s="82" t="b">
        <v>0</v>
      </c>
      <c r="AO852" s="88" t="s">
        <v>3964</v>
      </c>
      <c r="AP852" s="82" t="s">
        <v>179</v>
      </c>
      <c r="AQ852" s="82">
        <v>0</v>
      </c>
      <c r="AR852" s="82">
        <v>0</v>
      </c>
      <c r="AS852" s="82"/>
      <c r="AT852" s="82"/>
      <c r="AU852" s="82"/>
      <c r="AV852" s="82"/>
      <c r="AW852" s="82"/>
      <c r="AX852" s="82"/>
      <c r="AY852" s="82"/>
      <c r="AZ852" s="82"/>
      <c r="BA852" s="105" t="b">
        <f>IF(Edges[[#This Row],[Vertex 1]]=Edges[[#This Row],[Vertex 2]],TRUE,FALSE)</f>
        <v>0</v>
      </c>
      <c r="BB852">
        <v>1</v>
      </c>
      <c r="BC852">
        <v>1</v>
      </c>
      <c r="BD852" s="81" t="e">
        <f>REPLACE(INDEX(GroupVertices[Group], MATCH(Edges[[#This Row],[Vertex 1]],GroupVertices[Vertex],0)),1,1,"")</f>
        <v>#N/A</v>
      </c>
      <c r="BE852" s="81" t="e">
        <f>REPLACE(INDEX(GroupVertices[Group], MATCH(Edges[[#This Row],[Vertex 2]],GroupVertices[Vertex],0)),1,1,"")</f>
        <v>#N/A</v>
      </c>
    </row>
    <row r="853" spans="1:57" x14ac:dyDescent="0.25">
      <c r="A853" s="67" t="s">
        <v>2503</v>
      </c>
      <c r="B853" s="67" t="s">
        <v>387</v>
      </c>
      <c r="C853" s="68"/>
      <c r="D853" s="69"/>
      <c r="E853" s="70"/>
      <c r="F853" s="71"/>
      <c r="G853" s="68"/>
      <c r="H853" s="72"/>
      <c r="I853" s="73"/>
      <c r="J853" s="73"/>
      <c r="K853" s="35" t="s">
        <v>65</v>
      </c>
      <c r="L853" s="80">
        <v>853</v>
      </c>
      <c r="M853" s="80"/>
      <c r="N853" s="75"/>
      <c r="O853" s="82" t="s">
        <v>393</v>
      </c>
      <c r="P853" s="84">
        <v>42855.449641203704</v>
      </c>
      <c r="Q853" s="82" t="s">
        <v>2620</v>
      </c>
      <c r="R853" s="85" t="s">
        <v>2657</v>
      </c>
      <c r="S853" s="82" t="s">
        <v>2668</v>
      </c>
      <c r="T853" s="82"/>
      <c r="U853" s="82"/>
      <c r="V853" s="85" t="s">
        <v>502</v>
      </c>
      <c r="W853" s="84">
        <v>42855.449641203704</v>
      </c>
      <c r="X853" s="85" t="s">
        <v>3463</v>
      </c>
      <c r="Y853" s="82"/>
      <c r="Z853" s="82"/>
      <c r="AA853" s="88" t="s">
        <v>3901</v>
      </c>
      <c r="AB853" s="82"/>
      <c r="AC853" s="82" t="b">
        <v>0</v>
      </c>
      <c r="AD853" s="82">
        <v>0</v>
      </c>
      <c r="AE853" s="88" t="s">
        <v>1016</v>
      </c>
      <c r="AF853" s="82" t="b">
        <v>0</v>
      </c>
      <c r="AG853" s="82" t="s">
        <v>1023</v>
      </c>
      <c r="AH853" s="82"/>
      <c r="AI853" s="88" t="s">
        <v>1016</v>
      </c>
      <c r="AJ853" s="82" t="b">
        <v>0</v>
      </c>
      <c r="AK853" s="82">
        <v>345</v>
      </c>
      <c r="AL853" s="88" t="s">
        <v>3964</v>
      </c>
      <c r="AM853" s="82" t="s">
        <v>1030</v>
      </c>
      <c r="AN853" s="82" t="b">
        <v>0</v>
      </c>
      <c r="AO853" s="88" t="s">
        <v>3964</v>
      </c>
      <c r="AP853" s="82" t="s">
        <v>179</v>
      </c>
      <c r="AQ853" s="82">
        <v>0</v>
      </c>
      <c r="AR853" s="82">
        <v>0</v>
      </c>
      <c r="AS853" s="82"/>
      <c r="AT853" s="82"/>
      <c r="AU853" s="82"/>
      <c r="AV853" s="82"/>
      <c r="AW853" s="82"/>
      <c r="AX853" s="82"/>
      <c r="AY853" s="82"/>
      <c r="AZ853" s="82"/>
      <c r="BA853" s="105" t="b">
        <f>IF(Edges[[#This Row],[Vertex 1]]=Edges[[#This Row],[Vertex 2]],TRUE,FALSE)</f>
        <v>0</v>
      </c>
      <c r="BB853">
        <v>1</v>
      </c>
      <c r="BC853">
        <v>1</v>
      </c>
      <c r="BD853" s="81" t="e">
        <f>REPLACE(INDEX(GroupVertices[Group], MATCH(Edges[[#This Row],[Vertex 1]],GroupVertices[Vertex],0)),1,1,"")</f>
        <v>#N/A</v>
      </c>
      <c r="BE853" s="81" t="e">
        <f>REPLACE(INDEX(GroupVertices[Group], MATCH(Edges[[#This Row],[Vertex 2]],GroupVertices[Vertex],0)),1,1,"")</f>
        <v>#N/A</v>
      </c>
    </row>
    <row r="854" spans="1:57" x14ac:dyDescent="0.25">
      <c r="A854" s="67" t="s">
        <v>2503</v>
      </c>
      <c r="B854" s="67" t="s">
        <v>381</v>
      </c>
      <c r="C854" s="68"/>
      <c r="D854" s="69"/>
      <c r="E854" s="70"/>
      <c r="F854" s="71"/>
      <c r="G854" s="68"/>
      <c r="H854" s="72"/>
      <c r="I854" s="73"/>
      <c r="J854" s="73"/>
      <c r="K854" s="35" t="s">
        <v>65</v>
      </c>
      <c r="L854" s="80">
        <v>854</v>
      </c>
      <c r="M854" s="80"/>
      <c r="N854" s="75"/>
      <c r="O854" s="82" t="s">
        <v>393</v>
      </c>
      <c r="P854" s="84">
        <v>42855.449641203704</v>
      </c>
      <c r="Q854" s="82" t="s">
        <v>2620</v>
      </c>
      <c r="R854" s="85" t="s">
        <v>2657</v>
      </c>
      <c r="S854" s="82" t="s">
        <v>2668</v>
      </c>
      <c r="T854" s="82"/>
      <c r="U854" s="82"/>
      <c r="V854" s="85" t="s">
        <v>502</v>
      </c>
      <c r="W854" s="84">
        <v>42855.449641203704</v>
      </c>
      <c r="X854" s="85" t="s">
        <v>3463</v>
      </c>
      <c r="Y854" s="82"/>
      <c r="Z854" s="82"/>
      <c r="AA854" s="88" t="s">
        <v>3901</v>
      </c>
      <c r="AB854" s="82"/>
      <c r="AC854" s="82" t="b">
        <v>0</v>
      </c>
      <c r="AD854" s="82">
        <v>0</v>
      </c>
      <c r="AE854" s="88" t="s">
        <v>1016</v>
      </c>
      <c r="AF854" s="82" t="b">
        <v>0</v>
      </c>
      <c r="AG854" s="82" t="s">
        <v>1023</v>
      </c>
      <c r="AH854" s="82"/>
      <c r="AI854" s="88" t="s">
        <v>1016</v>
      </c>
      <c r="AJ854" s="82" t="b">
        <v>0</v>
      </c>
      <c r="AK854" s="82">
        <v>345</v>
      </c>
      <c r="AL854" s="88" t="s">
        <v>3964</v>
      </c>
      <c r="AM854" s="82" t="s">
        <v>1030</v>
      </c>
      <c r="AN854" s="82" t="b">
        <v>0</v>
      </c>
      <c r="AO854" s="88" t="s">
        <v>3964</v>
      </c>
      <c r="AP854" s="82" t="s">
        <v>179</v>
      </c>
      <c r="AQ854" s="82">
        <v>0</v>
      </c>
      <c r="AR854" s="82">
        <v>0</v>
      </c>
      <c r="AS854" s="82"/>
      <c r="AT854" s="82"/>
      <c r="AU854" s="82"/>
      <c r="AV854" s="82"/>
      <c r="AW854" s="82"/>
      <c r="AX854" s="82"/>
      <c r="AY854" s="82"/>
      <c r="AZ854" s="82"/>
      <c r="BA854" s="105" t="b">
        <f>IF(Edges[[#This Row],[Vertex 1]]=Edges[[#This Row],[Vertex 2]],TRUE,FALSE)</f>
        <v>0</v>
      </c>
      <c r="BB854">
        <v>1</v>
      </c>
      <c r="BC854">
        <v>1</v>
      </c>
      <c r="BD854" s="81" t="e">
        <f>REPLACE(INDEX(GroupVertices[Group], MATCH(Edges[[#This Row],[Vertex 1]],GroupVertices[Vertex],0)),1,1,"")</f>
        <v>#N/A</v>
      </c>
      <c r="BE854" s="81" t="e">
        <f>REPLACE(INDEX(GroupVertices[Group], MATCH(Edges[[#This Row],[Vertex 2]],GroupVertices[Vertex],0)),1,1,"")</f>
        <v>#N/A</v>
      </c>
    </row>
    <row r="855" spans="1:57" x14ac:dyDescent="0.25">
      <c r="A855" s="67" t="s">
        <v>2504</v>
      </c>
      <c r="B855" s="67" t="s">
        <v>387</v>
      </c>
      <c r="C855" s="68"/>
      <c r="D855" s="69"/>
      <c r="E855" s="70"/>
      <c r="F855" s="71"/>
      <c r="G855" s="68"/>
      <c r="H855" s="72"/>
      <c r="I855" s="73"/>
      <c r="J855" s="73"/>
      <c r="K855" s="35" t="s">
        <v>65</v>
      </c>
      <c r="L855" s="80">
        <v>855</v>
      </c>
      <c r="M855" s="80"/>
      <c r="N855" s="75"/>
      <c r="O855" s="82" t="s">
        <v>393</v>
      </c>
      <c r="P855" s="84">
        <v>42855.459166666667</v>
      </c>
      <c r="Q855" s="82" t="s">
        <v>2620</v>
      </c>
      <c r="R855" s="85" t="s">
        <v>2657</v>
      </c>
      <c r="S855" s="82" t="s">
        <v>2668</v>
      </c>
      <c r="T855" s="82"/>
      <c r="U855" s="82"/>
      <c r="V855" s="85" t="s">
        <v>3031</v>
      </c>
      <c r="W855" s="84">
        <v>42855.459166666667</v>
      </c>
      <c r="X855" s="85" t="s">
        <v>3464</v>
      </c>
      <c r="Y855" s="82"/>
      <c r="Z855" s="82"/>
      <c r="AA855" s="88" t="s">
        <v>3902</v>
      </c>
      <c r="AB855" s="82"/>
      <c r="AC855" s="82" t="b">
        <v>0</v>
      </c>
      <c r="AD855" s="82">
        <v>0</v>
      </c>
      <c r="AE855" s="88" t="s">
        <v>1016</v>
      </c>
      <c r="AF855" s="82" t="b">
        <v>0</v>
      </c>
      <c r="AG855" s="82" t="s">
        <v>1023</v>
      </c>
      <c r="AH855" s="82"/>
      <c r="AI855" s="88" t="s">
        <v>1016</v>
      </c>
      <c r="AJ855" s="82" t="b">
        <v>0</v>
      </c>
      <c r="AK855" s="82">
        <v>345</v>
      </c>
      <c r="AL855" s="88" t="s">
        <v>3964</v>
      </c>
      <c r="AM855" s="82" t="s">
        <v>1030</v>
      </c>
      <c r="AN855" s="82" t="b">
        <v>0</v>
      </c>
      <c r="AO855" s="88" t="s">
        <v>3964</v>
      </c>
      <c r="AP855" s="82" t="s">
        <v>179</v>
      </c>
      <c r="AQ855" s="82">
        <v>0</v>
      </c>
      <c r="AR855" s="82">
        <v>0</v>
      </c>
      <c r="AS855" s="82"/>
      <c r="AT855" s="82"/>
      <c r="AU855" s="82"/>
      <c r="AV855" s="82"/>
      <c r="AW855" s="82"/>
      <c r="AX855" s="82"/>
      <c r="AY855" s="82"/>
      <c r="AZ855" s="82"/>
      <c r="BA855" s="105" t="b">
        <f>IF(Edges[[#This Row],[Vertex 1]]=Edges[[#This Row],[Vertex 2]],TRUE,FALSE)</f>
        <v>0</v>
      </c>
      <c r="BB855">
        <v>1</v>
      </c>
      <c r="BC855">
        <v>1</v>
      </c>
      <c r="BD855" s="81" t="e">
        <f>REPLACE(INDEX(GroupVertices[Group], MATCH(Edges[[#This Row],[Vertex 1]],GroupVertices[Vertex],0)),1,1,"")</f>
        <v>#N/A</v>
      </c>
      <c r="BE855" s="81" t="e">
        <f>REPLACE(INDEX(GroupVertices[Group], MATCH(Edges[[#This Row],[Vertex 2]],GroupVertices[Vertex],0)),1,1,"")</f>
        <v>#N/A</v>
      </c>
    </row>
    <row r="856" spans="1:57" x14ac:dyDescent="0.25">
      <c r="A856" s="67" t="s">
        <v>2504</v>
      </c>
      <c r="B856" s="67" t="s">
        <v>381</v>
      </c>
      <c r="C856" s="68"/>
      <c r="D856" s="69"/>
      <c r="E856" s="70"/>
      <c r="F856" s="71"/>
      <c r="G856" s="68"/>
      <c r="H856" s="72"/>
      <c r="I856" s="73"/>
      <c r="J856" s="73"/>
      <c r="K856" s="35" t="s">
        <v>65</v>
      </c>
      <c r="L856" s="80">
        <v>856</v>
      </c>
      <c r="M856" s="80"/>
      <c r="N856" s="75"/>
      <c r="O856" s="82" t="s">
        <v>393</v>
      </c>
      <c r="P856" s="84">
        <v>42855.459166666667</v>
      </c>
      <c r="Q856" s="82" t="s">
        <v>2620</v>
      </c>
      <c r="R856" s="85" t="s">
        <v>2657</v>
      </c>
      <c r="S856" s="82" t="s">
        <v>2668</v>
      </c>
      <c r="T856" s="82"/>
      <c r="U856" s="82"/>
      <c r="V856" s="85" t="s">
        <v>3031</v>
      </c>
      <c r="W856" s="84">
        <v>42855.459166666667</v>
      </c>
      <c r="X856" s="85" t="s">
        <v>3464</v>
      </c>
      <c r="Y856" s="82"/>
      <c r="Z856" s="82"/>
      <c r="AA856" s="88" t="s">
        <v>3902</v>
      </c>
      <c r="AB856" s="82"/>
      <c r="AC856" s="82" t="b">
        <v>0</v>
      </c>
      <c r="AD856" s="82">
        <v>0</v>
      </c>
      <c r="AE856" s="88" t="s">
        <v>1016</v>
      </c>
      <c r="AF856" s="82" t="b">
        <v>0</v>
      </c>
      <c r="AG856" s="82" t="s">
        <v>1023</v>
      </c>
      <c r="AH856" s="82"/>
      <c r="AI856" s="88" t="s">
        <v>1016</v>
      </c>
      <c r="AJ856" s="82" t="b">
        <v>0</v>
      </c>
      <c r="AK856" s="82">
        <v>345</v>
      </c>
      <c r="AL856" s="88" t="s">
        <v>3964</v>
      </c>
      <c r="AM856" s="82" t="s">
        <v>1030</v>
      </c>
      <c r="AN856" s="82" t="b">
        <v>0</v>
      </c>
      <c r="AO856" s="88" t="s">
        <v>3964</v>
      </c>
      <c r="AP856" s="82" t="s">
        <v>179</v>
      </c>
      <c r="AQ856" s="82">
        <v>0</v>
      </c>
      <c r="AR856" s="82">
        <v>0</v>
      </c>
      <c r="AS856" s="82"/>
      <c r="AT856" s="82"/>
      <c r="AU856" s="82"/>
      <c r="AV856" s="82"/>
      <c r="AW856" s="82"/>
      <c r="AX856" s="82"/>
      <c r="AY856" s="82"/>
      <c r="AZ856" s="82"/>
      <c r="BA856" s="105" t="b">
        <f>IF(Edges[[#This Row],[Vertex 1]]=Edges[[#This Row],[Vertex 2]],TRUE,FALSE)</f>
        <v>0</v>
      </c>
      <c r="BB856">
        <v>1</v>
      </c>
      <c r="BC856">
        <v>1</v>
      </c>
      <c r="BD856" s="81" t="e">
        <f>REPLACE(INDEX(GroupVertices[Group], MATCH(Edges[[#This Row],[Vertex 1]],GroupVertices[Vertex],0)),1,1,"")</f>
        <v>#N/A</v>
      </c>
      <c r="BE856" s="81" t="e">
        <f>REPLACE(INDEX(GroupVertices[Group], MATCH(Edges[[#This Row],[Vertex 2]],GroupVertices[Vertex],0)),1,1,"")</f>
        <v>#N/A</v>
      </c>
    </row>
    <row r="857" spans="1:57" x14ac:dyDescent="0.25">
      <c r="A857" s="67" t="s">
        <v>2505</v>
      </c>
      <c r="B857" s="67" t="s">
        <v>387</v>
      </c>
      <c r="C857" s="68"/>
      <c r="D857" s="69"/>
      <c r="E857" s="70"/>
      <c r="F857" s="71"/>
      <c r="G857" s="68"/>
      <c r="H857" s="72"/>
      <c r="I857" s="73"/>
      <c r="J857" s="73"/>
      <c r="K857" s="35" t="s">
        <v>65</v>
      </c>
      <c r="L857" s="80">
        <v>857</v>
      </c>
      <c r="M857" s="80"/>
      <c r="N857" s="75"/>
      <c r="O857" s="82" t="s">
        <v>393</v>
      </c>
      <c r="P857" s="84">
        <v>42855.463518518518</v>
      </c>
      <c r="Q857" s="82" t="s">
        <v>2620</v>
      </c>
      <c r="R857" s="85" t="s">
        <v>2657</v>
      </c>
      <c r="S857" s="82" t="s">
        <v>2668</v>
      </c>
      <c r="T857" s="82"/>
      <c r="U857" s="82"/>
      <c r="V857" s="85" t="s">
        <v>3032</v>
      </c>
      <c r="W857" s="84">
        <v>42855.463518518518</v>
      </c>
      <c r="X857" s="85" t="s">
        <v>3465</v>
      </c>
      <c r="Y857" s="82"/>
      <c r="Z857" s="82"/>
      <c r="AA857" s="88" t="s">
        <v>3903</v>
      </c>
      <c r="AB857" s="82"/>
      <c r="AC857" s="82" t="b">
        <v>0</v>
      </c>
      <c r="AD857" s="82">
        <v>0</v>
      </c>
      <c r="AE857" s="88" t="s">
        <v>1016</v>
      </c>
      <c r="AF857" s="82" t="b">
        <v>0</v>
      </c>
      <c r="AG857" s="82" t="s">
        <v>1023</v>
      </c>
      <c r="AH857" s="82"/>
      <c r="AI857" s="88" t="s">
        <v>1016</v>
      </c>
      <c r="AJ857" s="82" t="b">
        <v>0</v>
      </c>
      <c r="AK857" s="82">
        <v>345</v>
      </c>
      <c r="AL857" s="88" t="s">
        <v>3964</v>
      </c>
      <c r="AM857" s="82" t="s">
        <v>1030</v>
      </c>
      <c r="AN857" s="82" t="b">
        <v>0</v>
      </c>
      <c r="AO857" s="88" t="s">
        <v>3964</v>
      </c>
      <c r="AP857" s="82" t="s">
        <v>179</v>
      </c>
      <c r="AQ857" s="82">
        <v>0</v>
      </c>
      <c r="AR857" s="82">
        <v>0</v>
      </c>
      <c r="AS857" s="82"/>
      <c r="AT857" s="82"/>
      <c r="AU857" s="82"/>
      <c r="AV857" s="82"/>
      <c r="AW857" s="82"/>
      <c r="AX857" s="82"/>
      <c r="AY857" s="82"/>
      <c r="AZ857" s="82"/>
      <c r="BA857" s="105" t="b">
        <f>IF(Edges[[#This Row],[Vertex 1]]=Edges[[#This Row],[Vertex 2]],TRUE,FALSE)</f>
        <v>0</v>
      </c>
      <c r="BB857">
        <v>1</v>
      </c>
      <c r="BC857">
        <v>1</v>
      </c>
      <c r="BD857" s="81" t="e">
        <f>REPLACE(INDEX(GroupVertices[Group], MATCH(Edges[[#This Row],[Vertex 1]],GroupVertices[Vertex],0)),1,1,"")</f>
        <v>#N/A</v>
      </c>
      <c r="BE857" s="81" t="e">
        <f>REPLACE(INDEX(GroupVertices[Group], MATCH(Edges[[#This Row],[Vertex 2]],GroupVertices[Vertex],0)),1,1,"")</f>
        <v>#N/A</v>
      </c>
    </row>
    <row r="858" spans="1:57" x14ac:dyDescent="0.25">
      <c r="A858" s="67" t="s">
        <v>2505</v>
      </c>
      <c r="B858" s="67" t="s">
        <v>381</v>
      </c>
      <c r="C858" s="68"/>
      <c r="D858" s="69"/>
      <c r="E858" s="70"/>
      <c r="F858" s="71"/>
      <c r="G858" s="68"/>
      <c r="H858" s="72"/>
      <c r="I858" s="73"/>
      <c r="J858" s="73"/>
      <c r="K858" s="35" t="s">
        <v>65</v>
      </c>
      <c r="L858" s="80">
        <v>858</v>
      </c>
      <c r="M858" s="80"/>
      <c r="N858" s="75"/>
      <c r="O858" s="82" t="s">
        <v>393</v>
      </c>
      <c r="P858" s="84">
        <v>42855.463518518518</v>
      </c>
      <c r="Q858" s="82" t="s">
        <v>2620</v>
      </c>
      <c r="R858" s="85" t="s">
        <v>2657</v>
      </c>
      <c r="S858" s="82" t="s">
        <v>2668</v>
      </c>
      <c r="T858" s="82"/>
      <c r="U858" s="82"/>
      <c r="V858" s="85" t="s">
        <v>3032</v>
      </c>
      <c r="W858" s="84">
        <v>42855.463518518518</v>
      </c>
      <c r="X858" s="85" t="s">
        <v>3465</v>
      </c>
      <c r="Y858" s="82"/>
      <c r="Z858" s="82"/>
      <c r="AA858" s="88" t="s">
        <v>3903</v>
      </c>
      <c r="AB858" s="82"/>
      <c r="AC858" s="82" t="b">
        <v>0</v>
      </c>
      <c r="AD858" s="82">
        <v>0</v>
      </c>
      <c r="AE858" s="88" t="s">
        <v>1016</v>
      </c>
      <c r="AF858" s="82" t="b">
        <v>0</v>
      </c>
      <c r="AG858" s="82" t="s">
        <v>1023</v>
      </c>
      <c r="AH858" s="82"/>
      <c r="AI858" s="88" t="s">
        <v>1016</v>
      </c>
      <c r="AJ858" s="82" t="b">
        <v>0</v>
      </c>
      <c r="AK858" s="82">
        <v>345</v>
      </c>
      <c r="AL858" s="88" t="s">
        <v>3964</v>
      </c>
      <c r="AM858" s="82" t="s">
        <v>1030</v>
      </c>
      <c r="AN858" s="82" t="b">
        <v>0</v>
      </c>
      <c r="AO858" s="88" t="s">
        <v>3964</v>
      </c>
      <c r="AP858" s="82" t="s">
        <v>179</v>
      </c>
      <c r="AQ858" s="82">
        <v>0</v>
      </c>
      <c r="AR858" s="82">
        <v>0</v>
      </c>
      <c r="AS858" s="82"/>
      <c r="AT858" s="82"/>
      <c r="AU858" s="82"/>
      <c r="AV858" s="82"/>
      <c r="AW858" s="82"/>
      <c r="AX858" s="82"/>
      <c r="AY858" s="82"/>
      <c r="AZ858" s="82"/>
      <c r="BA858" s="105" t="b">
        <f>IF(Edges[[#This Row],[Vertex 1]]=Edges[[#This Row],[Vertex 2]],TRUE,FALSE)</f>
        <v>0</v>
      </c>
      <c r="BB858">
        <v>1</v>
      </c>
      <c r="BC858">
        <v>1</v>
      </c>
      <c r="BD858" s="81" t="e">
        <f>REPLACE(INDEX(GroupVertices[Group], MATCH(Edges[[#This Row],[Vertex 1]],GroupVertices[Vertex],0)),1,1,"")</f>
        <v>#N/A</v>
      </c>
      <c r="BE858" s="81" t="e">
        <f>REPLACE(INDEX(GroupVertices[Group], MATCH(Edges[[#This Row],[Vertex 2]],GroupVertices[Vertex],0)),1,1,"")</f>
        <v>#N/A</v>
      </c>
    </row>
    <row r="859" spans="1:57" x14ac:dyDescent="0.25">
      <c r="A859" s="67" t="s">
        <v>2506</v>
      </c>
      <c r="B859" s="67" t="s">
        <v>387</v>
      </c>
      <c r="C859" s="68"/>
      <c r="D859" s="69"/>
      <c r="E859" s="70"/>
      <c r="F859" s="71"/>
      <c r="G859" s="68"/>
      <c r="H859" s="72"/>
      <c r="I859" s="73"/>
      <c r="J859" s="73"/>
      <c r="K859" s="35" t="s">
        <v>65</v>
      </c>
      <c r="L859" s="80">
        <v>859</v>
      </c>
      <c r="M859" s="80"/>
      <c r="N859" s="75"/>
      <c r="O859" s="82" t="s">
        <v>393</v>
      </c>
      <c r="P859" s="84">
        <v>42855.476087962961</v>
      </c>
      <c r="Q859" s="82" t="s">
        <v>2620</v>
      </c>
      <c r="R859" s="85" t="s">
        <v>2657</v>
      </c>
      <c r="S859" s="82" t="s">
        <v>2668</v>
      </c>
      <c r="T859" s="82"/>
      <c r="U859" s="82"/>
      <c r="V859" s="85" t="s">
        <v>3033</v>
      </c>
      <c r="W859" s="84">
        <v>42855.476087962961</v>
      </c>
      <c r="X859" s="85" t="s">
        <v>3466</v>
      </c>
      <c r="Y859" s="82"/>
      <c r="Z859" s="82"/>
      <c r="AA859" s="88" t="s">
        <v>3904</v>
      </c>
      <c r="AB859" s="82"/>
      <c r="AC859" s="82" t="b">
        <v>0</v>
      </c>
      <c r="AD859" s="82">
        <v>0</v>
      </c>
      <c r="AE859" s="88" t="s">
        <v>1016</v>
      </c>
      <c r="AF859" s="82" t="b">
        <v>0</v>
      </c>
      <c r="AG859" s="82" t="s">
        <v>1023</v>
      </c>
      <c r="AH859" s="82"/>
      <c r="AI859" s="88" t="s">
        <v>1016</v>
      </c>
      <c r="AJ859" s="82" t="b">
        <v>0</v>
      </c>
      <c r="AK859" s="82">
        <v>345</v>
      </c>
      <c r="AL859" s="88" t="s">
        <v>3964</v>
      </c>
      <c r="AM859" s="82" t="s">
        <v>1030</v>
      </c>
      <c r="AN859" s="82" t="b">
        <v>0</v>
      </c>
      <c r="AO859" s="88" t="s">
        <v>3964</v>
      </c>
      <c r="AP859" s="82" t="s">
        <v>179</v>
      </c>
      <c r="AQ859" s="82">
        <v>0</v>
      </c>
      <c r="AR859" s="82">
        <v>0</v>
      </c>
      <c r="AS859" s="82"/>
      <c r="AT859" s="82"/>
      <c r="AU859" s="82"/>
      <c r="AV859" s="82"/>
      <c r="AW859" s="82"/>
      <c r="AX859" s="82"/>
      <c r="AY859" s="82"/>
      <c r="AZ859" s="82"/>
      <c r="BA859" s="105" t="b">
        <f>IF(Edges[[#This Row],[Vertex 1]]=Edges[[#This Row],[Vertex 2]],TRUE,FALSE)</f>
        <v>0</v>
      </c>
      <c r="BB859">
        <v>1</v>
      </c>
      <c r="BC859">
        <v>1</v>
      </c>
      <c r="BD859" s="81" t="e">
        <f>REPLACE(INDEX(GroupVertices[Group], MATCH(Edges[[#This Row],[Vertex 1]],GroupVertices[Vertex],0)),1,1,"")</f>
        <v>#N/A</v>
      </c>
      <c r="BE859" s="81" t="e">
        <f>REPLACE(INDEX(GroupVertices[Group], MATCH(Edges[[#This Row],[Vertex 2]],GroupVertices[Vertex],0)),1,1,"")</f>
        <v>#N/A</v>
      </c>
    </row>
    <row r="860" spans="1:57" x14ac:dyDescent="0.25">
      <c r="A860" s="67" t="s">
        <v>2506</v>
      </c>
      <c r="B860" s="67" t="s">
        <v>381</v>
      </c>
      <c r="C860" s="68"/>
      <c r="D860" s="69"/>
      <c r="E860" s="70"/>
      <c r="F860" s="71"/>
      <c r="G860" s="68"/>
      <c r="H860" s="72"/>
      <c r="I860" s="73"/>
      <c r="J860" s="73"/>
      <c r="K860" s="35" t="s">
        <v>65</v>
      </c>
      <c r="L860" s="80">
        <v>860</v>
      </c>
      <c r="M860" s="80"/>
      <c r="N860" s="75"/>
      <c r="O860" s="82" t="s">
        <v>393</v>
      </c>
      <c r="P860" s="84">
        <v>42855.476087962961</v>
      </c>
      <c r="Q860" s="82" t="s">
        <v>2620</v>
      </c>
      <c r="R860" s="85" t="s">
        <v>2657</v>
      </c>
      <c r="S860" s="82" t="s">
        <v>2668</v>
      </c>
      <c r="T860" s="82"/>
      <c r="U860" s="82"/>
      <c r="V860" s="85" t="s">
        <v>3033</v>
      </c>
      <c r="W860" s="84">
        <v>42855.476087962961</v>
      </c>
      <c r="X860" s="85" t="s">
        <v>3466</v>
      </c>
      <c r="Y860" s="82"/>
      <c r="Z860" s="82"/>
      <c r="AA860" s="88" t="s">
        <v>3904</v>
      </c>
      <c r="AB860" s="82"/>
      <c r="AC860" s="82" t="b">
        <v>0</v>
      </c>
      <c r="AD860" s="82">
        <v>0</v>
      </c>
      <c r="AE860" s="88" t="s">
        <v>1016</v>
      </c>
      <c r="AF860" s="82" t="b">
        <v>0</v>
      </c>
      <c r="AG860" s="82" t="s">
        <v>1023</v>
      </c>
      <c r="AH860" s="82"/>
      <c r="AI860" s="88" t="s">
        <v>1016</v>
      </c>
      <c r="AJ860" s="82" t="b">
        <v>0</v>
      </c>
      <c r="AK860" s="82">
        <v>345</v>
      </c>
      <c r="AL860" s="88" t="s">
        <v>3964</v>
      </c>
      <c r="AM860" s="82" t="s">
        <v>1030</v>
      </c>
      <c r="AN860" s="82" t="b">
        <v>0</v>
      </c>
      <c r="AO860" s="88" t="s">
        <v>3964</v>
      </c>
      <c r="AP860" s="82" t="s">
        <v>179</v>
      </c>
      <c r="AQ860" s="82">
        <v>0</v>
      </c>
      <c r="AR860" s="82">
        <v>0</v>
      </c>
      <c r="AS860" s="82"/>
      <c r="AT860" s="82"/>
      <c r="AU860" s="82"/>
      <c r="AV860" s="82"/>
      <c r="AW860" s="82"/>
      <c r="AX860" s="82"/>
      <c r="AY860" s="82"/>
      <c r="AZ860" s="82"/>
      <c r="BA860" s="105" t="b">
        <f>IF(Edges[[#This Row],[Vertex 1]]=Edges[[#This Row],[Vertex 2]],TRUE,FALSE)</f>
        <v>0</v>
      </c>
      <c r="BB860">
        <v>1</v>
      </c>
      <c r="BC860">
        <v>1</v>
      </c>
      <c r="BD860" s="81" t="e">
        <f>REPLACE(INDEX(GroupVertices[Group], MATCH(Edges[[#This Row],[Vertex 1]],GroupVertices[Vertex],0)),1,1,"")</f>
        <v>#N/A</v>
      </c>
      <c r="BE860" s="81" t="e">
        <f>REPLACE(INDEX(GroupVertices[Group], MATCH(Edges[[#This Row],[Vertex 2]],GroupVertices[Vertex],0)),1,1,"")</f>
        <v>#N/A</v>
      </c>
    </row>
    <row r="861" spans="1:57" x14ac:dyDescent="0.25">
      <c r="A861" s="67" t="s">
        <v>2507</v>
      </c>
      <c r="B861" s="67" t="s">
        <v>387</v>
      </c>
      <c r="C861" s="68"/>
      <c r="D861" s="69"/>
      <c r="E861" s="70"/>
      <c r="F861" s="71"/>
      <c r="G861" s="68"/>
      <c r="H861" s="72"/>
      <c r="I861" s="73"/>
      <c r="J861" s="73"/>
      <c r="K861" s="35" t="s">
        <v>65</v>
      </c>
      <c r="L861" s="80">
        <v>861</v>
      </c>
      <c r="M861" s="80"/>
      <c r="N861" s="75"/>
      <c r="O861" s="82" t="s">
        <v>393</v>
      </c>
      <c r="P861" s="84">
        <v>42855.484189814815</v>
      </c>
      <c r="Q861" s="82" t="s">
        <v>2620</v>
      </c>
      <c r="R861" s="85" t="s">
        <v>2657</v>
      </c>
      <c r="S861" s="82" t="s">
        <v>2668</v>
      </c>
      <c r="T861" s="82"/>
      <c r="U861" s="82"/>
      <c r="V861" s="85" t="s">
        <v>3034</v>
      </c>
      <c r="W861" s="84">
        <v>42855.484189814815</v>
      </c>
      <c r="X861" s="85" t="s">
        <v>3467</v>
      </c>
      <c r="Y861" s="82"/>
      <c r="Z861" s="82"/>
      <c r="AA861" s="88" t="s">
        <v>3905</v>
      </c>
      <c r="AB861" s="82"/>
      <c r="AC861" s="82" t="b">
        <v>0</v>
      </c>
      <c r="AD861" s="82">
        <v>0</v>
      </c>
      <c r="AE861" s="88" t="s">
        <v>1016</v>
      </c>
      <c r="AF861" s="82" t="b">
        <v>0</v>
      </c>
      <c r="AG861" s="82" t="s">
        <v>1023</v>
      </c>
      <c r="AH861" s="82"/>
      <c r="AI861" s="88" t="s">
        <v>1016</v>
      </c>
      <c r="AJ861" s="82" t="b">
        <v>0</v>
      </c>
      <c r="AK861" s="82">
        <v>345</v>
      </c>
      <c r="AL861" s="88" t="s">
        <v>3964</v>
      </c>
      <c r="AM861" s="82" t="s">
        <v>1030</v>
      </c>
      <c r="AN861" s="82" t="b">
        <v>0</v>
      </c>
      <c r="AO861" s="88" t="s">
        <v>3964</v>
      </c>
      <c r="AP861" s="82" t="s">
        <v>179</v>
      </c>
      <c r="AQ861" s="82">
        <v>0</v>
      </c>
      <c r="AR861" s="82">
        <v>0</v>
      </c>
      <c r="AS861" s="82"/>
      <c r="AT861" s="82"/>
      <c r="AU861" s="82"/>
      <c r="AV861" s="82"/>
      <c r="AW861" s="82"/>
      <c r="AX861" s="82"/>
      <c r="AY861" s="82"/>
      <c r="AZ861" s="82"/>
      <c r="BA861" s="105" t="b">
        <f>IF(Edges[[#This Row],[Vertex 1]]=Edges[[#This Row],[Vertex 2]],TRUE,FALSE)</f>
        <v>0</v>
      </c>
      <c r="BB861">
        <v>1</v>
      </c>
      <c r="BC861">
        <v>1</v>
      </c>
      <c r="BD861" s="81" t="e">
        <f>REPLACE(INDEX(GroupVertices[Group], MATCH(Edges[[#This Row],[Vertex 1]],GroupVertices[Vertex],0)),1,1,"")</f>
        <v>#N/A</v>
      </c>
      <c r="BE861" s="81" t="e">
        <f>REPLACE(INDEX(GroupVertices[Group], MATCH(Edges[[#This Row],[Vertex 2]],GroupVertices[Vertex],0)),1,1,"")</f>
        <v>#N/A</v>
      </c>
    </row>
    <row r="862" spans="1:57" x14ac:dyDescent="0.25">
      <c r="A862" s="67" t="s">
        <v>2507</v>
      </c>
      <c r="B862" s="67" t="s">
        <v>381</v>
      </c>
      <c r="C862" s="68"/>
      <c r="D862" s="69"/>
      <c r="E862" s="70"/>
      <c r="F862" s="71"/>
      <c r="G862" s="68"/>
      <c r="H862" s="72"/>
      <c r="I862" s="73"/>
      <c r="J862" s="73"/>
      <c r="K862" s="35" t="s">
        <v>65</v>
      </c>
      <c r="L862" s="80">
        <v>862</v>
      </c>
      <c r="M862" s="80"/>
      <c r="N862" s="75"/>
      <c r="O862" s="82" t="s">
        <v>393</v>
      </c>
      <c r="P862" s="84">
        <v>42855.484189814815</v>
      </c>
      <c r="Q862" s="82" t="s">
        <v>2620</v>
      </c>
      <c r="R862" s="85" t="s">
        <v>2657</v>
      </c>
      <c r="S862" s="82" t="s">
        <v>2668</v>
      </c>
      <c r="T862" s="82"/>
      <c r="U862" s="82"/>
      <c r="V862" s="85" t="s">
        <v>3034</v>
      </c>
      <c r="W862" s="84">
        <v>42855.484189814815</v>
      </c>
      <c r="X862" s="85" t="s">
        <v>3467</v>
      </c>
      <c r="Y862" s="82"/>
      <c r="Z862" s="82"/>
      <c r="AA862" s="88" t="s">
        <v>3905</v>
      </c>
      <c r="AB862" s="82"/>
      <c r="AC862" s="82" t="b">
        <v>0</v>
      </c>
      <c r="AD862" s="82">
        <v>0</v>
      </c>
      <c r="AE862" s="88" t="s">
        <v>1016</v>
      </c>
      <c r="AF862" s="82" t="b">
        <v>0</v>
      </c>
      <c r="AG862" s="82" t="s">
        <v>1023</v>
      </c>
      <c r="AH862" s="82"/>
      <c r="AI862" s="88" t="s">
        <v>1016</v>
      </c>
      <c r="AJ862" s="82" t="b">
        <v>0</v>
      </c>
      <c r="AK862" s="82">
        <v>345</v>
      </c>
      <c r="AL862" s="88" t="s">
        <v>3964</v>
      </c>
      <c r="AM862" s="82" t="s">
        <v>1030</v>
      </c>
      <c r="AN862" s="82" t="b">
        <v>0</v>
      </c>
      <c r="AO862" s="88" t="s">
        <v>3964</v>
      </c>
      <c r="AP862" s="82" t="s">
        <v>179</v>
      </c>
      <c r="AQ862" s="82">
        <v>0</v>
      </c>
      <c r="AR862" s="82">
        <v>0</v>
      </c>
      <c r="AS862" s="82"/>
      <c r="AT862" s="82"/>
      <c r="AU862" s="82"/>
      <c r="AV862" s="82"/>
      <c r="AW862" s="82"/>
      <c r="AX862" s="82"/>
      <c r="AY862" s="82"/>
      <c r="AZ862" s="82"/>
      <c r="BA862" s="105" t="b">
        <f>IF(Edges[[#This Row],[Vertex 1]]=Edges[[#This Row],[Vertex 2]],TRUE,FALSE)</f>
        <v>0</v>
      </c>
      <c r="BB862">
        <v>1</v>
      </c>
      <c r="BC862">
        <v>1</v>
      </c>
      <c r="BD862" s="81" t="e">
        <f>REPLACE(INDEX(GroupVertices[Group], MATCH(Edges[[#This Row],[Vertex 1]],GroupVertices[Vertex],0)),1,1,"")</f>
        <v>#N/A</v>
      </c>
      <c r="BE862" s="81" t="e">
        <f>REPLACE(INDEX(GroupVertices[Group], MATCH(Edges[[#This Row],[Vertex 2]],GroupVertices[Vertex],0)),1,1,"")</f>
        <v>#N/A</v>
      </c>
    </row>
    <row r="863" spans="1:57" x14ac:dyDescent="0.25">
      <c r="A863" s="67" t="s">
        <v>2508</v>
      </c>
      <c r="B863" s="67" t="s">
        <v>387</v>
      </c>
      <c r="C863" s="68"/>
      <c r="D863" s="69"/>
      <c r="E863" s="70"/>
      <c r="F863" s="71"/>
      <c r="G863" s="68"/>
      <c r="H863" s="72"/>
      <c r="I863" s="73"/>
      <c r="J863" s="73"/>
      <c r="K863" s="35" t="s">
        <v>65</v>
      </c>
      <c r="L863" s="80">
        <v>863</v>
      </c>
      <c r="M863" s="80"/>
      <c r="N863" s="75"/>
      <c r="O863" s="82" t="s">
        <v>393</v>
      </c>
      <c r="P863" s="84">
        <v>42855.538483796299</v>
      </c>
      <c r="Q863" s="82" t="s">
        <v>2620</v>
      </c>
      <c r="R863" s="85" t="s">
        <v>2657</v>
      </c>
      <c r="S863" s="82" t="s">
        <v>2668</v>
      </c>
      <c r="T863" s="82"/>
      <c r="U863" s="82"/>
      <c r="V863" s="85" t="s">
        <v>3035</v>
      </c>
      <c r="W863" s="84">
        <v>42855.538483796299</v>
      </c>
      <c r="X863" s="85" t="s">
        <v>3468</v>
      </c>
      <c r="Y863" s="82"/>
      <c r="Z863" s="82"/>
      <c r="AA863" s="88" t="s">
        <v>3906</v>
      </c>
      <c r="AB863" s="82"/>
      <c r="AC863" s="82" t="b">
        <v>0</v>
      </c>
      <c r="AD863" s="82">
        <v>0</v>
      </c>
      <c r="AE863" s="88" t="s">
        <v>1016</v>
      </c>
      <c r="AF863" s="82" t="b">
        <v>0</v>
      </c>
      <c r="AG863" s="82" t="s">
        <v>1023</v>
      </c>
      <c r="AH863" s="82"/>
      <c r="AI863" s="88" t="s">
        <v>1016</v>
      </c>
      <c r="AJ863" s="82" t="b">
        <v>0</v>
      </c>
      <c r="AK863" s="82">
        <v>345</v>
      </c>
      <c r="AL863" s="88" t="s">
        <v>3964</v>
      </c>
      <c r="AM863" s="82" t="s">
        <v>1030</v>
      </c>
      <c r="AN863" s="82" t="b">
        <v>0</v>
      </c>
      <c r="AO863" s="88" t="s">
        <v>3964</v>
      </c>
      <c r="AP863" s="82" t="s">
        <v>179</v>
      </c>
      <c r="AQ863" s="82">
        <v>0</v>
      </c>
      <c r="AR863" s="82">
        <v>0</v>
      </c>
      <c r="AS863" s="82"/>
      <c r="AT863" s="82"/>
      <c r="AU863" s="82"/>
      <c r="AV863" s="82"/>
      <c r="AW863" s="82"/>
      <c r="AX863" s="82"/>
      <c r="AY863" s="82"/>
      <c r="AZ863" s="82"/>
      <c r="BA863" s="105" t="b">
        <f>IF(Edges[[#This Row],[Vertex 1]]=Edges[[#This Row],[Vertex 2]],TRUE,FALSE)</f>
        <v>0</v>
      </c>
      <c r="BB863">
        <v>1</v>
      </c>
      <c r="BC863">
        <v>1</v>
      </c>
      <c r="BD863" s="81" t="e">
        <f>REPLACE(INDEX(GroupVertices[Group], MATCH(Edges[[#This Row],[Vertex 1]],GroupVertices[Vertex],0)),1,1,"")</f>
        <v>#N/A</v>
      </c>
      <c r="BE863" s="81" t="e">
        <f>REPLACE(INDEX(GroupVertices[Group], MATCH(Edges[[#This Row],[Vertex 2]],GroupVertices[Vertex],0)),1,1,"")</f>
        <v>#N/A</v>
      </c>
    </row>
    <row r="864" spans="1:57" x14ac:dyDescent="0.25">
      <c r="A864" s="67" t="s">
        <v>2508</v>
      </c>
      <c r="B864" s="67" t="s">
        <v>381</v>
      </c>
      <c r="C864" s="68"/>
      <c r="D864" s="69"/>
      <c r="E864" s="70"/>
      <c r="F864" s="71"/>
      <c r="G864" s="68"/>
      <c r="H864" s="72"/>
      <c r="I864" s="73"/>
      <c r="J864" s="73"/>
      <c r="K864" s="35" t="s">
        <v>65</v>
      </c>
      <c r="L864" s="80">
        <v>864</v>
      </c>
      <c r="M864" s="80"/>
      <c r="N864" s="75"/>
      <c r="O864" s="82" t="s">
        <v>393</v>
      </c>
      <c r="P864" s="84">
        <v>42855.538483796299</v>
      </c>
      <c r="Q864" s="82" t="s">
        <v>2620</v>
      </c>
      <c r="R864" s="85" t="s">
        <v>2657</v>
      </c>
      <c r="S864" s="82" t="s">
        <v>2668</v>
      </c>
      <c r="T864" s="82"/>
      <c r="U864" s="82"/>
      <c r="V864" s="85" t="s">
        <v>3035</v>
      </c>
      <c r="W864" s="84">
        <v>42855.538483796299</v>
      </c>
      <c r="X864" s="85" t="s">
        <v>3468</v>
      </c>
      <c r="Y864" s="82"/>
      <c r="Z864" s="82"/>
      <c r="AA864" s="88" t="s">
        <v>3906</v>
      </c>
      <c r="AB864" s="82"/>
      <c r="AC864" s="82" t="b">
        <v>0</v>
      </c>
      <c r="AD864" s="82">
        <v>0</v>
      </c>
      <c r="AE864" s="88" t="s">
        <v>1016</v>
      </c>
      <c r="AF864" s="82" t="b">
        <v>0</v>
      </c>
      <c r="AG864" s="82" t="s">
        <v>1023</v>
      </c>
      <c r="AH864" s="82"/>
      <c r="AI864" s="88" t="s">
        <v>1016</v>
      </c>
      <c r="AJ864" s="82" t="b">
        <v>0</v>
      </c>
      <c r="AK864" s="82">
        <v>345</v>
      </c>
      <c r="AL864" s="88" t="s">
        <v>3964</v>
      </c>
      <c r="AM864" s="82" t="s">
        <v>1030</v>
      </c>
      <c r="AN864" s="82" t="b">
        <v>0</v>
      </c>
      <c r="AO864" s="88" t="s">
        <v>3964</v>
      </c>
      <c r="AP864" s="82" t="s">
        <v>179</v>
      </c>
      <c r="AQ864" s="82">
        <v>0</v>
      </c>
      <c r="AR864" s="82">
        <v>0</v>
      </c>
      <c r="AS864" s="82"/>
      <c r="AT864" s="82"/>
      <c r="AU864" s="82"/>
      <c r="AV864" s="82"/>
      <c r="AW864" s="82"/>
      <c r="AX864" s="82"/>
      <c r="AY864" s="82"/>
      <c r="AZ864" s="82"/>
      <c r="BA864" s="105" t="b">
        <f>IF(Edges[[#This Row],[Vertex 1]]=Edges[[#This Row],[Vertex 2]],TRUE,FALSE)</f>
        <v>0</v>
      </c>
      <c r="BB864">
        <v>1</v>
      </c>
      <c r="BC864">
        <v>1</v>
      </c>
      <c r="BD864" s="81" t="e">
        <f>REPLACE(INDEX(GroupVertices[Group], MATCH(Edges[[#This Row],[Vertex 1]],GroupVertices[Vertex],0)),1,1,"")</f>
        <v>#N/A</v>
      </c>
      <c r="BE864" s="81" t="e">
        <f>REPLACE(INDEX(GroupVertices[Group], MATCH(Edges[[#This Row],[Vertex 2]],GroupVertices[Vertex],0)),1,1,"")</f>
        <v>#N/A</v>
      </c>
    </row>
    <row r="865" spans="1:57" hidden="1" x14ac:dyDescent="0.25">
      <c r="A865" s="67" t="s">
        <v>2509</v>
      </c>
      <c r="B865" s="67" t="s">
        <v>2509</v>
      </c>
      <c r="C865" s="68"/>
      <c r="D865" s="69"/>
      <c r="E865" s="70"/>
      <c r="F865" s="71"/>
      <c r="G865" s="68"/>
      <c r="H865" s="72"/>
      <c r="I865" s="73"/>
      <c r="J865" s="73"/>
      <c r="K865" s="35" t="s">
        <v>65</v>
      </c>
      <c r="L865" s="80">
        <v>865</v>
      </c>
      <c r="M865" s="80"/>
      <c r="N865" s="75"/>
      <c r="O865" s="82" t="s">
        <v>179</v>
      </c>
      <c r="P865" s="84">
        <v>42855.564201388886</v>
      </c>
      <c r="Q865" s="82" t="s">
        <v>2647</v>
      </c>
      <c r="R865" s="82"/>
      <c r="S865" s="82"/>
      <c r="T865" s="82" t="s">
        <v>2701</v>
      </c>
      <c r="U865" s="82"/>
      <c r="V865" s="85" t="s">
        <v>3036</v>
      </c>
      <c r="W865" s="84">
        <v>42855.564201388886</v>
      </c>
      <c r="X865" s="85" t="s">
        <v>3469</v>
      </c>
      <c r="Y865" s="82"/>
      <c r="Z865" s="82"/>
      <c r="AA865" s="88" t="s">
        <v>3907</v>
      </c>
      <c r="AB865" s="82"/>
      <c r="AC865" s="82" t="b">
        <v>0</v>
      </c>
      <c r="AD865" s="82">
        <v>0</v>
      </c>
      <c r="AE865" s="88" t="s">
        <v>1016</v>
      </c>
      <c r="AF865" s="82" t="b">
        <v>0</v>
      </c>
      <c r="AG865" s="82" t="s">
        <v>1029</v>
      </c>
      <c r="AH865" s="82"/>
      <c r="AI865" s="88" t="s">
        <v>1016</v>
      </c>
      <c r="AJ865" s="82" t="b">
        <v>0</v>
      </c>
      <c r="AK865" s="82">
        <v>0</v>
      </c>
      <c r="AL865" s="88" t="s">
        <v>1016</v>
      </c>
      <c r="AM865" s="82" t="s">
        <v>1033</v>
      </c>
      <c r="AN865" s="82" t="b">
        <v>0</v>
      </c>
      <c r="AO865" s="88" t="s">
        <v>3907</v>
      </c>
      <c r="AP865" s="82" t="s">
        <v>179</v>
      </c>
      <c r="AQ865" s="82">
        <v>0</v>
      </c>
      <c r="AR865" s="82">
        <v>0</v>
      </c>
      <c r="AS865" s="82"/>
      <c r="AT865" s="82"/>
      <c r="AU865" s="82"/>
      <c r="AV865" s="82"/>
      <c r="AW865" s="82"/>
      <c r="AX865" s="82"/>
      <c r="AY865" s="82"/>
      <c r="AZ865" s="82"/>
      <c r="BA865" s="105" t="b">
        <f>IF(Edges[[#This Row],[Vertex 1]]=Edges[[#This Row],[Vertex 2]],TRUE,FALSE)</f>
        <v>1</v>
      </c>
      <c r="BB865">
        <v>1</v>
      </c>
      <c r="BC865">
        <v>1</v>
      </c>
      <c r="BD865" s="82" t="e">
        <f>REPLACE(INDEX(GroupVertices[Group], MATCH(Edges[[#This Row],[Vertex 1]],GroupVertices[Vertex],0)),1,1,"")</f>
        <v>#N/A</v>
      </c>
      <c r="BE865" s="105" t="e">
        <f>REPLACE(INDEX(GroupVertices[Group], MATCH(Edges[[#This Row],[Vertex 2]],GroupVertices[Vertex],0)),1,1,"")</f>
        <v>#N/A</v>
      </c>
    </row>
    <row r="866" spans="1:57" x14ac:dyDescent="0.25">
      <c r="A866" s="67" t="s">
        <v>2510</v>
      </c>
      <c r="B866" s="67" t="s">
        <v>387</v>
      </c>
      <c r="C866" s="68"/>
      <c r="D866" s="69"/>
      <c r="E866" s="70"/>
      <c r="F866" s="71"/>
      <c r="G866" s="68"/>
      <c r="H866" s="72"/>
      <c r="I866" s="73"/>
      <c r="J866" s="73"/>
      <c r="K866" s="35" t="s">
        <v>65</v>
      </c>
      <c r="L866" s="80">
        <v>866</v>
      </c>
      <c r="M866" s="80"/>
      <c r="N866" s="75"/>
      <c r="O866" s="82" t="s">
        <v>393</v>
      </c>
      <c r="P866" s="84">
        <v>42855.573298611111</v>
      </c>
      <c r="Q866" s="82" t="s">
        <v>2620</v>
      </c>
      <c r="R866" s="85" t="s">
        <v>2657</v>
      </c>
      <c r="S866" s="82" t="s">
        <v>2668</v>
      </c>
      <c r="T866" s="82"/>
      <c r="U866" s="82"/>
      <c r="V866" s="85" t="s">
        <v>3037</v>
      </c>
      <c r="W866" s="84">
        <v>42855.573298611111</v>
      </c>
      <c r="X866" s="85" t="s">
        <v>3470</v>
      </c>
      <c r="Y866" s="82"/>
      <c r="Z866" s="82"/>
      <c r="AA866" s="88" t="s">
        <v>3908</v>
      </c>
      <c r="AB866" s="82"/>
      <c r="AC866" s="82" t="b">
        <v>0</v>
      </c>
      <c r="AD866" s="82">
        <v>0</v>
      </c>
      <c r="AE866" s="88" t="s">
        <v>1016</v>
      </c>
      <c r="AF866" s="82" t="b">
        <v>0</v>
      </c>
      <c r="AG866" s="82" t="s">
        <v>1023</v>
      </c>
      <c r="AH866" s="82"/>
      <c r="AI866" s="88" t="s">
        <v>1016</v>
      </c>
      <c r="AJ866" s="82" t="b">
        <v>0</v>
      </c>
      <c r="AK866" s="82">
        <v>345</v>
      </c>
      <c r="AL866" s="88" t="s">
        <v>3964</v>
      </c>
      <c r="AM866" s="82" t="s">
        <v>1032</v>
      </c>
      <c r="AN866" s="82" t="b">
        <v>0</v>
      </c>
      <c r="AO866" s="88" t="s">
        <v>3964</v>
      </c>
      <c r="AP866" s="82" t="s">
        <v>179</v>
      </c>
      <c r="AQ866" s="82">
        <v>0</v>
      </c>
      <c r="AR866" s="82">
        <v>0</v>
      </c>
      <c r="AS866" s="82"/>
      <c r="AT866" s="82"/>
      <c r="AU866" s="82"/>
      <c r="AV866" s="82"/>
      <c r="AW866" s="82"/>
      <c r="AX866" s="82"/>
      <c r="AY866" s="82"/>
      <c r="AZ866" s="82"/>
      <c r="BA866" s="105" t="b">
        <f>IF(Edges[[#This Row],[Vertex 1]]=Edges[[#This Row],[Vertex 2]],TRUE,FALSE)</f>
        <v>0</v>
      </c>
      <c r="BB866">
        <v>1</v>
      </c>
      <c r="BC866">
        <v>1</v>
      </c>
      <c r="BD866" s="81" t="e">
        <f>REPLACE(INDEX(GroupVertices[Group], MATCH(Edges[[#This Row],[Vertex 1]],GroupVertices[Vertex],0)),1,1,"")</f>
        <v>#N/A</v>
      </c>
      <c r="BE866" s="81" t="e">
        <f>REPLACE(INDEX(GroupVertices[Group], MATCH(Edges[[#This Row],[Vertex 2]],GroupVertices[Vertex],0)),1,1,"")</f>
        <v>#N/A</v>
      </c>
    </row>
    <row r="867" spans="1:57" x14ac:dyDescent="0.25">
      <c r="A867" s="67" t="s">
        <v>2510</v>
      </c>
      <c r="B867" s="67" t="s">
        <v>381</v>
      </c>
      <c r="C867" s="68"/>
      <c r="D867" s="69"/>
      <c r="E867" s="70"/>
      <c r="F867" s="71"/>
      <c r="G867" s="68"/>
      <c r="H867" s="72"/>
      <c r="I867" s="73"/>
      <c r="J867" s="73"/>
      <c r="K867" s="35" t="s">
        <v>65</v>
      </c>
      <c r="L867" s="80">
        <v>867</v>
      </c>
      <c r="M867" s="80"/>
      <c r="N867" s="75"/>
      <c r="O867" s="82" t="s">
        <v>393</v>
      </c>
      <c r="P867" s="84">
        <v>42855.573298611111</v>
      </c>
      <c r="Q867" s="82" t="s">
        <v>2620</v>
      </c>
      <c r="R867" s="85" t="s">
        <v>2657</v>
      </c>
      <c r="S867" s="82" t="s">
        <v>2668</v>
      </c>
      <c r="T867" s="82"/>
      <c r="U867" s="82"/>
      <c r="V867" s="85" t="s">
        <v>3037</v>
      </c>
      <c r="W867" s="84">
        <v>42855.573298611111</v>
      </c>
      <c r="X867" s="85" t="s">
        <v>3470</v>
      </c>
      <c r="Y867" s="82"/>
      <c r="Z867" s="82"/>
      <c r="AA867" s="88" t="s">
        <v>3908</v>
      </c>
      <c r="AB867" s="82"/>
      <c r="AC867" s="82" t="b">
        <v>0</v>
      </c>
      <c r="AD867" s="82">
        <v>0</v>
      </c>
      <c r="AE867" s="88" t="s">
        <v>1016</v>
      </c>
      <c r="AF867" s="82" t="b">
        <v>0</v>
      </c>
      <c r="AG867" s="82" t="s">
        <v>1023</v>
      </c>
      <c r="AH867" s="82"/>
      <c r="AI867" s="88" t="s">
        <v>1016</v>
      </c>
      <c r="AJ867" s="82" t="b">
        <v>0</v>
      </c>
      <c r="AK867" s="82">
        <v>345</v>
      </c>
      <c r="AL867" s="88" t="s">
        <v>3964</v>
      </c>
      <c r="AM867" s="82" t="s">
        <v>1032</v>
      </c>
      <c r="AN867" s="82" t="b">
        <v>0</v>
      </c>
      <c r="AO867" s="88" t="s">
        <v>3964</v>
      </c>
      <c r="AP867" s="82" t="s">
        <v>179</v>
      </c>
      <c r="AQ867" s="82">
        <v>0</v>
      </c>
      <c r="AR867" s="82">
        <v>0</v>
      </c>
      <c r="AS867" s="82"/>
      <c r="AT867" s="82"/>
      <c r="AU867" s="82"/>
      <c r="AV867" s="82"/>
      <c r="AW867" s="82"/>
      <c r="AX867" s="82"/>
      <c r="AY867" s="82"/>
      <c r="AZ867" s="82"/>
      <c r="BA867" s="105" t="b">
        <f>IF(Edges[[#This Row],[Vertex 1]]=Edges[[#This Row],[Vertex 2]],TRUE,FALSE)</f>
        <v>0</v>
      </c>
      <c r="BB867">
        <v>1</v>
      </c>
      <c r="BC867">
        <v>1</v>
      </c>
      <c r="BD867" s="81" t="e">
        <f>REPLACE(INDEX(GroupVertices[Group], MATCH(Edges[[#This Row],[Vertex 1]],GroupVertices[Vertex],0)),1,1,"")</f>
        <v>#N/A</v>
      </c>
      <c r="BE867" s="81" t="e">
        <f>REPLACE(INDEX(GroupVertices[Group], MATCH(Edges[[#This Row],[Vertex 2]],GroupVertices[Vertex],0)),1,1,"")</f>
        <v>#N/A</v>
      </c>
    </row>
    <row r="868" spans="1:57" x14ac:dyDescent="0.25">
      <c r="A868" s="67" t="s">
        <v>2511</v>
      </c>
      <c r="B868" s="67" t="s">
        <v>387</v>
      </c>
      <c r="C868" s="68"/>
      <c r="D868" s="69"/>
      <c r="E868" s="70"/>
      <c r="F868" s="71"/>
      <c r="G868" s="68"/>
      <c r="H868" s="72"/>
      <c r="I868" s="73"/>
      <c r="J868" s="73"/>
      <c r="K868" s="35" t="s">
        <v>65</v>
      </c>
      <c r="L868" s="80">
        <v>868</v>
      </c>
      <c r="M868" s="80"/>
      <c r="N868" s="75"/>
      <c r="O868" s="82" t="s">
        <v>393</v>
      </c>
      <c r="P868" s="84">
        <v>42855.580196759256</v>
      </c>
      <c r="Q868" s="82" t="s">
        <v>2620</v>
      </c>
      <c r="R868" s="85" t="s">
        <v>2657</v>
      </c>
      <c r="S868" s="82" t="s">
        <v>2668</v>
      </c>
      <c r="T868" s="82"/>
      <c r="U868" s="82"/>
      <c r="V868" s="85" t="s">
        <v>3038</v>
      </c>
      <c r="W868" s="84">
        <v>42855.580196759256</v>
      </c>
      <c r="X868" s="85" t="s">
        <v>3471</v>
      </c>
      <c r="Y868" s="82"/>
      <c r="Z868" s="82"/>
      <c r="AA868" s="88" t="s">
        <v>3909</v>
      </c>
      <c r="AB868" s="82"/>
      <c r="AC868" s="82" t="b">
        <v>0</v>
      </c>
      <c r="AD868" s="82">
        <v>0</v>
      </c>
      <c r="AE868" s="88" t="s">
        <v>1016</v>
      </c>
      <c r="AF868" s="82" t="b">
        <v>0</v>
      </c>
      <c r="AG868" s="82" t="s">
        <v>1023</v>
      </c>
      <c r="AH868" s="82"/>
      <c r="AI868" s="88" t="s">
        <v>1016</v>
      </c>
      <c r="AJ868" s="82" t="b">
        <v>0</v>
      </c>
      <c r="AK868" s="82">
        <v>345</v>
      </c>
      <c r="AL868" s="88" t="s">
        <v>3964</v>
      </c>
      <c r="AM868" s="82" t="s">
        <v>1030</v>
      </c>
      <c r="AN868" s="82" t="b">
        <v>0</v>
      </c>
      <c r="AO868" s="88" t="s">
        <v>3964</v>
      </c>
      <c r="AP868" s="82" t="s">
        <v>179</v>
      </c>
      <c r="AQ868" s="82">
        <v>0</v>
      </c>
      <c r="AR868" s="82">
        <v>0</v>
      </c>
      <c r="AS868" s="82"/>
      <c r="AT868" s="82"/>
      <c r="AU868" s="82"/>
      <c r="AV868" s="82"/>
      <c r="AW868" s="82"/>
      <c r="AX868" s="82"/>
      <c r="AY868" s="82"/>
      <c r="AZ868" s="82"/>
      <c r="BA868" s="105" t="b">
        <f>IF(Edges[[#This Row],[Vertex 1]]=Edges[[#This Row],[Vertex 2]],TRUE,FALSE)</f>
        <v>0</v>
      </c>
      <c r="BB868">
        <v>1</v>
      </c>
      <c r="BC868">
        <v>1</v>
      </c>
      <c r="BD868" s="81" t="e">
        <f>REPLACE(INDEX(GroupVertices[Group], MATCH(Edges[[#This Row],[Vertex 1]],GroupVertices[Vertex],0)),1,1,"")</f>
        <v>#N/A</v>
      </c>
      <c r="BE868" s="81" t="e">
        <f>REPLACE(INDEX(GroupVertices[Group], MATCH(Edges[[#This Row],[Vertex 2]],GroupVertices[Vertex],0)),1,1,"")</f>
        <v>#N/A</v>
      </c>
    </row>
    <row r="869" spans="1:57" x14ac:dyDescent="0.25">
      <c r="A869" s="67" t="s">
        <v>2511</v>
      </c>
      <c r="B869" s="67" t="s">
        <v>381</v>
      </c>
      <c r="C869" s="68"/>
      <c r="D869" s="69"/>
      <c r="E869" s="70"/>
      <c r="F869" s="71"/>
      <c r="G869" s="68"/>
      <c r="H869" s="72"/>
      <c r="I869" s="73"/>
      <c r="J869" s="73"/>
      <c r="K869" s="35" t="s">
        <v>65</v>
      </c>
      <c r="L869" s="80">
        <v>869</v>
      </c>
      <c r="M869" s="80"/>
      <c r="N869" s="75"/>
      <c r="O869" s="82" t="s">
        <v>393</v>
      </c>
      <c r="P869" s="84">
        <v>42855.580196759256</v>
      </c>
      <c r="Q869" s="82" t="s">
        <v>2620</v>
      </c>
      <c r="R869" s="85" t="s">
        <v>2657</v>
      </c>
      <c r="S869" s="82" t="s">
        <v>2668</v>
      </c>
      <c r="T869" s="82"/>
      <c r="U869" s="82"/>
      <c r="V869" s="85" t="s">
        <v>3038</v>
      </c>
      <c r="W869" s="84">
        <v>42855.580196759256</v>
      </c>
      <c r="X869" s="85" t="s">
        <v>3471</v>
      </c>
      <c r="Y869" s="82"/>
      <c r="Z869" s="82"/>
      <c r="AA869" s="88" t="s">
        <v>3909</v>
      </c>
      <c r="AB869" s="82"/>
      <c r="AC869" s="82" t="b">
        <v>0</v>
      </c>
      <c r="AD869" s="82">
        <v>0</v>
      </c>
      <c r="AE869" s="88" t="s">
        <v>1016</v>
      </c>
      <c r="AF869" s="82" t="b">
        <v>0</v>
      </c>
      <c r="AG869" s="82" t="s">
        <v>1023</v>
      </c>
      <c r="AH869" s="82"/>
      <c r="AI869" s="88" t="s">
        <v>1016</v>
      </c>
      <c r="AJ869" s="82" t="b">
        <v>0</v>
      </c>
      <c r="AK869" s="82">
        <v>345</v>
      </c>
      <c r="AL869" s="88" t="s">
        <v>3964</v>
      </c>
      <c r="AM869" s="82" t="s">
        <v>1030</v>
      </c>
      <c r="AN869" s="82" t="b">
        <v>0</v>
      </c>
      <c r="AO869" s="88" t="s">
        <v>3964</v>
      </c>
      <c r="AP869" s="82" t="s">
        <v>179</v>
      </c>
      <c r="AQ869" s="82">
        <v>0</v>
      </c>
      <c r="AR869" s="82">
        <v>0</v>
      </c>
      <c r="AS869" s="82"/>
      <c r="AT869" s="82"/>
      <c r="AU869" s="82"/>
      <c r="AV869" s="82"/>
      <c r="AW869" s="82"/>
      <c r="AX869" s="82"/>
      <c r="AY869" s="82"/>
      <c r="AZ869" s="82"/>
      <c r="BA869" s="105" t="b">
        <f>IF(Edges[[#This Row],[Vertex 1]]=Edges[[#This Row],[Vertex 2]],TRUE,FALSE)</f>
        <v>0</v>
      </c>
      <c r="BB869">
        <v>1</v>
      </c>
      <c r="BC869">
        <v>1</v>
      </c>
      <c r="BD869" s="81" t="e">
        <f>REPLACE(INDEX(GroupVertices[Group], MATCH(Edges[[#This Row],[Vertex 1]],GroupVertices[Vertex],0)),1,1,"")</f>
        <v>#N/A</v>
      </c>
      <c r="BE869" s="81" t="e">
        <f>REPLACE(INDEX(GroupVertices[Group], MATCH(Edges[[#This Row],[Vertex 2]],GroupVertices[Vertex],0)),1,1,"")</f>
        <v>#N/A</v>
      </c>
    </row>
    <row r="870" spans="1:57" x14ac:dyDescent="0.25">
      <c r="A870" s="67" t="s">
        <v>2512</v>
      </c>
      <c r="B870" s="67" t="s">
        <v>387</v>
      </c>
      <c r="C870" s="68"/>
      <c r="D870" s="69"/>
      <c r="E870" s="70"/>
      <c r="F870" s="71"/>
      <c r="G870" s="68"/>
      <c r="H870" s="72"/>
      <c r="I870" s="73"/>
      <c r="J870" s="73"/>
      <c r="K870" s="35" t="s">
        <v>65</v>
      </c>
      <c r="L870" s="80">
        <v>870</v>
      </c>
      <c r="M870" s="80"/>
      <c r="N870" s="75"/>
      <c r="O870" s="82" t="s">
        <v>393</v>
      </c>
      <c r="P870" s="84">
        <v>42855.593275462961</v>
      </c>
      <c r="Q870" s="82" t="s">
        <v>2620</v>
      </c>
      <c r="R870" s="85" t="s">
        <v>2657</v>
      </c>
      <c r="S870" s="82" t="s">
        <v>2668</v>
      </c>
      <c r="T870" s="82"/>
      <c r="U870" s="82"/>
      <c r="V870" s="85" t="s">
        <v>3039</v>
      </c>
      <c r="W870" s="84">
        <v>42855.593275462961</v>
      </c>
      <c r="X870" s="85" t="s">
        <v>3472</v>
      </c>
      <c r="Y870" s="82"/>
      <c r="Z870" s="82"/>
      <c r="AA870" s="88" t="s">
        <v>3910</v>
      </c>
      <c r="AB870" s="82"/>
      <c r="AC870" s="82" t="b">
        <v>0</v>
      </c>
      <c r="AD870" s="82">
        <v>0</v>
      </c>
      <c r="AE870" s="88" t="s">
        <v>1016</v>
      </c>
      <c r="AF870" s="82" t="b">
        <v>0</v>
      </c>
      <c r="AG870" s="82" t="s">
        <v>1023</v>
      </c>
      <c r="AH870" s="82"/>
      <c r="AI870" s="88" t="s">
        <v>1016</v>
      </c>
      <c r="AJ870" s="82" t="b">
        <v>0</v>
      </c>
      <c r="AK870" s="82">
        <v>345</v>
      </c>
      <c r="AL870" s="88" t="s">
        <v>3964</v>
      </c>
      <c r="AM870" s="82" t="s">
        <v>1030</v>
      </c>
      <c r="AN870" s="82" t="b">
        <v>0</v>
      </c>
      <c r="AO870" s="88" t="s">
        <v>3964</v>
      </c>
      <c r="AP870" s="82" t="s">
        <v>179</v>
      </c>
      <c r="AQ870" s="82">
        <v>0</v>
      </c>
      <c r="AR870" s="82">
        <v>0</v>
      </c>
      <c r="AS870" s="82"/>
      <c r="AT870" s="82"/>
      <c r="AU870" s="82"/>
      <c r="AV870" s="82"/>
      <c r="AW870" s="82"/>
      <c r="AX870" s="82"/>
      <c r="AY870" s="82"/>
      <c r="AZ870" s="82"/>
      <c r="BA870" s="105" t="b">
        <f>IF(Edges[[#This Row],[Vertex 1]]=Edges[[#This Row],[Vertex 2]],TRUE,FALSE)</f>
        <v>0</v>
      </c>
      <c r="BB870">
        <v>1</v>
      </c>
      <c r="BC870">
        <v>1</v>
      </c>
      <c r="BD870" s="81" t="e">
        <f>REPLACE(INDEX(GroupVertices[Group], MATCH(Edges[[#This Row],[Vertex 1]],GroupVertices[Vertex],0)),1,1,"")</f>
        <v>#N/A</v>
      </c>
      <c r="BE870" s="81" t="e">
        <f>REPLACE(INDEX(GroupVertices[Group], MATCH(Edges[[#This Row],[Vertex 2]],GroupVertices[Vertex],0)),1,1,"")</f>
        <v>#N/A</v>
      </c>
    </row>
    <row r="871" spans="1:57" x14ac:dyDescent="0.25">
      <c r="A871" s="67" t="s">
        <v>2512</v>
      </c>
      <c r="B871" s="67" t="s">
        <v>381</v>
      </c>
      <c r="C871" s="68"/>
      <c r="D871" s="69"/>
      <c r="E871" s="70"/>
      <c r="F871" s="71"/>
      <c r="G871" s="68"/>
      <c r="H871" s="72"/>
      <c r="I871" s="73"/>
      <c r="J871" s="73"/>
      <c r="K871" s="35" t="s">
        <v>65</v>
      </c>
      <c r="L871" s="80">
        <v>871</v>
      </c>
      <c r="M871" s="80"/>
      <c r="N871" s="75"/>
      <c r="O871" s="82" t="s">
        <v>393</v>
      </c>
      <c r="P871" s="84">
        <v>42855.593275462961</v>
      </c>
      <c r="Q871" s="82" t="s">
        <v>2620</v>
      </c>
      <c r="R871" s="85" t="s">
        <v>2657</v>
      </c>
      <c r="S871" s="82" t="s">
        <v>2668</v>
      </c>
      <c r="T871" s="82"/>
      <c r="U871" s="82"/>
      <c r="V871" s="85" t="s">
        <v>3039</v>
      </c>
      <c r="W871" s="84">
        <v>42855.593275462961</v>
      </c>
      <c r="X871" s="85" t="s">
        <v>3472</v>
      </c>
      <c r="Y871" s="82"/>
      <c r="Z871" s="82"/>
      <c r="AA871" s="88" t="s">
        <v>3910</v>
      </c>
      <c r="AB871" s="82"/>
      <c r="AC871" s="82" t="b">
        <v>0</v>
      </c>
      <c r="AD871" s="82">
        <v>0</v>
      </c>
      <c r="AE871" s="88" t="s">
        <v>1016</v>
      </c>
      <c r="AF871" s="82" t="b">
        <v>0</v>
      </c>
      <c r="AG871" s="82" t="s">
        <v>1023</v>
      </c>
      <c r="AH871" s="82"/>
      <c r="AI871" s="88" t="s">
        <v>1016</v>
      </c>
      <c r="AJ871" s="82" t="b">
        <v>0</v>
      </c>
      <c r="AK871" s="82">
        <v>345</v>
      </c>
      <c r="AL871" s="88" t="s">
        <v>3964</v>
      </c>
      <c r="AM871" s="82" t="s">
        <v>1030</v>
      </c>
      <c r="AN871" s="82" t="b">
        <v>0</v>
      </c>
      <c r="AO871" s="88" t="s">
        <v>3964</v>
      </c>
      <c r="AP871" s="82" t="s">
        <v>179</v>
      </c>
      <c r="AQ871" s="82">
        <v>0</v>
      </c>
      <c r="AR871" s="82">
        <v>0</v>
      </c>
      <c r="AS871" s="82"/>
      <c r="AT871" s="82"/>
      <c r="AU871" s="82"/>
      <c r="AV871" s="82"/>
      <c r="AW871" s="82"/>
      <c r="AX871" s="82"/>
      <c r="AY871" s="82"/>
      <c r="AZ871" s="82"/>
      <c r="BA871" s="105" t="b">
        <f>IF(Edges[[#This Row],[Vertex 1]]=Edges[[#This Row],[Vertex 2]],TRUE,FALSE)</f>
        <v>0</v>
      </c>
      <c r="BB871">
        <v>1</v>
      </c>
      <c r="BC871">
        <v>1</v>
      </c>
      <c r="BD871" s="81" t="e">
        <f>REPLACE(INDEX(GroupVertices[Group], MATCH(Edges[[#This Row],[Vertex 1]],GroupVertices[Vertex],0)),1,1,"")</f>
        <v>#N/A</v>
      </c>
      <c r="BE871" s="81" t="e">
        <f>REPLACE(INDEX(GroupVertices[Group], MATCH(Edges[[#This Row],[Vertex 2]],GroupVertices[Vertex],0)),1,1,"")</f>
        <v>#N/A</v>
      </c>
    </row>
    <row r="872" spans="1:57" x14ac:dyDescent="0.25">
      <c r="A872" s="67" t="s">
        <v>2513</v>
      </c>
      <c r="B872" s="67" t="s">
        <v>387</v>
      </c>
      <c r="C872" s="68"/>
      <c r="D872" s="69"/>
      <c r="E872" s="70"/>
      <c r="F872" s="71"/>
      <c r="G872" s="68"/>
      <c r="H872" s="72"/>
      <c r="I872" s="73"/>
      <c r="J872" s="73"/>
      <c r="K872" s="35" t="s">
        <v>65</v>
      </c>
      <c r="L872" s="80">
        <v>872</v>
      </c>
      <c r="M872" s="80"/>
      <c r="N872" s="75"/>
      <c r="O872" s="82" t="s">
        <v>393</v>
      </c>
      <c r="P872" s="84">
        <v>42855.615370370368</v>
      </c>
      <c r="Q872" s="82" t="s">
        <v>2620</v>
      </c>
      <c r="R872" s="85" t="s">
        <v>2657</v>
      </c>
      <c r="S872" s="82" t="s">
        <v>2668</v>
      </c>
      <c r="T872" s="82"/>
      <c r="U872" s="82"/>
      <c r="V872" s="85" t="s">
        <v>3040</v>
      </c>
      <c r="W872" s="84">
        <v>42855.615370370368</v>
      </c>
      <c r="X872" s="85" t="s">
        <v>3473</v>
      </c>
      <c r="Y872" s="82"/>
      <c r="Z872" s="82"/>
      <c r="AA872" s="88" t="s">
        <v>3911</v>
      </c>
      <c r="AB872" s="82"/>
      <c r="AC872" s="82" t="b">
        <v>0</v>
      </c>
      <c r="AD872" s="82">
        <v>0</v>
      </c>
      <c r="AE872" s="88" t="s">
        <v>1016</v>
      </c>
      <c r="AF872" s="82" t="b">
        <v>0</v>
      </c>
      <c r="AG872" s="82" t="s">
        <v>1023</v>
      </c>
      <c r="AH872" s="82"/>
      <c r="AI872" s="88" t="s">
        <v>1016</v>
      </c>
      <c r="AJ872" s="82" t="b">
        <v>0</v>
      </c>
      <c r="AK872" s="82">
        <v>345</v>
      </c>
      <c r="AL872" s="88" t="s">
        <v>3964</v>
      </c>
      <c r="AM872" s="82" t="s">
        <v>1030</v>
      </c>
      <c r="AN872" s="82" t="b">
        <v>0</v>
      </c>
      <c r="AO872" s="88" t="s">
        <v>3964</v>
      </c>
      <c r="AP872" s="82" t="s">
        <v>179</v>
      </c>
      <c r="AQ872" s="82">
        <v>0</v>
      </c>
      <c r="AR872" s="82">
        <v>0</v>
      </c>
      <c r="AS872" s="82"/>
      <c r="AT872" s="82"/>
      <c r="AU872" s="82"/>
      <c r="AV872" s="82"/>
      <c r="AW872" s="82"/>
      <c r="AX872" s="82"/>
      <c r="AY872" s="82"/>
      <c r="AZ872" s="82"/>
      <c r="BA872" s="105" t="b">
        <f>IF(Edges[[#This Row],[Vertex 1]]=Edges[[#This Row],[Vertex 2]],TRUE,FALSE)</f>
        <v>0</v>
      </c>
      <c r="BB872">
        <v>1</v>
      </c>
      <c r="BC872">
        <v>1</v>
      </c>
      <c r="BD872" s="81" t="e">
        <f>REPLACE(INDEX(GroupVertices[Group], MATCH(Edges[[#This Row],[Vertex 1]],GroupVertices[Vertex],0)),1,1,"")</f>
        <v>#N/A</v>
      </c>
      <c r="BE872" s="81" t="e">
        <f>REPLACE(INDEX(GroupVertices[Group], MATCH(Edges[[#This Row],[Vertex 2]],GroupVertices[Vertex],0)),1,1,"")</f>
        <v>#N/A</v>
      </c>
    </row>
    <row r="873" spans="1:57" x14ac:dyDescent="0.25">
      <c r="A873" s="67" t="s">
        <v>2513</v>
      </c>
      <c r="B873" s="67" t="s">
        <v>381</v>
      </c>
      <c r="C873" s="68"/>
      <c r="D873" s="69"/>
      <c r="E873" s="70"/>
      <c r="F873" s="71"/>
      <c r="G873" s="68"/>
      <c r="H873" s="72"/>
      <c r="I873" s="73"/>
      <c r="J873" s="73"/>
      <c r="K873" s="35" t="s">
        <v>65</v>
      </c>
      <c r="L873" s="80">
        <v>873</v>
      </c>
      <c r="M873" s="80"/>
      <c r="N873" s="75"/>
      <c r="O873" s="82" t="s">
        <v>393</v>
      </c>
      <c r="P873" s="84">
        <v>42855.615370370368</v>
      </c>
      <c r="Q873" s="82" t="s">
        <v>2620</v>
      </c>
      <c r="R873" s="85" t="s">
        <v>2657</v>
      </c>
      <c r="S873" s="82" t="s">
        <v>2668</v>
      </c>
      <c r="T873" s="82"/>
      <c r="U873" s="82"/>
      <c r="V873" s="85" t="s">
        <v>3040</v>
      </c>
      <c r="W873" s="84">
        <v>42855.615370370368</v>
      </c>
      <c r="X873" s="85" t="s">
        <v>3473</v>
      </c>
      <c r="Y873" s="82"/>
      <c r="Z873" s="82"/>
      <c r="AA873" s="88" t="s">
        <v>3911</v>
      </c>
      <c r="AB873" s="82"/>
      <c r="AC873" s="82" t="b">
        <v>0</v>
      </c>
      <c r="AD873" s="82">
        <v>0</v>
      </c>
      <c r="AE873" s="88" t="s">
        <v>1016</v>
      </c>
      <c r="AF873" s="82" t="b">
        <v>0</v>
      </c>
      <c r="AG873" s="82" t="s">
        <v>1023</v>
      </c>
      <c r="AH873" s="82"/>
      <c r="AI873" s="88" t="s">
        <v>1016</v>
      </c>
      <c r="AJ873" s="82" t="b">
        <v>0</v>
      </c>
      <c r="AK873" s="82">
        <v>345</v>
      </c>
      <c r="AL873" s="88" t="s">
        <v>3964</v>
      </c>
      <c r="AM873" s="82" t="s">
        <v>1030</v>
      </c>
      <c r="AN873" s="82" t="b">
        <v>0</v>
      </c>
      <c r="AO873" s="88" t="s">
        <v>3964</v>
      </c>
      <c r="AP873" s="82" t="s">
        <v>179</v>
      </c>
      <c r="AQ873" s="82">
        <v>0</v>
      </c>
      <c r="AR873" s="82">
        <v>0</v>
      </c>
      <c r="AS873" s="82"/>
      <c r="AT873" s="82"/>
      <c r="AU873" s="82"/>
      <c r="AV873" s="82"/>
      <c r="AW873" s="82"/>
      <c r="AX873" s="82"/>
      <c r="AY873" s="82"/>
      <c r="AZ873" s="82"/>
      <c r="BA873" s="105" t="b">
        <f>IF(Edges[[#This Row],[Vertex 1]]=Edges[[#This Row],[Vertex 2]],TRUE,FALSE)</f>
        <v>0</v>
      </c>
      <c r="BB873">
        <v>1</v>
      </c>
      <c r="BC873">
        <v>1</v>
      </c>
      <c r="BD873" s="81" t="e">
        <f>REPLACE(INDEX(GroupVertices[Group], MATCH(Edges[[#This Row],[Vertex 1]],GroupVertices[Vertex],0)),1,1,"")</f>
        <v>#N/A</v>
      </c>
      <c r="BE873" s="81" t="e">
        <f>REPLACE(INDEX(GroupVertices[Group], MATCH(Edges[[#This Row],[Vertex 2]],GroupVertices[Vertex],0)),1,1,"")</f>
        <v>#N/A</v>
      </c>
    </row>
    <row r="874" spans="1:57" x14ac:dyDescent="0.25">
      <c r="A874" s="67" t="s">
        <v>2514</v>
      </c>
      <c r="B874" s="67" t="s">
        <v>2567</v>
      </c>
      <c r="C874" s="68"/>
      <c r="D874" s="69"/>
      <c r="E874" s="70"/>
      <c r="F874" s="71"/>
      <c r="G874" s="68"/>
      <c r="H874" s="72"/>
      <c r="I874" s="73"/>
      <c r="J874" s="73"/>
      <c r="K874" s="35" t="s">
        <v>65</v>
      </c>
      <c r="L874" s="80">
        <v>874</v>
      </c>
      <c r="M874" s="80"/>
      <c r="N874" s="75"/>
      <c r="O874" s="82" t="s">
        <v>393</v>
      </c>
      <c r="P874" s="84">
        <v>42855.619317129633</v>
      </c>
      <c r="Q874" s="82" t="s">
        <v>2648</v>
      </c>
      <c r="R874" s="85" t="s">
        <v>2667</v>
      </c>
      <c r="S874" s="82" t="s">
        <v>478</v>
      </c>
      <c r="T874" s="82"/>
      <c r="U874" s="82"/>
      <c r="V874" s="85" t="s">
        <v>502</v>
      </c>
      <c r="W874" s="84">
        <v>42855.619317129633</v>
      </c>
      <c r="X874" s="85" t="s">
        <v>3474</v>
      </c>
      <c r="Y874" s="82"/>
      <c r="Z874" s="82"/>
      <c r="AA874" s="88" t="s">
        <v>3912</v>
      </c>
      <c r="AB874" s="88" t="s">
        <v>3967</v>
      </c>
      <c r="AC874" s="82" t="b">
        <v>0</v>
      </c>
      <c r="AD874" s="82">
        <v>0</v>
      </c>
      <c r="AE874" s="88" t="s">
        <v>3973</v>
      </c>
      <c r="AF874" s="82" t="b">
        <v>0</v>
      </c>
      <c r="AG874" s="82" t="s">
        <v>1025</v>
      </c>
      <c r="AH874" s="82"/>
      <c r="AI874" s="88" t="s">
        <v>1016</v>
      </c>
      <c r="AJ874" s="82" t="b">
        <v>0</v>
      </c>
      <c r="AK874" s="82">
        <v>0</v>
      </c>
      <c r="AL874" s="88" t="s">
        <v>1016</v>
      </c>
      <c r="AM874" s="82" t="s">
        <v>1030</v>
      </c>
      <c r="AN874" s="82" t="b">
        <v>1</v>
      </c>
      <c r="AO874" s="88" t="s">
        <v>3967</v>
      </c>
      <c r="AP874" s="82" t="s">
        <v>179</v>
      </c>
      <c r="AQ874" s="82">
        <v>0</v>
      </c>
      <c r="AR874" s="82">
        <v>0</v>
      </c>
      <c r="AS874" s="82"/>
      <c r="AT874" s="82"/>
      <c r="AU874" s="82"/>
      <c r="AV874" s="82"/>
      <c r="AW874" s="82"/>
      <c r="AX874" s="82"/>
      <c r="AY874" s="82"/>
      <c r="AZ874" s="82"/>
      <c r="BA874" s="105" t="b">
        <f>IF(Edges[[#This Row],[Vertex 1]]=Edges[[#This Row],[Vertex 2]],TRUE,FALSE)</f>
        <v>0</v>
      </c>
      <c r="BB874">
        <v>1</v>
      </c>
      <c r="BC874">
        <v>1</v>
      </c>
      <c r="BD874" s="81" t="e">
        <f>REPLACE(INDEX(GroupVertices[Group], MATCH(Edges[[#This Row],[Vertex 1]],GroupVertices[Vertex],0)),1,1,"")</f>
        <v>#N/A</v>
      </c>
      <c r="BE874" s="81" t="e">
        <f>REPLACE(INDEX(GroupVertices[Group], MATCH(Edges[[#This Row],[Vertex 2]],GroupVertices[Vertex],0)),1,1,"")</f>
        <v>#N/A</v>
      </c>
    </row>
    <row r="875" spans="1:57" x14ac:dyDescent="0.25">
      <c r="A875" s="67" t="s">
        <v>2514</v>
      </c>
      <c r="B875" s="67" t="s">
        <v>2571</v>
      </c>
      <c r="C875" s="68"/>
      <c r="D875" s="69"/>
      <c r="E875" s="70"/>
      <c r="F875" s="71"/>
      <c r="G875" s="68"/>
      <c r="H875" s="72"/>
      <c r="I875" s="73"/>
      <c r="J875" s="73"/>
      <c r="K875" s="35" t="s">
        <v>65</v>
      </c>
      <c r="L875" s="80">
        <v>875</v>
      </c>
      <c r="M875" s="80"/>
      <c r="N875" s="75"/>
      <c r="O875" s="82" t="s">
        <v>393</v>
      </c>
      <c r="P875" s="84">
        <v>42855.619317129633</v>
      </c>
      <c r="Q875" s="82" t="s">
        <v>2648</v>
      </c>
      <c r="R875" s="85" t="s">
        <v>2667</v>
      </c>
      <c r="S875" s="82" t="s">
        <v>478</v>
      </c>
      <c r="T875" s="82"/>
      <c r="U875" s="82"/>
      <c r="V875" s="85" t="s">
        <v>502</v>
      </c>
      <c r="W875" s="84">
        <v>42855.619317129633</v>
      </c>
      <c r="X875" s="85" t="s">
        <v>3474</v>
      </c>
      <c r="Y875" s="82"/>
      <c r="Z875" s="82"/>
      <c r="AA875" s="88" t="s">
        <v>3912</v>
      </c>
      <c r="AB875" s="88" t="s">
        <v>3967</v>
      </c>
      <c r="AC875" s="82" t="b">
        <v>0</v>
      </c>
      <c r="AD875" s="82">
        <v>0</v>
      </c>
      <c r="AE875" s="88" t="s">
        <v>3973</v>
      </c>
      <c r="AF875" s="82" t="b">
        <v>0</v>
      </c>
      <c r="AG875" s="82" t="s">
        <v>1025</v>
      </c>
      <c r="AH875" s="82"/>
      <c r="AI875" s="88" t="s">
        <v>1016</v>
      </c>
      <c r="AJ875" s="82" t="b">
        <v>0</v>
      </c>
      <c r="AK875" s="82">
        <v>0</v>
      </c>
      <c r="AL875" s="88" t="s">
        <v>1016</v>
      </c>
      <c r="AM875" s="82" t="s">
        <v>1030</v>
      </c>
      <c r="AN875" s="82" t="b">
        <v>1</v>
      </c>
      <c r="AO875" s="88" t="s">
        <v>3967</v>
      </c>
      <c r="AP875" s="82" t="s">
        <v>179</v>
      </c>
      <c r="AQ875" s="82">
        <v>0</v>
      </c>
      <c r="AR875" s="82">
        <v>0</v>
      </c>
      <c r="AS875" s="82"/>
      <c r="AT875" s="82"/>
      <c r="AU875" s="82"/>
      <c r="AV875" s="82"/>
      <c r="AW875" s="82"/>
      <c r="AX875" s="82"/>
      <c r="AY875" s="82"/>
      <c r="AZ875" s="82"/>
      <c r="BA875" s="105" t="b">
        <f>IF(Edges[[#This Row],[Vertex 1]]=Edges[[#This Row],[Vertex 2]],TRUE,FALSE)</f>
        <v>0</v>
      </c>
      <c r="BB875">
        <v>1</v>
      </c>
      <c r="BC875">
        <v>1</v>
      </c>
      <c r="BD875" s="81" t="e">
        <f>REPLACE(INDEX(GroupVertices[Group], MATCH(Edges[[#This Row],[Vertex 1]],GroupVertices[Vertex],0)),1,1,"")</f>
        <v>#N/A</v>
      </c>
      <c r="BE875" s="81" t="e">
        <f>REPLACE(INDEX(GroupVertices[Group], MATCH(Edges[[#This Row],[Vertex 2]],GroupVertices[Vertex],0)),1,1,"")</f>
        <v>#N/A</v>
      </c>
    </row>
    <row r="876" spans="1:57" x14ac:dyDescent="0.25">
      <c r="A876" s="67" t="s">
        <v>2514</v>
      </c>
      <c r="B876" s="67" t="s">
        <v>2572</v>
      </c>
      <c r="C876" s="68"/>
      <c r="D876" s="69"/>
      <c r="E876" s="70"/>
      <c r="F876" s="71"/>
      <c r="G876" s="68"/>
      <c r="H876" s="72"/>
      <c r="I876" s="73"/>
      <c r="J876" s="73"/>
      <c r="K876" s="35" t="s">
        <v>65</v>
      </c>
      <c r="L876" s="80">
        <v>876</v>
      </c>
      <c r="M876" s="80"/>
      <c r="N876" s="75"/>
      <c r="O876" s="82" t="s">
        <v>393</v>
      </c>
      <c r="P876" s="84">
        <v>42855.619317129633</v>
      </c>
      <c r="Q876" s="82" t="s">
        <v>2648</v>
      </c>
      <c r="R876" s="85" t="s">
        <v>2667</v>
      </c>
      <c r="S876" s="82" t="s">
        <v>478</v>
      </c>
      <c r="T876" s="82"/>
      <c r="U876" s="82"/>
      <c r="V876" s="85" t="s">
        <v>502</v>
      </c>
      <c r="W876" s="84">
        <v>42855.619317129633</v>
      </c>
      <c r="X876" s="85" t="s">
        <v>3474</v>
      </c>
      <c r="Y876" s="82"/>
      <c r="Z876" s="82"/>
      <c r="AA876" s="88" t="s">
        <v>3912</v>
      </c>
      <c r="AB876" s="88" t="s">
        <v>3967</v>
      </c>
      <c r="AC876" s="82" t="b">
        <v>0</v>
      </c>
      <c r="AD876" s="82">
        <v>0</v>
      </c>
      <c r="AE876" s="88" t="s">
        <v>3973</v>
      </c>
      <c r="AF876" s="82" t="b">
        <v>0</v>
      </c>
      <c r="AG876" s="82" t="s">
        <v>1025</v>
      </c>
      <c r="AH876" s="82"/>
      <c r="AI876" s="88" t="s">
        <v>1016</v>
      </c>
      <c r="AJ876" s="82" t="b">
        <v>0</v>
      </c>
      <c r="AK876" s="82">
        <v>0</v>
      </c>
      <c r="AL876" s="88" t="s">
        <v>1016</v>
      </c>
      <c r="AM876" s="82" t="s">
        <v>1030</v>
      </c>
      <c r="AN876" s="82" t="b">
        <v>1</v>
      </c>
      <c r="AO876" s="88" t="s">
        <v>3967</v>
      </c>
      <c r="AP876" s="82" t="s">
        <v>179</v>
      </c>
      <c r="AQ876" s="82">
        <v>0</v>
      </c>
      <c r="AR876" s="82">
        <v>0</v>
      </c>
      <c r="AS876" s="82"/>
      <c r="AT876" s="82"/>
      <c r="AU876" s="82"/>
      <c r="AV876" s="82"/>
      <c r="AW876" s="82"/>
      <c r="AX876" s="82"/>
      <c r="AY876" s="82"/>
      <c r="AZ876" s="82"/>
      <c r="BA876" s="105" t="b">
        <f>IF(Edges[[#This Row],[Vertex 1]]=Edges[[#This Row],[Vertex 2]],TRUE,FALSE)</f>
        <v>0</v>
      </c>
      <c r="BB876">
        <v>1</v>
      </c>
      <c r="BC876">
        <v>1</v>
      </c>
      <c r="BD876" s="81" t="e">
        <f>REPLACE(INDEX(GroupVertices[Group], MATCH(Edges[[#This Row],[Vertex 1]],GroupVertices[Vertex],0)),1,1,"")</f>
        <v>#N/A</v>
      </c>
      <c r="BE876" s="81" t="e">
        <f>REPLACE(INDEX(GroupVertices[Group], MATCH(Edges[[#This Row],[Vertex 2]],GroupVertices[Vertex],0)),1,1,"")</f>
        <v>#N/A</v>
      </c>
    </row>
    <row r="877" spans="1:57" x14ac:dyDescent="0.25">
      <c r="A877" s="67" t="s">
        <v>2514</v>
      </c>
      <c r="B877" s="67" t="s">
        <v>2573</v>
      </c>
      <c r="C877" s="68"/>
      <c r="D877" s="69"/>
      <c r="E877" s="70"/>
      <c r="F877" s="71"/>
      <c r="G877" s="68"/>
      <c r="H877" s="72"/>
      <c r="I877" s="73"/>
      <c r="J877" s="73"/>
      <c r="K877" s="35" t="s">
        <v>65</v>
      </c>
      <c r="L877" s="80">
        <v>877</v>
      </c>
      <c r="M877" s="80"/>
      <c r="N877" s="75"/>
      <c r="O877" s="82" t="s">
        <v>393</v>
      </c>
      <c r="P877" s="84">
        <v>42855.619317129633</v>
      </c>
      <c r="Q877" s="82" t="s">
        <v>2648</v>
      </c>
      <c r="R877" s="85" t="s">
        <v>2667</v>
      </c>
      <c r="S877" s="82" t="s">
        <v>478</v>
      </c>
      <c r="T877" s="82"/>
      <c r="U877" s="82"/>
      <c r="V877" s="85" t="s">
        <v>502</v>
      </c>
      <c r="W877" s="84">
        <v>42855.619317129633</v>
      </c>
      <c r="X877" s="85" t="s">
        <v>3474</v>
      </c>
      <c r="Y877" s="82"/>
      <c r="Z877" s="82"/>
      <c r="AA877" s="88" t="s">
        <v>3912</v>
      </c>
      <c r="AB877" s="88" t="s">
        <v>3967</v>
      </c>
      <c r="AC877" s="82" t="b">
        <v>0</v>
      </c>
      <c r="AD877" s="82">
        <v>0</v>
      </c>
      <c r="AE877" s="88" t="s">
        <v>3973</v>
      </c>
      <c r="AF877" s="82" t="b">
        <v>0</v>
      </c>
      <c r="AG877" s="82" t="s">
        <v>1025</v>
      </c>
      <c r="AH877" s="82"/>
      <c r="AI877" s="88" t="s">
        <v>1016</v>
      </c>
      <c r="AJ877" s="82" t="b">
        <v>0</v>
      </c>
      <c r="AK877" s="82">
        <v>0</v>
      </c>
      <c r="AL877" s="88" t="s">
        <v>1016</v>
      </c>
      <c r="AM877" s="82" t="s">
        <v>1030</v>
      </c>
      <c r="AN877" s="82" t="b">
        <v>1</v>
      </c>
      <c r="AO877" s="88" t="s">
        <v>3967</v>
      </c>
      <c r="AP877" s="82" t="s">
        <v>179</v>
      </c>
      <c r="AQ877" s="82">
        <v>0</v>
      </c>
      <c r="AR877" s="82">
        <v>0</v>
      </c>
      <c r="AS877" s="82"/>
      <c r="AT877" s="82"/>
      <c r="AU877" s="82"/>
      <c r="AV877" s="82"/>
      <c r="AW877" s="82"/>
      <c r="AX877" s="82"/>
      <c r="AY877" s="82"/>
      <c r="AZ877" s="82"/>
      <c r="BA877" s="105" t="b">
        <f>IF(Edges[[#This Row],[Vertex 1]]=Edges[[#This Row],[Vertex 2]],TRUE,FALSE)</f>
        <v>0</v>
      </c>
      <c r="BB877">
        <v>1</v>
      </c>
      <c r="BC877">
        <v>1</v>
      </c>
      <c r="BD877" s="81" t="e">
        <f>REPLACE(INDEX(GroupVertices[Group], MATCH(Edges[[#This Row],[Vertex 1]],GroupVertices[Vertex],0)),1,1,"")</f>
        <v>#N/A</v>
      </c>
      <c r="BE877" s="81" t="e">
        <f>REPLACE(INDEX(GroupVertices[Group], MATCH(Edges[[#This Row],[Vertex 2]],GroupVertices[Vertex],0)),1,1,"")</f>
        <v>#N/A</v>
      </c>
    </row>
    <row r="878" spans="1:57" x14ac:dyDescent="0.25">
      <c r="A878" s="67" t="s">
        <v>2514</v>
      </c>
      <c r="B878" s="67" t="s">
        <v>2574</v>
      </c>
      <c r="C878" s="68"/>
      <c r="D878" s="69"/>
      <c r="E878" s="70"/>
      <c r="F878" s="71"/>
      <c r="G878" s="68"/>
      <c r="H878" s="72"/>
      <c r="I878" s="73"/>
      <c r="J878" s="73"/>
      <c r="K878" s="35" t="s">
        <v>65</v>
      </c>
      <c r="L878" s="80">
        <v>878</v>
      </c>
      <c r="M878" s="80"/>
      <c r="N878" s="75"/>
      <c r="O878" s="82" t="s">
        <v>394</v>
      </c>
      <c r="P878" s="84">
        <v>42855.619317129633</v>
      </c>
      <c r="Q878" s="82" t="s">
        <v>2648</v>
      </c>
      <c r="R878" s="85" t="s">
        <v>2667</v>
      </c>
      <c r="S878" s="82" t="s">
        <v>478</v>
      </c>
      <c r="T878" s="82"/>
      <c r="U878" s="82"/>
      <c r="V878" s="85" t="s">
        <v>502</v>
      </c>
      <c r="W878" s="84">
        <v>42855.619317129633</v>
      </c>
      <c r="X878" s="85" t="s">
        <v>3474</v>
      </c>
      <c r="Y878" s="82"/>
      <c r="Z878" s="82"/>
      <c r="AA878" s="88" t="s">
        <v>3912</v>
      </c>
      <c r="AB878" s="88" t="s">
        <v>3967</v>
      </c>
      <c r="AC878" s="82" t="b">
        <v>0</v>
      </c>
      <c r="AD878" s="82">
        <v>0</v>
      </c>
      <c r="AE878" s="88" t="s">
        <v>3973</v>
      </c>
      <c r="AF878" s="82" t="b">
        <v>0</v>
      </c>
      <c r="AG878" s="82" t="s">
        <v>1025</v>
      </c>
      <c r="AH878" s="82"/>
      <c r="AI878" s="88" t="s">
        <v>1016</v>
      </c>
      <c r="AJ878" s="82" t="b">
        <v>0</v>
      </c>
      <c r="AK878" s="82">
        <v>0</v>
      </c>
      <c r="AL878" s="88" t="s">
        <v>1016</v>
      </c>
      <c r="AM878" s="82" t="s">
        <v>1030</v>
      </c>
      <c r="AN878" s="82" t="b">
        <v>1</v>
      </c>
      <c r="AO878" s="88" t="s">
        <v>3967</v>
      </c>
      <c r="AP878" s="82" t="s">
        <v>179</v>
      </c>
      <c r="AQ878" s="82">
        <v>0</v>
      </c>
      <c r="AR878" s="82">
        <v>0</v>
      </c>
      <c r="AS878" s="82"/>
      <c r="AT878" s="82"/>
      <c r="AU878" s="82"/>
      <c r="AV878" s="82"/>
      <c r="AW878" s="82"/>
      <c r="AX878" s="82"/>
      <c r="AY878" s="82"/>
      <c r="AZ878" s="82"/>
      <c r="BA878" s="105" t="b">
        <f>IF(Edges[[#This Row],[Vertex 1]]=Edges[[#This Row],[Vertex 2]],TRUE,FALSE)</f>
        <v>0</v>
      </c>
      <c r="BB878">
        <v>1</v>
      </c>
      <c r="BC878">
        <v>1</v>
      </c>
      <c r="BD878" s="81" t="e">
        <f>REPLACE(INDEX(GroupVertices[Group], MATCH(Edges[[#This Row],[Vertex 1]],GroupVertices[Vertex],0)),1,1,"")</f>
        <v>#N/A</v>
      </c>
      <c r="BE878" s="81" t="e">
        <f>REPLACE(INDEX(GroupVertices[Group], MATCH(Edges[[#This Row],[Vertex 2]],GroupVertices[Vertex],0)),1,1,"")</f>
        <v>#N/A</v>
      </c>
    </row>
    <row r="879" spans="1:57" x14ac:dyDescent="0.25">
      <c r="A879" s="67" t="s">
        <v>2514</v>
      </c>
      <c r="B879" s="67" t="s">
        <v>387</v>
      </c>
      <c r="C879" s="68"/>
      <c r="D879" s="69"/>
      <c r="E879" s="70"/>
      <c r="F879" s="71"/>
      <c r="G879" s="68"/>
      <c r="H879" s="72"/>
      <c r="I879" s="73"/>
      <c r="J879" s="73"/>
      <c r="K879" s="35" t="s">
        <v>65</v>
      </c>
      <c r="L879" s="80">
        <v>879</v>
      </c>
      <c r="M879" s="80"/>
      <c r="N879" s="75"/>
      <c r="O879" s="82" t="s">
        <v>393</v>
      </c>
      <c r="P879" s="84">
        <v>42855.619317129633</v>
      </c>
      <c r="Q879" s="82" t="s">
        <v>2648</v>
      </c>
      <c r="R879" s="85" t="s">
        <v>2667</v>
      </c>
      <c r="S879" s="82" t="s">
        <v>478</v>
      </c>
      <c r="T879" s="82"/>
      <c r="U879" s="82"/>
      <c r="V879" s="85" t="s">
        <v>502</v>
      </c>
      <c r="W879" s="84">
        <v>42855.619317129633</v>
      </c>
      <c r="X879" s="85" t="s">
        <v>3474</v>
      </c>
      <c r="Y879" s="82"/>
      <c r="Z879" s="82"/>
      <c r="AA879" s="88" t="s">
        <v>3912</v>
      </c>
      <c r="AB879" s="88" t="s">
        <v>3967</v>
      </c>
      <c r="AC879" s="82" t="b">
        <v>0</v>
      </c>
      <c r="AD879" s="82">
        <v>0</v>
      </c>
      <c r="AE879" s="88" t="s">
        <v>3973</v>
      </c>
      <c r="AF879" s="82" t="b">
        <v>0</v>
      </c>
      <c r="AG879" s="82" t="s">
        <v>1025</v>
      </c>
      <c r="AH879" s="82"/>
      <c r="AI879" s="88" t="s">
        <v>1016</v>
      </c>
      <c r="AJ879" s="82" t="b">
        <v>0</v>
      </c>
      <c r="AK879" s="82">
        <v>0</v>
      </c>
      <c r="AL879" s="88" t="s">
        <v>1016</v>
      </c>
      <c r="AM879" s="82" t="s">
        <v>1030</v>
      </c>
      <c r="AN879" s="82" t="b">
        <v>1</v>
      </c>
      <c r="AO879" s="88" t="s">
        <v>3967</v>
      </c>
      <c r="AP879" s="82" t="s">
        <v>179</v>
      </c>
      <c r="AQ879" s="82">
        <v>0</v>
      </c>
      <c r="AR879" s="82">
        <v>0</v>
      </c>
      <c r="AS879" s="82"/>
      <c r="AT879" s="82"/>
      <c r="AU879" s="82"/>
      <c r="AV879" s="82"/>
      <c r="AW879" s="82"/>
      <c r="AX879" s="82"/>
      <c r="AY879" s="82"/>
      <c r="AZ879" s="82"/>
      <c r="BA879" s="105" t="b">
        <f>IF(Edges[[#This Row],[Vertex 1]]=Edges[[#This Row],[Vertex 2]],TRUE,FALSE)</f>
        <v>0</v>
      </c>
      <c r="BB879">
        <v>1</v>
      </c>
      <c r="BC879">
        <v>1</v>
      </c>
      <c r="BD879" s="81" t="e">
        <f>REPLACE(INDEX(GroupVertices[Group], MATCH(Edges[[#This Row],[Vertex 1]],GroupVertices[Vertex],0)),1,1,"")</f>
        <v>#N/A</v>
      </c>
      <c r="BE879" s="81" t="e">
        <f>REPLACE(INDEX(GroupVertices[Group], MATCH(Edges[[#This Row],[Vertex 2]],GroupVertices[Vertex],0)),1,1,"")</f>
        <v>#N/A</v>
      </c>
    </row>
    <row r="880" spans="1:57" x14ac:dyDescent="0.25">
      <c r="A880" s="67" t="s">
        <v>2515</v>
      </c>
      <c r="B880" s="67" t="s">
        <v>387</v>
      </c>
      <c r="C880" s="68"/>
      <c r="D880" s="69"/>
      <c r="E880" s="70"/>
      <c r="F880" s="71"/>
      <c r="G880" s="68"/>
      <c r="H880" s="72"/>
      <c r="I880" s="73"/>
      <c r="J880" s="73"/>
      <c r="K880" s="35" t="s">
        <v>65</v>
      </c>
      <c r="L880" s="80">
        <v>880</v>
      </c>
      <c r="M880" s="80"/>
      <c r="N880" s="75"/>
      <c r="O880" s="82" t="s">
        <v>393</v>
      </c>
      <c r="P880" s="84">
        <v>42855.63863425926</v>
      </c>
      <c r="Q880" s="82" t="s">
        <v>2620</v>
      </c>
      <c r="R880" s="85" t="s">
        <v>2657</v>
      </c>
      <c r="S880" s="82" t="s">
        <v>2668</v>
      </c>
      <c r="T880" s="82"/>
      <c r="U880" s="82"/>
      <c r="V880" s="85" t="s">
        <v>3041</v>
      </c>
      <c r="W880" s="84">
        <v>42855.63863425926</v>
      </c>
      <c r="X880" s="85" t="s">
        <v>3475</v>
      </c>
      <c r="Y880" s="82"/>
      <c r="Z880" s="82"/>
      <c r="AA880" s="88" t="s">
        <v>3913</v>
      </c>
      <c r="AB880" s="82"/>
      <c r="AC880" s="82" t="b">
        <v>0</v>
      </c>
      <c r="AD880" s="82">
        <v>0</v>
      </c>
      <c r="AE880" s="88" t="s">
        <v>1016</v>
      </c>
      <c r="AF880" s="82" t="b">
        <v>0</v>
      </c>
      <c r="AG880" s="82" t="s">
        <v>1023</v>
      </c>
      <c r="AH880" s="82"/>
      <c r="AI880" s="88" t="s">
        <v>1016</v>
      </c>
      <c r="AJ880" s="82" t="b">
        <v>0</v>
      </c>
      <c r="AK880" s="82">
        <v>345</v>
      </c>
      <c r="AL880" s="88" t="s">
        <v>3964</v>
      </c>
      <c r="AM880" s="82" t="s">
        <v>1030</v>
      </c>
      <c r="AN880" s="82" t="b">
        <v>0</v>
      </c>
      <c r="AO880" s="88" t="s">
        <v>3964</v>
      </c>
      <c r="AP880" s="82" t="s">
        <v>179</v>
      </c>
      <c r="AQ880" s="82">
        <v>0</v>
      </c>
      <c r="AR880" s="82">
        <v>0</v>
      </c>
      <c r="AS880" s="82"/>
      <c r="AT880" s="82"/>
      <c r="AU880" s="82"/>
      <c r="AV880" s="82"/>
      <c r="AW880" s="82"/>
      <c r="AX880" s="82"/>
      <c r="AY880" s="82"/>
      <c r="AZ880" s="82"/>
      <c r="BA880" s="105" t="b">
        <f>IF(Edges[[#This Row],[Vertex 1]]=Edges[[#This Row],[Vertex 2]],TRUE,FALSE)</f>
        <v>0</v>
      </c>
      <c r="BB880">
        <v>1</v>
      </c>
      <c r="BC880">
        <v>1</v>
      </c>
      <c r="BD880" s="81" t="e">
        <f>REPLACE(INDEX(GroupVertices[Group], MATCH(Edges[[#This Row],[Vertex 1]],GroupVertices[Vertex],0)),1,1,"")</f>
        <v>#N/A</v>
      </c>
      <c r="BE880" s="81" t="e">
        <f>REPLACE(INDEX(GroupVertices[Group], MATCH(Edges[[#This Row],[Vertex 2]],GroupVertices[Vertex],0)),1,1,"")</f>
        <v>#N/A</v>
      </c>
    </row>
    <row r="881" spans="1:57" x14ac:dyDescent="0.25">
      <c r="A881" s="67" t="s">
        <v>2515</v>
      </c>
      <c r="B881" s="67" t="s">
        <v>381</v>
      </c>
      <c r="C881" s="68"/>
      <c r="D881" s="69"/>
      <c r="E881" s="70"/>
      <c r="F881" s="71"/>
      <c r="G881" s="68"/>
      <c r="H881" s="72"/>
      <c r="I881" s="73"/>
      <c r="J881" s="73"/>
      <c r="K881" s="35" t="s">
        <v>65</v>
      </c>
      <c r="L881" s="80">
        <v>881</v>
      </c>
      <c r="M881" s="80"/>
      <c r="N881" s="75"/>
      <c r="O881" s="82" t="s">
        <v>393</v>
      </c>
      <c r="P881" s="84">
        <v>42855.63863425926</v>
      </c>
      <c r="Q881" s="82" t="s">
        <v>2620</v>
      </c>
      <c r="R881" s="85" t="s">
        <v>2657</v>
      </c>
      <c r="S881" s="82" t="s">
        <v>2668</v>
      </c>
      <c r="T881" s="82"/>
      <c r="U881" s="82"/>
      <c r="V881" s="85" t="s">
        <v>3041</v>
      </c>
      <c r="W881" s="84">
        <v>42855.63863425926</v>
      </c>
      <c r="X881" s="85" t="s">
        <v>3475</v>
      </c>
      <c r="Y881" s="82"/>
      <c r="Z881" s="82"/>
      <c r="AA881" s="88" t="s">
        <v>3913</v>
      </c>
      <c r="AB881" s="82"/>
      <c r="AC881" s="82" t="b">
        <v>0</v>
      </c>
      <c r="AD881" s="82">
        <v>0</v>
      </c>
      <c r="AE881" s="88" t="s">
        <v>1016</v>
      </c>
      <c r="AF881" s="82" t="b">
        <v>0</v>
      </c>
      <c r="AG881" s="82" t="s">
        <v>1023</v>
      </c>
      <c r="AH881" s="82"/>
      <c r="AI881" s="88" t="s">
        <v>1016</v>
      </c>
      <c r="AJ881" s="82" t="b">
        <v>0</v>
      </c>
      <c r="AK881" s="82">
        <v>345</v>
      </c>
      <c r="AL881" s="88" t="s">
        <v>3964</v>
      </c>
      <c r="AM881" s="82" t="s">
        <v>1030</v>
      </c>
      <c r="AN881" s="82" t="b">
        <v>0</v>
      </c>
      <c r="AO881" s="88" t="s">
        <v>3964</v>
      </c>
      <c r="AP881" s="82" t="s">
        <v>179</v>
      </c>
      <c r="AQ881" s="82">
        <v>0</v>
      </c>
      <c r="AR881" s="82">
        <v>0</v>
      </c>
      <c r="AS881" s="82"/>
      <c r="AT881" s="82"/>
      <c r="AU881" s="82"/>
      <c r="AV881" s="82"/>
      <c r="AW881" s="82"/>
      <c r="AX881" s="82"/>
      <c r="AY881" s="82"/>
      <c r="AZ881" s="82"/>
      <c r="BA881" s="105" t="b">
        <f>IF(Edges[[#This Row],[Vertex 1]]=Edges[[#This Row],[Vertex 2]],TRUE,FALSE)</f>
        <v>0</v>
      </c>
      <c r="BB881">
        <v>1</v>
      </c>
      <c r="BC881">
        <v>1</v>
      </c>
      <c r="BD881" s="81" t="e">
        <f>REPLACE(INDEX(GroupVertices[Group], MATCH(Edges[[#This Row],[Vertex 1]],GroupVertices[Vertex],0)),1,1,"")</f>
        <v>#N/A</v>
      </c>
      <c r="BE881" s="81" t="e">
        <f>REPLACE(INDEX(GroupVertices[Group], MATCH(Edges[[#This Row],[Vertex 2]],GroupVertices[Vertex],0)),1,1,"")</f>
        <v>#N/A</v>
      </c>
    </row>
    <row r="882" spans="1:57" x14ac:dyDescent="0.25">
      <c r="A882" s="67" t="s">
        <v>2516</v>
      </c>
      <c r="B882" s="67" t="s">
        <v>2520</v>
      </c>
      <c r="C882" s="68"/>
      <c r="D882" s="69"/>
      <c r="E882" s="70"/>
      <c r="F882" s="71"/>
      <c r="G882" s="68"/>
      <c r="H882" s="72"/>
      <c r="I882" s="73"/>
      <c r="J882" s="73"/>
      <c r="K882" s="35" t="s">
        <v>65</v>
      </c>
      <c r="L882" s="80">
        <v>882</v>
      </c>
      <c r="M882" s="80"/>
      <c r="N882" s="75"/>
      <c r="O882" s="82" t="s">
        <v>393</v>
      </c>
      <c r="P882" s="84">
        <v>42855.650763888887</v>
      </c>
      <c r="Q882" s="82" t="s">
        <v>2649</v>
      </c>
      <c r="R882" s="82"/>
      <c r="S882" s="82"/>
      <c r="T882" s="82" t="s">
        <v>2702</v>
      </c>
      <c r="U882" s="82"/>
      <c r="V882" s="85" t="s">
        <v>3042</v>
      </c>
      <c r="W882" s="84">
        <v>42855.650763888887</v>
      </c>
      <c r="X882" s="85" t="s">
        <v>3476</v>
      </c>
      <c r="Y882" s="82"/>
      <c r="Z882" s="82"/>
      <c r="AA882" s="88" t="s">
        <v>3914</v>
      </c>
      <c r="AB882" s="82"/>
      <c r="AC882" s="82" t="b">
        <v>0</v>
      </c>
      <c r="AD882" s="82">
        <v>0</v>
      </c>
      <c r="AE882" s="88" t="s">
        <v>1016</v>
      </c>
      <c r="AF882" s="82" t="b">
        <v>0</v>
      </c>
      <c r="AG882" s="82" t="s">
        <v>1023</v>
      </c>
      <c r="AH882" s="82"/>
      <c r="AI882" s="88" t="s">
        <v>1016</v>
      </c>
      <c r="AJ882" s="82" t="b">
        <v>0</v>
      </c>
      <c r="AK882" s="82">
        <v>2</v>
      </c>
      <c r="AL882" s="88" t="s">
        <v>3918</v>
      </c>
      <c r="AM882" s="82" t="s">
        <v>1030</v>
      </c>
      <c r="AN882" s="82" t="b">
        <v>0</v>
      </c>
      <c r="AO882" s="88" t="s">
        <v>3918</v>
      </c>
      <c r="AP882" s="82" t="s">
        <v>179</v>
      </c>
      <c r="AQ882" s="82">
        <v>0</v>
      </c>
      <c r="AR882" s="82">
        <v>0</v>
      </c>
      <c r="AS882" s="82"/>
      <c r="AT882" s="82"/>
      <c r="AU882" s="82"/>
      <c r="AV882" s="82"/>
      <c r="AW882" s="82"/>
      <c r="AX882" s="82"/>
      <c r="AY882" s="82"/>
      <c r="AZ882" s="82"/>
      <c r="BA882" s="105" t="b">
        <f>IF(Edges[[#This Row],[Vertex 1]]=Edges[[#This Row],[Vertex 2]],TRUE,FALSE)</f>
        <v>0</v>
      </c>
      <c r="BB882">
        <v>1</v>
      </c>
      <c r="BC882">
        <v>1</v>
      </c>
      <c r="BD882" s="81" t="e">
        <f>REPLACE(INDEX(GroupVertices[Group], MATCH(Edges[[#This Row],[Vertex 1]],GroupVertices[Vertex],0)),1,1,"")</f>
        <v>#N/A</v>
      </c>
      <c r="BE882" s="81" t="e">
        <f>REPLACE(INDEX(GroupVertices[Group], MATCH(Edges[[#This Row],[Vertex 2]],GroupVertices[Vertex],0)),1,1,"")</f>
        <v>#N/A</v>
      </c>
    </row>
    <row r="883" spans="1:57" hidden="1" x14ac:dyDescent="0.25">
      <c r="A883" s="67" t="s">
        <v>2517</v>
      </c>
      <c r="B883" s="67" t="s">
        <v>2517</v>
      </c>
      <c r="C883" s="68"/>
      <c r="D883" s="69"/>
      <c r="E883" s="70"/>
      <c r="F883" s="71"/>
      <c r="G883" s="68"/>
      <c r="H883" s="72"/>
      <c r="I883" s="73"/>
      <c r="J883" s="73"/>
      <c r="K883" s="35" t="s">
        <v>65</v>
      </c>
      <c r="L883" s="80">
        <v>883</v>
      </c>
      <c r="M883" s="80"/>
      <c r="N883" s="75"/>
      <c r="O883" s="82" t="s">
        <v>179</v>
      </c>
      <c r="P883" s="84">
        <v>42855.654652777775</v>
      </c>
      <c r="Q883" s="82" t="s">
        <v>2650</v>
      </c>
      <c r="R883" s="82"/>
      <c r="S883" s="82"/>
      <c r="T883" s="82" t="s">
        <v>387</v>
      </c>
      <c r="U883" s="82"/>
      <c r="V883" s="85" t="s">
        <v>3043</v>
      </c>
      <c r="W883" s="84">
        <v>42855.654652777775</v>
      </c>
      <c r="X883" s="85" t="s">
        <v>3477</v>
      </c>
      <c r="Y883" s="82"/>
      <c r="Z883" s="82"/>
      <c r="AA883" s="88" t="s">
        <v>3915</v>
      </c>
      <c r="AB883" s="82"/>
      <c r="AC883" s="82" t="b">
        <v>0</v>
      </c>
      <c r="AD883" s="82">
        <v>0</v>
      </c>
      <c r="AE883" s="88" t="s">
        <v>1016</v>
      </c>
      <c r="AF883" s="82" t="b">
        <v>0</v>
      </c>
      <c r="AG883" s="82" t="s">
        <v>1023</v>
      </c>
      <c r="AH883" s="82"/>
      <c r="AI883" s="88" t="s">
        <v>1016</v>
      </c>
      <c r="AJ883" s="82" t="b">
        <v>0</v>
      </c>
      <c r="AK883" s="82">
        <v>1</v>
      </c>
      <c r="AL883" s="88" t="s">
        <v>1016</v>
      </c>
      <c r="AM883" s="82" t="s">
        <v>1032</v>
      </c>
      <c r="AN883" s="82" t="b">
        <v>0</v>
      </c>
      <c r="AO883" s="88" t="s">
        <v>3915</v>
      </c>
      <c r="AP883" s="82" t="s">
        <v>179</v>
      </c>
      <c r="AQ883" s="82">
        <v>0</v>
      </c>
      <c r="AR883" s="82">
        <v>0</v>
      </c>
      <c r="AS883" s="82"/>
      <c r="AT883" s="82"/>
      <c r="AU883" s="82"/>
      <c r="AV883" s="82"/>
      <c r="AW883" s="82"/>
      <c r="AX883" s="82"/>
      <c r="AY883" s="82"/>
      <c r="AZ883" s="82"/>
      <c r="BA883" s="105" t="b">
        <f>IF(Edges[[#This Row],[Vertex 1]]=Edges[[#This Row],[Vertex 2]],TRUE,FALSE)</f>
        <v>1</v>
      </c>
      <c r="BB883">
        <v>1</v>
      </c>
      <c r="BC883">
        <v>1</v>
      </c>
      <c r="BD883" s="82" t="e">
        <f>REPLACE(INDEX(GroupVertices[Group], MATCH(Edges[[#This Row],[Vertex 1]],GroupVertices[Vertex],0)),1,1,"")</f>
        <v>#N/A</v>
      </c>
      <c r="BE883" s="105" t="e">
        <f>REPLACE(INDEX(GroupVertices[Group], MATCH(Edges[[#This Row],[Vertex 2]],GroupVertices[Vertex],0)),1,1,"")</f>
        <v>#N/A</v>
      </c>
    </row>
    <row r="884" spans="1:57" x14ac:dyDescent="0.25">
      <c r="A884" s="67" t="s">
        <v>2518</v>
      </c>
      <c r="B884" s="67" t="s">
        <v>2517</v>
      </c>
      <c r="C884" s="68"/>
      <c r="D884" s="69"/>
      <c r="E884" s="70"/>
      <c r="F884" s="71"/>
      <c r="G884" s="68"/>
      <c r="H884" s="72"/>
      <c r="I884" s="73"/>
      <c r="J884" s="73"/>
      <c r="K884" s="35" t="s">
        <v>65</v>
      </c>
      <c r="L884" s="80">
        <v>884</v>
      </c>
      <c r="M884" s="80"/>
      <c r="N884" s="75"/>
      <c r="O884" s="82" t="s">
        <v>393</v>
      </c>
      <c r="P884" s="84">
        <v>42855.658356481479</v>
      </c>
      <c r="Q884" s="82" t="s">
        <v>2651</v>
      </c>
      <c r="R884" s="82"/>
      <c r="S884" s="82"/>
      <c r="T884" s="82" t="s">
        <v>387</v>
      </c>
      <c r="U884" s="82"/>
      <c r="V884" s="85" t="s">
        <v>3044</v>
      </c>
      <c r="W884" s="84">
        <v>42855.658356481479</v>
      </c>
      <c r="X884" s="85" t="s">
        <v>3478</v>
      </c>
      <c r="Y884" s="82"/>
      <c r="Z884" s="82"/>
      <c r="AA884" s="88" t="s">
        <v>3916</v>
      </c>
      <c r="AB884" s="82"/>
      <c r="AC884" s="82" t="b">
        <v>0</v>
      </c>
      <c r="AD884" s="82">
        <v>0</v>
      </c>
      <c r="AE884" s="88" t="s">
        <v>1016</v>
      </c>
      <c r="AF884" s="82" t="b">
        <v>0</v>
      </c>
      <c r="AG884" s="82" t="s">
        <v>1023</v>
      </c>
      <c r="AH884" s="82"/>
      <c r="AI884" s="88" t="s">
        <v>1016</v>
      </c>
      <c r="AJ884" s="82" t="b">
        <v>0</v>
      </c>
      <c r="AK884" s="82">
        <v>1</v>
      </c>
      <c r="AL884" s="88" t="s">
        <v>3915</v>
      </c>
      <c r="AM884" s="82" t="s">
        <v>3979</v>
      </c>
      <c r="AN884" s="82" t="b">
        <v>0</v>
      </c>
      <c r="AO884" s="88" t="s">
        <v>3915</v>
      </c>
      <c r="AP884" s="82" t="s">
        <v>179</v>
      </c>
      <c r="AQ884" s="82">
        <v>0</v>
      </c>
      <c r="AR884" s="82">
        <v>0</v>
      </c>
      <c r="AS884" s="82"/>
      <c r="AT884" s="82"/>
      <c r="AU884" s="82"/>
      <c r="AV884" s="82"/>
      <c r="AW884" s="82"/>
      <c r="AX884" s="82"/>
      <c r="AY884" s="82"/>
      <c r="AZ884" s="82"/>
      <c r="BA884" s="105" t="b">
        <f>IF(Edges[[#This Row],[Vertex 1]]=Edges[[#This Row],[Vertex 2]],TRUE,FALSE)</f>
        <v>0</v>
      </c>
      <c r="BB884">
        <v>1</v>
      </c>
      <c r="BC884">
        <v>1</v>
      </c>
      <c r="BD884" s="81" t="e">
        <f>REPLACE(INDEX(GroupVertices[Group], MATCH(Edges[[#This Row],[Vertex 1]],GroupVertices[Vertex],0)),1,1,"")</f>
        <v>#N/A</v>
      </c>
      <c r="BE884" s="81" t="e">
        <f>REPLACE(INDEX(GroupVertices[Group], MATCH(Edges[[#This Row],[Vertex 2]],GroupVertices[Vertex],0)),1,1,"")</f>
        <v>#N/A</v>
      </c>
    </row>
    <row r="885" spans="1:57" x14ac:dyDescent="0.25">
      <c r="A885" s="67" t="s">
        <v>2519</v>
      </c>
      <c r="B885" s="67" t="s">
        <v>387</v>
      </c>
      <c r="C885" s="68"/>
      <c r="D885" s="69"/>
      <c r="E885" s="70"/>
      <c r="F885" s="71"/>
      <c r="G885" s="68"/>
      <c r="H885" s="72"/>
      <c r="I885" s="73"/>
      <c r="J885" s="73"/>
      <c r="K885" s="35" t="s">
        <v>65</v>
      </c>
      <c r="L885" s="80">
        <v>885</v>
      </c>
      <c r="M885" s="80"/>
      <c r="N885" s="75"/>
      <c r="O885" s="82" t="s">
        <v>393</v>
      </c>
      <c r="P885" s="84">
        <v>42855.659895833334</v>
      </c>
      <c r="Q885" s="82" t="s">
        <v>2620</v>
      </c>
      <c r="R885" s="85" t="s">
        <v>2657</v>
      </c>
      <c r="S885" s="82" t="s">
        <v>2668</v>
      </c>
      <c r="T885" s="82"/>
      <c r="U885" s="82"/>
      <c r="V885" s="85" t="s">
        <v>3045</v>
      </c>
      <c r="W885" s="84">
        <v>42855.659895833334</v>
      </c>
      <c r="X885" s="85" t="s">
        <v>3479</v>
      </c>
      <c r="Y885" s="82"/>
      <c r="Z885" s="82"/>
      <c r="AA885" s="88" t="s">
        <v>3917</v>
      </c>
      <c r="AB885" s="82"/>
      <c r="AC885" s="82" t="b">
        <v>0</v>
      </c>
      <c r="AD885" s="82">
        <v>0</v>
      </c>
      <c r="AE885" s="88" t="s">
        <v>1016</v>
      </c>
      <c r="AF885" s="82" t="b">
        <v>0</v>
      </c>
      <c r="AG885" s="82" t="s">
        <v>1023</v>
      </c>
      <c r="AH885" s="82"/>
      <c r="AI885" s="88" t="s">
        <v>1016</v>
      </c>
      <c r="AJ885" s="82" t="b">
        <v>0</v>
      </c>
      <c r="AK885" s="82">
        <v>345</v>
      </c>
      <c r="AL885" s="88" t="s">
        <v>3964</v>
      </c>
      <c r="AM885" s="82" t="s">
        <v>1033</v>
      </c>
      <c r="AN885" s="82" t="b">
        <v>0</v>
      </c>
      <c r="AO885" s="88" t="s">
        <v>3964</v>
      </c>
      <c r="AP885" s="82" t="s">
        <v>179</v>
      </c>
      <c r="AQ885" s="82">
        <v>0</v>
      </c>
      <c r="AR885" s="82">
        <v>0</v>
      </c>
      <c r="AS885" s="82"/>
      <c r="AT885" s="82"/>
      <c r="AU885" s="82"/>
      <c r="AV885" s="82"/>
      <c r="AW885" s="82"/>
      <c r="AX885" s="82"/>
      <c r="AY885" s="82"/>
      <c r="AZ885" s="82"/>
      <c r="BA885" s="105" t="b">
        <f>IF(Edges[[#This Row],[Vertex 1]]=Edges[[#This Row],[Vertex 2]],TRUE,FALSE)</f>
        <v>0</v>
      </c>
      <c r="BB885">
        <v>1</v>
      </c>
      <c r="BC885">
        <v>1</v>
      </c>
      <c r="BD885" s="81" t="e">
        <f>REPLACE(INDEX(GroupVertices[Group], MATCH(Edges[[#This Row],[Vertex 1]],GroupVertices[Vertex],0)),1,1,"")</f>
        <v>#N/A</v>
      </c>
      <c r="BE885" s="81" t="e">
        <f>REPLACE(INDEX(GroupVertices[Group], MATCH(Edges[[#This Row],[Vertex 2]],GroupVertices[Vertex],0)),1,1,"")</f>
        <v>#N/A</v>
      </c>
    </row>
    <row r="886" spans="1:57" x14ac:dyDescent="0.25">
      <c r="A886" s="67" t="s">
        <v>2519</v>
      </c>
      <c r="B886" s="67" t="s">
        <v>381</v>
      </c>
      <c r="C886" s="68"/>
      <c r="D886" s="69"/>
      <c r="E886" s="70"/>
      <c r="F886" s="71"/>
      <c r="G886" s="68"/>
      <c r="H886" s="72"/>
      <c r="I886" s="73"/>
      <c r="J886" s="73"/>
      <c r="K886" s="35" t="s">
        <v>65</v>
      </c>
      <c r="L886" s="80">
        <v>886</v>
      </c>
      <c r="M886" s="80"/>
      <c r="N886" s="75"/>
      <c r="O886" s="82" t="s">
        <v>393</v>
      </c>
      <c r="P886" s="84">
        <v>42855.659895833334</v>
      </c>
      <c r="Q886" s="82" t="s">
        <v>2620</v>
      </c>
      <c r="R886" s="85" t="s">
        <v>2657</v>
      </c>
      <c r="S886" s="82" t="s">
        <v>2668</v>
      </c>
      <c r="T886" s="82"/>
      <c r="U886" s="82"/>
      <c r="V886" s="85" t="s">
        <v>3045</v>
      </c>
      <c r="W886" s="84">
        <v>42855.659895833334</v>
      </c>
      <c r="X886" s="85" t="s">
        <v>3479</v>
      </c>
      <c r="Y886" s="82"/>
      <c r="Z886" s="82"/>
      <c r="AA886" s="88" t="s">
        <v>3917</v>
      </c>
      <c r="AB886" s="82"/>
      <c r="AC886" s="82" t="b">
        <v>0</v>
      </c>
      <c r="AD886" s="82">
        <v>0</v>
      </c>
      <c r="AE886" s="88" t="s">
        <v>1016</v>
      </c>
      <c r="AF886" s="82" t="b">
        <v>0</v>
      </c>
      <c r="AG886" s="82" t="s">
        <v>1023</v>
      </c>
      <c r="AH886" s="82"/>
      <c r="AI886" s="88" t="s">
        <v>1016</v>
      </c>
      <c r="AJ886" s="82" t="b">
        <v>0</v>
      </c>
      <c r="AK886" s="82">
        <v>345</v>
      </c>
      <c r="AL886" s="88" t="s">
        <v>3964</v>
      </c>
      <c r="AM886" s="82" t="s">
        <v>1033</v>
      </c>
      <c r="AN886" s="82" t="b">
        <v>0</v>
      </c>
      <c r="AO886" s="88" t="s">
        <v>3964</v>
      </c>
      <c r="AP886" s="82" t="s">
        <v>179</v>
      </c>
      <c r="AQ886" s="82">
        <v>0</v>
      </c>
      <c r="AR886" s="82">
        <v>0</v>
      </c>
      <c r="AS886" s="82"/>
      <c r="AT886" s="82"/>
      <c r="AU886" s="82"/>
      <c r="AV886" s="82"/>
      <c r="AW886" s="82"/>
      <c r="AX886" s="82"/>
      <c r="AY886" s="82"/>
      <c r="AZ886" s="82"/>
      <c r="BA886" s="105" t="b">
        <f>IF(Edges[[#This Row],[Vertex 1]]=Edges[[#This Row],[Vertex 2]],TRUE,FALSE)</f>
        <v>0</v>
      </c>
      <c r="BB886">
        <v>1</v>
      </c>
      <c r="BC886">
        <v>1</v>
      </c>
      <c r="BD886" s="81" t="e">
        <f>REPLACE(INDEX(GroupVertices[Group], MATCH(Edges[[#This Row],[Vertex 1]],GroupVertices[Vertex],0)),1,1,"")</f>
        <v>#N/A</v>
      </c>
      <c r="BE886" s="81" t="e">
        <f>REPLACE(INDEX(GroupVertices[Group], MATCH(Edges[[#This Row],[Vertex 2]],GroupVertices[Vertex],0)),1,1,"")</f>
        <v>#N/A</v>
      </c>
    </row>
    <row r="887" spans="1:57" hidden="1" x14ac:dyDescent="0.25">
      <c r="A887" s="67" t="s">
        <v>2520</v>
      </c>
      <c r="B887" s="67" t="s">
        <v>2520</v>
      </c>
      <c r="C887" s="68"/>
      <c r="D887" s="69"/>
      <c r="E887" s="70"/>
      <c r="F887" s="71"/>
      <c r="G887" s="68"/>
      <c r="H887" s="72"/>
      <c r="I887" s="73"/>
      <c r="J887" s="73"/>
      <c r="K887" s="35" t="s">
        <v>65</v>
      </c>
      <c r="L887" s="80">
        <v>887</v>
      </c>
      <c r="M887" s="80"/>
      <c r="N887" s="75"/>
      <c r="O887" s="82" t="s">
        <v>179</v>
      </c>
      <c r="P887" s="84">
        <v>42855.642094907409</v>
      </c>
      <c r="Q887" s="82" t="s">
        <v>2652</v>
      </c>
      <c r="R887" s="82"/>
      <c r="S887" s="82"/>
      <c r="T887" s="82" t="s">
        <v>2702</v>
      </c>
      <c r="U887" s="82"/>
      <c r="V887" s="85" t="s">
        <v>3046</v>
      </c>
      <c r="W887" s="84">
        <v>42855.642094907409</v>
      </c>
      <c r="X887" s="85" t="s">
        <v>3480</v>
      </c>
      <c r="Y887" s="82"/>
      <c r="Z887" s="82"/>
      <c r="AA887" s="88" t="s">
        <v>3918</v>
      </c>
      <c r="AB887" s="82"/>
      <c r="AC887" s="82" t="b">
        <v>0</v>
      </c>
      <c r="AD887" s="82">
        <v>9</v>
      </c>
      <c r="AE887" s="88" t="s">
        <v>1016</v>
      </c>
      <c r="AF887" s="82" t="b">
        <v>0</v>
      </c>
      <c r="AG887" s="82" t="s">
        <v>1023</v>
      </c>
      <c r="AH887" s="82"/>
      <c r="AI887" s="88" t="s">
        <v>1016</v>
      </c>
      <c r="AJ887" s="82" t="b">
        <v>0</v>
      </c>
      <c r="AK887" s="82">
        <v>2</v>
      </c>
      <c r="AL887" s="88" t="s">
        <v>1016</v>
      </c>
      <c r="AM887" s="82" t="s">
        <v>3978</v>
      </c>
      <c r="AN887" s="82" t="b">
        <v>0</v>
      </c>
      <c r="AO887" s="88" t="s">
        <v>3918</v>
      </c>
      <c r="AP887" s="82" t="s">
        <v>179</v>
      </c>
      <c r="AQ887" s="82">
        <v>0</v>
      </c>
      <c r="AR887" s="82">
        <v>0</v>
      </c>
      <c r="AS887" s="82"/>
      <c r="AT887" s="82"/>
      <c r="AU887" s="82"/>
      <c r="AV887" s="82"/>
      <c r="AW887" s="82"/>
      <c r="AX887" s="82"/>
      <c r="AY887" s="82"/>
      <c r="AZ887" s="82"/>
      <c r="BA887" s="105" t="b">
        <f>IF(Edges[[#This Row],[Vertex 1]]=Edges[[#This Row],[Vertex 2]],TRUE,FALSE)</f>
        <v>1</v>
      </c>
      <c r="BB887">
        <v>1</v>
      </c>
      <c r="BC887">
        <v>1</v>
      </c>
      <c r="BD887" s="82" t="e">
        <f>REPLACE(INDEX(GroupVertices[Group], MATCH(Edges[[#This Row],[Vertex 1]],GroupVertices[Vertex],0)),1,1,"")</f>
        <v>#N/A</v>
      </c>
      <c r="BE887" s="105" t="e">
        <f>REPLACE(INDEX(GroupVertices[Group], MATCH(Edges[[#This Row],[Vertex 2]],GroupVertices[Vertex],0)),1,1,"")</f>
        <v>#N/A</v>
      </c>
    </row>
    <row r="888" spans="1:57" x14ac:dyDescent="0.25">
      <c r="A888" s="67" t="s">
        <v>2521</v>
      </c>
      <c r="B888" s="67" t="s">
        <v>2520</v>
      </c>
      <c r="C888" s="68"/>
      <c r="D888" s="69"/>
      <c r="E888" s="70"/>
      <c r="F888" s="71"/>
      <c r="G888" s="68"/>
      <c r="H888" s="72"/>
      <c r="I888" s="73"/>
      <c r="J888" s="73"/>
      <c r="K888" s="35" t="s">
        <v>65</v>
      </c>
      <c r="L888" s="80">
        <v>888</v>
      </c>
      <c r="M888" s="80"/>
      <c r="N888" s="75"/>
      <c r="O888" s="82" t="s">
        <v>393</v>
      </c>
      <c r="P888" s="84">
        <v>42855.666921296295</v>
      </c>
      <c r="Q888" s="82" t="s">
        <v>2649</v>
      </c>
      <c r="R888" s="82"/>
      <c r="S888" s="82"/>
      <c r="T888" s="82" t="s">
        <v>2702</v>
      </c>
      <c r="U888" s="82"/>
      <c r="V888" s="85" t="s">
        <v>3047</v>
      </c>
      <c r="W888" s="84">
        <v>42855.666921296295</v>
      </c>
      <c r="X888" s="85" t="s">
        <v>3481</v>
      </c>
      <c r="Y888" s="82"/>
      <c r="Z888" s="82"/>
      <c r="AA888" s="88" t="s">
        <v>3919</v>
      </c>
      <c r="AB888" s="82"/>
      <c r="AC888" s="82" t="b">
        <v>0</v>
      </c>
      <c r="AD888" s="82">
        <v>0</v>
      </c>
      <c r="AE888" s="88" t="s">
        <v>1016</v>
      </c>
      <c r="AF888" s="82" t="b">
        <v>0</v>
      </c>
      <c r="AG888" s="82" t="s">
        <v>1023</v>
      </c>
      <c r="AH888" s="82"/>
      <c r="AI888" s="88" t="s">
        <v>1016</v>
      </c>
      <c r="AJ888" s="82" t="b">
        <v>0</v>
      </c>
      <c r="AK888" s="82">
        <v>2</v>
      </c>
      <c r="AL888" s="88" t="s">
        <v>3918</v>
      </c>
      <c r="AM888" s="82" t="s">
        <v>1030</v>
      </c>
      <c r="AN888" s="82" t="b">
        <v>0</v>
      </c>
      <c r="AO888" s="88" t="s">
        <v>3918</v>
      </c>
      <c r="AP888" s="82" t="s">
        <v>179</v>
      </c>
      <c r="AQ888" s="82">
        <v>0</v>
      </c>
      <c r="AR888" s="82">
        <v>0</v>
      </c>
      <c r="AS888" s="82"/>
      <c r="AT888" s="82"/>
      <c r="AU888" s="82"/>
      <c r="AV888" s="82"/>
      <c r="AW888" s="82"/>
      <c r="AX888" s="82"/>
      <c r="AY888" s="82"/>
      <c r="AZ888" s="82"/>
      <c r="BA888" s="105" t="b">
        <f>IF(Edges[[#This Row],[Vertex 1]]=Edges[[#This Row],[Vertex 2]],TRUE,FALSE)</f>
        <v>0</v>
      </c>
      <c r="BB888">
        <v>1</v>
      </c>
      <c r="BC888">
        <v>1</v>
      </c>
      <c r="BD888" s="81" t="e">
        <f>REPLACE(INDEX(GroupVertices[Group], MATCH(Edges[[#This Row],[Vertex 1]],GroupVertices[Vertex],0)),1,1,"")</f>
        <v>#N/A</v>
      </c>
      <c r="BE888" s="81" t="e">
        <f>REPLACE(INDEX(GroupVertices[Group], MATCH(Edges[[#This Row],[Vertex 2]],GroupVertices[Vertex],0)),1,1,"")</f>
        <v>#N/A</v>
      </c>
    </row>
    <row r="889" spans="1:57" x14ac:dyDescent="0.25">
      <c r="A889" s="67" t="s">
        <v>2522</v>
      </c>
      <c r="B889" s="67" t="s">
        <v>387</v>
      </c>
      <c r="C889" s="68"/>
      <c r="D889" s="69"/>
      <c r="E889" s="70"/>
      <c r="F889" s="71"/>
      <c r="G889" s="68"/>
      <c r="H889" s="72"/>
      <c r="I889" s="73"/>
      <c r="J889" s="73"/>
      <c r="K889" s="35" t="s">
        <v>65</v>
      </c>
      <c r="L889" s="80">
        <v>889</v>
      </c>
      <c r="M889" s="80"/>
      <c r="N889" s="75"/>
      <c r="O889" s="82" t="s">
        <v>393</v>
      </c>
      <c r="P889" s="84">
        <v>42855.710914351854</v>
      </c>
      <c r="Q889" s="82" t="s">
        <v>2620</v>
      </c>
      <c r="R889" s="85" t="s">
        <v>2657</v>
      </c>
      <c r="S889" s="82" t="s">
        <v>2668</v>
      </c>
      <c r="T889" s="82"/>
      <c r="U889" s="82"/>
      <c r="V889" s="85" t="s">
        <v>3048</v>
      </c>
      <c r="W889" s="84">
        <v>42855.710914351854</v>
      </c>
      <c r="X889" s="85" t="s">
        <v>3482</v>
      </c>
      <c r="Y889" s="82"/>
      <c r="Z889" s="82"/>
      <c r="AA889" s="88" t="s">
        <v>3920</v>
      </c>
      <c r="AB889" s="82"/>
      <c r="AC889" s="82" t="b">
        <v>0</v>
      </c>
      <c r="AD889" s="82">
        <v>0</v>
      </c>
      <c r="AE889" s="88" t="s">
        <v>1016</v>
      </c>
      <c r="AF889" s="82" t="b">
        <v>0</v>
      </c>
      <c r="AG889" s="82" t="s">
        <v>1023</v>
      </c>
      <c r="AH889" s="82"/>
      <c r="AI889" s="88" t="s">
        <v>1016</v>
      </c>
      <c r="AJ889" s="82" t="b">
        <v>0</v>
      </c>
      <c r="AK889" s="82">
        <v>345</v>
      </c>
      <c r="AL889" s="88" t="s">
        <v>3964</v>
      </c>
      <c r="AM889" s="82" t="s">
        <v>1030</v>
      </c>
      <c r="AN889" s="82" t="b">
        <v>0</v>
      </c>
      <c r="AO889" s="88" t="s">
        <v>3964</v>
      </c>
      <c r="AP889" s="82" t="s">
        <v>179</v>
      </c>
      <c r="AQ889" s="82">
        <v>0</v>
      </c>
      <c r="AR889" s="82">
        <v>0</v>
      </c>
      <c r="AS889" s="82"/>
      <c r="AT889" s="82"/>
      <c r="AU889" s="82"/>
      <c r="AV889" s="82"/>
      <c r="AW889" s="82"/>
      <c r="AX889" s="82"/>
      <c r="AY889" s="82"/>
      <c r="AZ889" s="82"/>
      <c r="BA889" s="105" t="b">
        <f>IF(Edges[[#This Row],[Vertex 1]]=Edges[[#This Row],[Vertex 2]],TRUE,FALSE)</f>
        <v>0</v>
      </c>
      <c r="BB889">
        <v>1</v>
      </c>
      <c r="BC889">
        <v>1</v>
      </c>
      <c r="BD889" s="81" t="e">
        <f>REPLACE(INDEX(GroupVertices[Group], MATCH(Edges[[#This Row],[Vertex 1]],GroupVertices[Vertex],0)),1,1,"")</f>
        <v>#N/A</v>
      </c>
      <c r="BE889" s="81" t="e">
        <f>REPLACE(INDEX(GroupVertices[Group], MATCH(Edges[[#This Row],[Vertex 2]],GroupVertices[Vertex],0)),1,1,"")</f>
        <v>#N/A</v>
      </c>
    </row>
    <row r="890" spans="1:57" x14ac:dyDescent="0.25">
      <c r="A890" s="67" t="s">
        <v>2522</v>
      </c>
      <c r="B890" s="67" t="s">
        <v>381</v>
      </c>
      <c r="C890" s="68"/>
      <c r="D890" s="69"/>
      <c r="E890" s="70"/>
      <c r="F890" s="71"/>
      <c r="G890" s="68"/>
      <c r="H890" s="72"/>
      <c r="I890" s="73"/>
      <c r="J890" s="73"/>
      <c r="K890" s="35" t="s">
        <v>65</v>
      </c>
      <c r="L890" s="80">
        <v>890</v>
      </c>
      <c r="M890" s="80"/>
      <c r="N890" s="75"/>
      <c r="O890" s="82" t="s">
        <v>393</v>
      </c>
      <c r="P890" s="84">
        <v>42855.710914351854</v>
      </c>
      <c r="Q890" s="82" t="s">
        <v>2620</v>
      </c>
      <c r="R890" s="85" t="s">
        <v>2657</v>
      </c>
      <c r="S890" s="82" t="s">
        <v>2668</v>
      </c>
      <c r="T890" s="82"/>
      <c r="U890" s="82"/>
      <c r="V890" s="85" t="s">
        <v>3048</v>
      </c>
      <c r="W890" s="84">
        <v>42855.710914351854</v>
      </c>
      <c r="X890" s="85" t="s">
        <v>3482</v>
      </c>
      <c r="Y890" s="82"/>
      <c r="Z890" s="82"/>
      <c r="AA890" s="88" t="s">
        <v>3920</v>
      </c>
      <c r="AB890" s="82"/>
      <c r="AC890" s="82" t="b">
        <v>0</v>
      </c>
      <c r="AD890" s="82">
        <v>0</v>
      </c>
      <c r="AE890" s="88" t="s">
        <v>1016</v>
      </c>
      <c r="AF890" s="82" t="b">
        <v>0</v>
      </c>
      <c r="AG890" s="82" t="s">
        <v>1023</v>
      </c>
      <c r="AH890" s="82"/>
      <c r="AI890" s="88" t="s">
        <v>1016</v>
      </c>
      <c r="AJ890" s="82" t="b">
        <v>0</v>
      </c>
      <c r="AK890" s="82">
        <v>345</v>
      </c>
      <c r="AL890" s="88" t="s">
        <v>3964</v>
      </c>
      <c r="AM890" s="82" t="s">
        <v>1030</v>
      </c>
      <c r="AN890" s="82" t="b">
        <v>0</v>
      </c>
      <c r="AO890" s="88" t="s">
        <v>3964</v>
      </c>
      <c r="AP890" s="82" t="s">
        <v>179</v>
      </c>
      <c r="AQ890" s="82">
        <v>0</v>
      </c>
      <c r="AR890" s="82">
        <v>0</v>
      </c>
      <c r="AS890" s="82"/>
      <c r="AT890" s="82"/>
      <c r="AU890" s="82"/>
      <c r="AV890" s="82"/>
      <c r="AW890" s="82"/>
      <c r="AX890" s="82"/>
      <c r="AY890" s="82"/>
      <c r="AZ890" s="82"/>
      <c r="BA890" s="105" t="b">
        <f>IF(Edges[[#This Row],[Vertex 1]]=Edges[[#This Row],[Vertex 2]],TRUE,FALSE)</f>
        <v>0</v>
      </c>
      <c r="BB890">
        <v>1</v>
      </c>
      <c r="BC890">
        <v>1</v>
      </c>
      <c r="BD890" s="81" t="e">
        <f>REPLACE(INDEX(GroupVertices[Group], MATCH(Edges[[#This Row],[Vertex 1]],GroupVertices[Vertex],0)),1,1,"")</f>
        <v>#N/A</v>
      </c>
      <c r="BE890" s="81" t="e">
        <f>REPLACE(INDEX(GroupVertices[Group], MATCH(Edges[[#This Row],[Vertex 2]],GroupVertices[Vertex],0)),1,1,"")</f>
        <v>#N/A</v>
      </c>
    </row>
    <row r="891" spans="1:57" x14ac:dyDescent="0.25">
      <c r="A891" s="67" t="s">
        <v>2523</v>
      </c>
      <c r="B891" s="67" t="s">
        <v>387</v>
      </c>
      <c r="C891" s="68"/>
      <c r="D891" s="69"/>
      <c r="E891" s="70"/>
      <c r="F891" s="71"/>
      <c r="G891" s="68"/>
      <c r="H891" s="72"/>
      <c r="I891" s="73"/>
      <c r="J891" s="73"/>
      <c r="K891" s="35" t="s">
        <v>65</v>
      </c>
      <c r="L891" s="80">
        <v>891</v>
      </c>
      <c r="M891" s="80"/>
      <c r="N891" s="75"/>
      <c r="O891" s="82" t="s">
        <v>393</v>
      </c>
      <c r="P891" s="84">
        <v>42855.723171296297</v>
      </c>
      <c r="Q891" s="82" t="s">
        <v>2620</v>
      </c>
      <c r="R891" s="85" t="s">
        <v>2657</v>
      </c>
      <c r="S891" s="82" t="s">
        <v>2668</v>
      </c>
      <c r="T891" s="82"/>
      <c r="U891" s="82"/>
      <c r="V891" s="85" t="s">
        <v>3049</v>
      </c>
      <c r="W891" s="84">
        <v>42855.723171296297</v>
      </c>
      <c r="X891" s="85" t="s">
        <v>3483</v>
      </c>
      <c r="Y891" s="82"/>
      <c r="Z891" s="82"/>
      <c r="AA891" s="88" t="s">
        <v>3921</v>
      </c>
      <c r="AB891" s="82"/>
      <c r="AC891" s="82" t="b">
        <v>0</v>
      </c>
      <c r="AD891" s="82">
        <v>0</v>
      </c>
      <c r="AE891" s="88" t="s">
        <v>1016</v>
      </c>
      <c r="AF891" s="82" t="b">
        <v>0</v>
      </c>
      <c r="AG891" s="82" t="s">
        <v>1023</v>
      </c>
      <c r="AH891" s="82"/>
      <c r="AI891" s="88" t="s">
        <v>1016</v>
      </c>
      <c r="AJ891" s="82" t="b">
        <v>0</v>
      </c>
      <c r="AK891" s="82">
        <v>345</v>
      </c>
      <c r="AL891" s="88" t="s">
        <v>3964</v>
      </c>
      <c r="AM891" s="82" t="s">
        <v>1032</v>
      </c>
      <c r="AN891" s="82" t="b">
        <v>0</v>
      </c>
      <c r="AO891" s="88" t="s">
        <v>3964</v>
      </c>
      <c r="AP891" s="82" t="s">
        <v>179</v>
      </c>
      <c r="AQ891" s="82">
        <v>0</v>
      </c>
      <c r="AR891" s="82">
        <v>0</v>
      </c>
      <c r="AS891" s="82"/>
      <c r="AT891" s="82"/>
      <c r="AU891" s="82"/>
      <c r="AV891" s="82"/>
      <c r="AW891" s="82"/>
      <c r="AX891" s="82"/>
      <c r="AY891" s="82"/>
      <c r="AZ891" s="82"/>
      <c r="BA891" s="105" t="b">
        <f>IF(Edges[[#This Row],[Vertex 1]]=Edges[[#This Row],[Vertex 2]],TRUE,FALSE)</f>
        <v>0</v>
      </c>
      <c r="BB891">
        <v>1</v>
      </c>
      <c r="BC891">
        <v>1</v>
      </c>
      <c r="BD891" s="81" t="e">
        <f>REPLACE(INDEX(GroupVertices[Group], MATCH(Edges[[#This Row],[Vertex 1]],GroupVertices[Vertex],0)),1,1,"")</f>
        <v>#N/A</v>
      </c>
      <c r="BE891" s="81" t="e">
        <f>REPLACE(INDEX(GroupVertices[Group], MATCH(Edges[[#This Row],[Vertex 2]],GroupVertices[Vertex],0)),1,1,"")</f>
        <v>#N/A</v>
      </c>
    </row>
    <row r="892" spans="1:57" x14ac:dyDescent="0.25">
      <c r="A892" s="67" t="s">
        <v>2523</v>
      </c>
      <c r="B892" s="67" t="s">
        <v>381</v>
      </c>
      <c r="C892" s="68"/>
      <c r="D892" s="69"/>
      <c r="E892" s="70"/>
      <c r="F892" s="71"/>
      <c r="G892" s="68"/>
      <c r="H892" s="72"/>
      <c r="I892" s="73"/>
      <c r="J892" s="73"/>
      <c r="K892" s="35" t="s">
        <v>65</v>
      </c>
      <c r="L892" s="80">
        <v>892</v>
      </c>
      <c r="M892" s="80"/>
      <c r="N892" s="75"/>
      <c r="O892" s="82" t="s">
        <v>393</v>
      </c>
      <c r="P892" s="84">
        <v>42855.723171296297</v>
      </c>
      <c r="Q892" s="82" t="s">
        <v>2620</v>
      </c>
      <c r="R892" s="85" t="s">
        <v>2657</v>
      </c>
      <c r="S892" s="82" t="s">
        <v>2668</v>
      </c>
      <c r="T892" s="82"/>
      <c r="U892" s="82"/>
      <c r="V892" s="85" t="s">
        <v>3049</v>
      </c>
      <c r="W892" s="84">
        <v>42855.723171296297</v>
      </c>
      <c r="X892" s="85" t="s">
        <v>3483</v>
      </c>
      <c r="Y892" s="82"/>
      <c r="Z892" s="82"/>
      <c r="AA892" s="88" t="s">
        <v>3921</v>
      </c>
      <c r="AB892" s="82"/>
      <c r="AC892" s="82" t="b">
        <v>0</v>
      </c>
      <c r="AD892" s="82">
        <v>0</v>
      </c>
      <c r="AE892" s="88" t="s">
        <v>1016</v>
      </c>
      <c r="AF892" s="82" t="b">
        <v>0</v>
      </c>
      <c r="AG892" s="82" t="s">
        <v>1023</v>
      </c>
      <c r="AH892" s="82"/>
      <c r="AI892" s="88" t="s">
        <v>1016</v>
      </c>
      <c r="AJ892" s="82" t="b">
        <v>0</v>
      </c>
      <c r="AK892" s="82">
        <v>345</v>
      </c>
      <c r="AL892" s="88" t="s">
        <v>3964</v>
      </c>
      <c r="AM892" s="82" t="s">
        <v>1032</v>
      </c>
      <c r="AN892" s="82" t="b">
        <v>0</v>
      </c>
      <c r="AO892" s="88" t="s">
        <v>3964</v>
      </c>
      <c r="AP892" s="82" t="s">
        <v>179</v>
      </c>
      <c r="AQ892" s="82">
        <v>0</v>
      </c>
      <c r="AR892" s="82">
        <v>0</v>
      </c>
      <c r="AS892" s="82"/>
      <c r="AT892" s="82"/>
      <c r="AU892" s="82"/>
      <c r="AV892" s="82"/>
      <c r="AW892" s="82"/>
      <c r="AX892" s="82"/>
      <c r="AY892" s="82"/>
      <c r="AZ892" s="82"/>
      <c r="BA892" s="105" t="b">
        <f>IF(Edges[[#This Row],[Vertex 1]]=Edges[[#This Row],[Vertex 2]],TRUE,FALSE)</f>
        <v>0</v>
      </c>
      <c r="BB892">
        <v>1</v>
      </c>
      <c r="BC892">
        <v>1</v>
      </c>
      <c r="BD892" s="81" t="e">
        <f>REPLACE(INDEX(GroupVertices[Group], MATCH(Edges[[#This Row],[Vertex 1]],GroupVertices[Vertex],0)),1,1,"")</f>
        <v>#N/A</v>
      </c>
      <c r="BE892" s="81" t="e">
        <f>REPLACE(INDEX(GroupVertices[Group], MATCH(Edges[[#This Row],[Vertex 2]],GroupVertices[Vertex],0)),1,1,"")</f>
        <v>#N/A</v>
      </c>
    </row>
    <row r="893" spans="1:57" x14ac:dyDescent="0.25">
      <c r="A893" s="67" t="s">
        <v>2524</v>
      </c>
      <c r="B893" s="67" t="s">
        <v>387</v>
      </c>
      <c r="C893" s="68"/>
      <c r="D893" s="69"/>
      <c r="E893" s="70"/>
      <c r="F893" s="71"/>
      <c r="G893" s="68"/>
      <c r="H893" s="72"/>
      <c r="I893" s="73"/>
      <c r="J893" s="73"/>
      <c r="K893" s="35" t="s">
        <v>65</v>
      </c>
      <c r="L893" s="80">
        <v>893</v>
      </c>
      <c r="M893" s="80"/>
      <c r="N893" s="75"/>
      <c r="O893" s="82" t="s">
        <v>393</v>
      </c>
      <c r="P893" s="84">
        <v>42855.725578703707</v>
      </c>
      <c r="Q893" s="82" t="s">
        <v>2620</v>
      </c>
      <c r="R893" s="85" t="s">
        <v>2657</v>
      </c>
      <c r="S893" s="82" t="s">
        <v>2668</v>
      </c>
      <c r="T893" s="82"/>
      <c r="U893" s="82"/>
      <c r="V893" s="85" t="s">
        <v>3050</v>
      </c>
      <c r="W893" s="84">
        <v>42855.725578703707</v>
      </c>
      <c r="X893" s="85" t="s">
        <v>3484</v>
      </c>
      <c r="Y893" s="82"/>
      <c r="Z893" s="82"/>
      <c r="AA893" s="88" t="s">
        <v>3922</v>
      </c>
      <c r="AB893" s="82"/>
      <c r="AC893" s="82" t="b">
        <v>0</v>
      </c>
      <c r="AD893" s="82">
        <v>0</v>
      </c>
      <c r="AE893" s="88" t="s">
        <v>1016</v>
      </c>
      <c r="AF893" s="82" t="b">
        <v>0</v>
      </c>
      <c r="AG893" s="82" t="s">
        <v>1023</v>
      </c>
      <c r="AH893" s="82"/>
      <c r="AI893" s="88" t="s">
        <v>1016</v>
      </c>
      <c r="AJ893" s="82" t="b">
        <v>0</v>
      </c>
      <c r="AK893" s="82">
        <v>345</v>
      </c>
      <c r="AL893" s="88" t="s">
        <v>3964</v>
      </c>
      <c r="AM893" s="82" t="s">
        <v>1030</v>
      </c>
      <c r="AN893" s="82" t="b">
        <v>0</v>
      </c>
      <c r="AO893" s="88" t="s">
        <v>3964</v>
      </c>
      <c r="AP893" s="82" t="s">
        <v>179</v>
      </c>
      <c r="AQ893" s="82">
        <v>0</v>
      </c>
      <c r="AR893" s="82">
        <v>0</v>
      </c>
      <c r="AS893" s="82"/>
      <c r="AT893" s="82"/>
      <c r="AU893" s="82"/>
      <c r="AV893" s="82"/>
      <c r="AW893" s="82"/>
      <c r="AX893" s="82"/>
      <c r="AY893" s="82"/>
      <c r="AZ893" s="82"/>
      <c r="BA893" s="105" t="b">
        <f>IF(Edges[[#This Row],[Vertex 1]]=Edges[[#This Row],[Vertex 2]],TRUE,FALSE)</f>
        <v>0</v>
      </c>
      <c r="BB893">
        <v>1</v>
      </c>
      <c r="BC893">
        <v>1</v>
      </c>
      <c r="BD893" s="81" t="e">
        <f>REPLACE(INDEX(GroupVertices[Group], MATCH(Edges[[#This Row],[Vertex 1]],GroupVertices[Vertex],0)),1,1,"")</f>
        <v>#N/A</v>
      </c>
      <c r="BE893" s="81" t="e">
        <f>REPLACE(INDEX(GroupVertices[Group], MATCH(Edges[[#This Row],[Vertex 2]],GroupVertices[Vertex],0)),1,1,"")</f>
        <v>#N/A</v>
      </c>
    </row>
    <row r="894" spans="1:57" x14ac:dyDescent="0.25">
      <c r="A894" s="67" t="s">
        <v>2524</v>
      </c>
      <c r="B894" s="67" t="s">
        <v>381</v>
      </c>
      <c r="C894" s="68"/>
      <c r="D894" s="69"/>
      <c r="E894" s="70"/>
      <c r="F894" s="71"/>
      <c r="G894" s="68"/>
      <c r="H894" s="72"/>
      <c r="I894" s="73"/>
      <c r="J894" s="73"/>
      <c r="K894" s="35" t="s">
        <v>65</v>
      </c>
      <c r="L894" s="80">
        <v>894</v>
      </c>
      <c r="M894" s="80"/>
      <c r="N894" s="75"/>
      <c r="O894" s="82" t="s">
        <v>393</v>
      </c>
      <c r="P894" s="84">
        <v>42855.725578703707</v>
      </c>
      <c r="Q894" s="82" t="s">
        <v>2620</v>
      </c>
      <c r="R894" s="85" t="s">
        <v>2657</v>
      </c>
      <c r="S894" s="82" t="s">
        <v>2668</v>
      </c>
      <c r="T894" s="82"/>
      <c r="U894" s="82"/>
      <c r="V894" s="85" t="s">
        <v>3050</v>
      </c>
      <c r="W894" s="84">
        <v>42855.725578703707</v>
      </c>
      <c r="X894" s="85" t="s">
        <v>3484</v>
      </c>
      <c r="Y894" s="82"/>
      <c r="Z894" s="82"/>
      <c r="AA894" s="88" t="s">
        <v>3922</v>
      </c>
      <c r="AB894" s="82"/>
      <c r="AC894" s="82" t="b">
        <v>0</v>
      </c>
      <c r="AD894" s="82">
        <v>0</v>
      </c>
      <c r="AE894" s="88" t="s">
        <v>1016</v>
      </c>
      <c r="AF894" s="82" t="b">
        <v>0</v>
      </c>
      <c r="AG894" s="82" t="s">
        <v>1023</v>
      </c>
      <c r="AH894" s="82"/>
      <c r="AI894" s="88" t="s">
        <v>1016</v>
      </c>
      <c r="AJ894" s="82" t="b">
        <v>0</v>
      </c>
      <c r="AK894" s="82">
        <v>345</v>
      </c>
      <c r="AL894" s="88" t="s">
        <v>3964</v>
      </c>
      <c r="AM894" s="82" t="s">
        <v>1030</v>
      </c>
      <c r="AN894" s="82" t="b">
        <v>0</v>
      </c>
      <c r="AO894" s="88" t="s">
        <v>3964</v>
      </c>
      <c r="AP894" s="82" t="s">
        <v>179</v>
      </c>
      <c r="AQ894" s="82">
        <v>0</v>
      </c>
      <c r="AR894" s="82">
        <v>0</v>
      </c>
      <c r="AS894" s="82"/>
      <c r="AT894" s="82"/>
      <c r="AU894" s="82"/>
      <c r="AV894" s="82"/>
      <c r="AW894" s="82"/>
      <c r="AX894" s="82"/>
      <c r="AY894" s="82"/>
      <c r="AZ894" s="82"/>
      <c r="BA894" s="105" t="b">
        <f>IF(Edges[[#This Row],[Vertex 1]]=Edges[[#This Row],[Vertex 2]],TRUE,FALSE)</f>
        <v>0</v>
      </c>
      <c r="BB894">
        <v>1</v>
      </c>
      <c r="BC894">
        <v>1</v>
      </c>
      <c r="BD894" s="81" t="e">
        <f>REPLACE(INDEX(GroupVertices[Group], MATCH(Edges[[#This Row],[Vertex 1]],GroupVertices[Vertex],0)),1,1,"")</f>
        <v>#N/A</v>
      </c>
      <c r="BE894" s="81" t="e">
        <f>REPLACE(INDEX(GroupVertices[Group], MATCH(Edges[[#This Row],[Vertex 2]],GroupVertices[Vertex],0)),1,1,"")</f>
        <v>#N/A</v>
      </c>
    </row>
    <row r="895" spans="1:57" x14ac:dyDescent="0.25">
      <c r="A895" s="67" t="s">
        <v>2525</v>
      </c>
      <c r="B895" s="67" t="s">
        <v>387</v>
      </c>
      <c r="C895" s="68"/>
      <c r="D895" s="69"/>
      <c r="E895" s="70"/>
      <c r="F895" s="71"/>
      <c r="G895" s="68"/>
      <c r="H895" s="72"/>
      <c r="I895" s="73"/>
      <c r="J895" s="73"/>
      <c r="K895" s="35" t="s">
        <v>65</v>
      </c>
      <c r="L895" s="80">
        <v>895</v>
      </c>
      <c r="M895" s="80"/>
      <c r="N895" s="75"/>
      <c r="O895" s="82" t="s">
        <v>393</v>
      </c>
      <c r="P895" s="84">
        <v>42855.729861111111</v>
      </c>
      <c r="Q895" s="82" t="s">
        <v>2620</v>
      </c>
      <c r="R895" s="85" t="s">
        <v>2657</v>
      </c>
      <c r="S895" s="82" t="s">
        <v>2668</v>
      </c>
      <c r="T895" s="82"/>
      <c r="U895" s="82"/>
      <c r="V895" s="85" t="s">
        <v>3051</v>
      </c>
      <c r="W895" s="84">
        <v>42855.729861111111</v>
      </c>
      <c r="X895" s="85" t="s">
        <v>3485</v>
      </c>
      <c r="Y895" s="82"/>
      <c r="Z895" s="82"/>
      <c r="AA895" s="88" t="s">
        <v>3923</v>
      </c>
      <c r="AB895" s="82"/>
      <c r="AC895" s="82" t="b">
        <v>0</v>
      </c>
      <c r="AD895" s="82">
        <v>0</v>
      </c>
      <c r="AE895" s="88" t="s">
        <v>1016</v>
      </c>
      <c r="AF895" s="82" t="b">
        <v>0</v>
      </c>
      <c r="AG895" s="82" t="s">
        <v>1023</v>
      </c>
      <c r="AH895" s="82"/>
      <c r="AI895" s="88" t="s">
        <v>1016</v>
      </c>
      <c r="AJ895" s="82" t="b">
        <v>0</v>
      </c>
      <c r="AK895" s="82">
        <v>345</v>
      </c>
      <c r="AL895" s="88" t="s">
        <v>3964</v>
      </c>
      <c r="AM895" s="82" t="s">
        <v>1030</v>
      </c>
      <c r="AN895" s="82" t="b">
        <v>0</v>
      </c>
      <c r="AO895" s="88" t="s">
        <v>3964</v>
      </c>
      <c r="AP895" s="82" t="s">
        <v>179</v>
      </c>
      <c r="AQ895" s="82">
        <v>0</v>
      </c>
      <c r="AR895" s="82">
        <v>0</v>
      </c>
      <c r="AS895" s="82"/>
      <c r="AT895" s="82"/>
      <c r="AU895" s="82"/>
      <c r="AV895" s="82"/>
      <c r="AW895" s="82"/>
      <c r="AX895" s="82"/>
      <c r="AY895" s="82"/>
      <c r="AZ895" s="82"/>
      <c r="BA895" s="105" t="b">
        <f>IF(Edges[[#This Row],[Vertex 1]]=Edges[[#This Row],[Vertex 2]],TRUE,FALSE)</f>
        <v>0</v>
      </c>
      <c r="BB895">
        <v>1</v>
      </c>
      <c r="BC895">
        <v>1</v>
      </c>
      <c r="BD895" s="81" t="e">
        <f>REPLACE(INDEX(GroupVertices[Group], MATCH(Edges[[#This Row],[Vertex 1]],GroupVertices[Vertex],0)),1,1,"")</f>
        <v>#N/A</v>
      </c>
      <c r="BE895" s="81" t="e">
        <f>REPLACE(INDEX(GroupVertices[Group], MATCH(Edges[[#This Row],[Vertex 2]],GroupVertices[Vertex],0)),1,1,"")</f>
        <v>#N/A</v>
      </c>
    </row>
    <row r="896" spans="1:57" x14ac:dyDescent="0.25">
      <c r="A896" s="67" t="s">
        <v>2525</v>
      </c>
      <c r="B896" s="67" t="s">
        <v>381</v>
      </c>
      <c r="C896" s="68"/>
      <c r="D896" s="69"/>
      <c r="E896" s="70"/>
      <c r="F896" s="71"/>
      <c r="G896" s="68"/>
      <c r="H896" s="72"/>
      <c r="I896" s="73"/>
      <c r="J896" s="73"/>
      <c r="K896" s="35" t="s">
        <v>65</v>
      </c>
      <c r="L896" s="80">
        <v>896</v>
      </c>
      <c r="M896" s="80"/>
      <c r="N896" s="75"/>
      <c r="O896" s="82" t="s">
        <v>393</v>
      </c>
      <c r="P896" s="84">
        <v>42855.729861111111</v>
      </c>
      <c r="Q896" s="82" t="s">
        <v>2620</v>
      </c>
      <c r="R896" s="85" t="s">
        <v>2657</v>
      </c>
      <c r="S896" s="82" t="s">
        <v>2668</v>
      </c>
      <c r="T896" s="82"/>
      <c r="U896" s="82"/>
      <c r="V896" s="85" t="s">
        <v>3051</v>
      </c>
      <c r="W896" s="84">
        <v>42855.729861111111</v>
      </c>
      <c r="X896" s="85" t="s">
        <v>3485</v>
      </c>
      <c r="Y896" s="82"/>
      <c r="Z896" s="82"/>
      <c r="AA896" s="88" t="s">
        <v>3923</v>
      </c>
      <c r="AB896" s="82"/>
      <c r="AC896" s="82" t="b">
        <v>0</v>
      </c>
      <c r="AD896" s="82">
        <v>0</v>
      </c>
      <c r="AE896" s="88" t="s">
        <v>1016</v>
      </c>
      <c r="AF896" s="82" t="b">
        <v>0</v>
      </c>
      <c r="AG896" s="82" t="s">
        <v>1023</v>
      </c>
      <c r="AH896" s="82"/>
      <c r="AI896" s="88" t="s">
        <v>1016</v>
      </c>
      <c r="AJ896" s="82" t="b">
        <v>0</v>
      </c>
      <c r="AK896" s="82">
        <v>345</v>
      </c>
      <c r="AL896" s="88" t="s">
        <v>3964</v>
      </c>
      <c r="AM896" s="82" t="s">
        <v>1030</v>
      </c>
      <c r="AN896" s="82" t="b">
        <v>0</v>
      </c>
      <c r="AO896" s="88" t="s">
        <v>3964</v>
      </c>
      <c r="AP896" s="82" t="s">
        <v>179</v>
      </c>
      <c r="AQ896" s="82">
        <v>0</v>
      </c>
      <c r="AR896" s="82">
        <v>0</v>
      </c>
      <c r="AS896" s="82"/>
      <c r="AT896" s="82"/>
      <c r="AU896" s="82"/>
      <c r="AV896" s="82"/>
      <c r="AW896" s="82"/>
      <c r="AX896" s="82"/>
      <c r="AY896" s="82"/>
      <c r="AZ896" s="82"/>
      <c r="BA896" s="105" t="b">
        <f>IF(Edges[[#This Row],[Vertex 1]]=Edges[[#This Row],[Vertex 2]],TRUE,FALSE)</f>
        <v>0</v>
      </c>
      <c r="BB896">
        <v>1</v>
      </c>
      <c r="BC896">
        <v>1</v>
      </c>
      <c r="BD896" s="81" t="e">
        <f>REPLACE(INDEX(GroupVertices[Group], MATCH(Edges[[#This Row],[Vertex 1]],GroupVertices[Vertex],0)),1,1,"")</f>
        <v>#N/A</v>
      </c>
      <c r="BE896" s="81" t="e">
        <f>REPLACE(INDEX(GroupVertices[Group], MATCH(Edges[[#This Row],[Vertex 2]],GroupVertices[Vertex],0)),1,1,"")</f>
        <v>#N/A</v>
      </c>
    </row>
    <row r="897" spans="1:57" x14ac:dyDescent="0.25">
      <c r="A897" s="67" t="s">
        <v>2526</v>
      </c>
      <c r="B897" s="67" t="s">
        <v>387</v>
      </c>
      <c r="C897" s="68"/>
      <c r="D897" s="69"/>
      <c r="E897" s="70"/>
      <c r="F897" s="71"/>
      <c r="G897" s="68"/>
      <c r="H897" s="72"/>
      <c r="I897" s="73"/>
      <c r="J897" s="73"/>
      <c r="K897" s="35" t="s">
        <v>65</v>
      </c>
      <c r="L897" s="80">
        <v>897</v>
      </c>
      <c r="M897" s="80"/>
      <c r="N897" s="75"/>
      <c r="O897" s="82" t="s">
        <v>393</v>
      </c>
      <c r="P897" s="84">
        <v>42855.739907407406</v>
      </c>
      <c r="Q897" s="82" t="s">
        <v>2620</v>
      </c>
      <c r="R897" s="85" t="s">
        <v>2657</v>
      </c>
      <c r="S897" s="82" t="s">
        <v>2668</v>
      </c>
      <c r="T897" s="82"/>
      <c r="U897" s="82"/>
      <c r="V897" s="85" t="s">
        <v>502</v>
      </c>
      <c r="W897" s="84">
        <v>42855.739907407406</v>
      </c>
      <c r="X897" s="85" t="s">
        <v>3486</v>
      </c>
      <c r="Y897" s="82"/>
      <c r="Z897" s="82"/>
      <c r="AA897" s="88" t="s">
        <v>3924</v>
      </c>
      <c r="AB897" s="82"/>
      <c r="AC897" s="82" t="b">
        <v>0</v>
      </c>
      <c r="AD897" s="82">
        <v>0</v>
      </c>
      <c r="AE897" s="88" t="s">
        <v>1016</v>
      </c>
      <c r="AF897" s="82" t="b">
        <v>0</v>
      </c>
      <c r="AG897" s="82" t="s">
        <v>1023</v>
      </c>
      <c r="AH897" s="82"/>
      <c r="AI897" s="88" t="s">
        <v>1016</v>
      </c>
      <c r="AJ897" s="82" t="b">
        <v>0</v>
      </c>
      <c r="AK897" s="82">
        <v>345</v>
      </c>
      <c r="AL897" s="88" t="s">
        <v>3964</v>
      </c>
      <c r="AM897" s="82" t="s">
        <v>1032</v>
      </c>
      <c r="AN897" s="82" t="b">
        <v>0</v>
      </c>
      <c r="AO897" s="88" t="s">
        <v>3964</v>
      </c>
      <c r="AP897" s="82" t="s">
        <v>179</v>
      </c>
      <c r="AQ897" s="82">
        <v>0</v>
      </c>
      <c r="AR897" s="82">
        <v>0</v>
      </c>
      <c r="AS897" s="82"/>
      <c r="AT897" s="82"/>
      <c r="AU897" s="82"/>
      <c r="AV897" s="82"/>
      <c r="AW897" s="82"/>
      <c r="AX897" s="82"/>
      <c r="AY897" s="82"/>
      <c r="AZ897" s="82"/>
      <c r="BA897" s="105" t="b">
        <f>IF(Edges[[#This Row],[Vertex 1]]=Edges[[#This Row],[Vertex 2]],TRUE,FALSE)</f>
        <v>0</v>
      </c>
      <c r="BB897">
        <v>1</v>
      </c>
      <c r="BC897">
        <v>1</v>
      </c>
      <c r="BD897" s="81" t="e">
        <f>REPLACE(INDEX(GroupVertices[Group], MATCH(Edges[[#This Row],[Vertex 1]],GroupVertices[Vertex],0)),1,1,"")</f>
        <v>#N/A</v>
      </c>
      <c r="BE897" s="81" t="e">
        <f>REPLACE(INDEX(GroupVertices[Group], MATCH(Edges[[#This Row],[Vertex 2]],GroupVertices[Vertex],0)),1,1,"")</f>
        <v>#N/A</v>
      </c>
    </row>
    <row r="898" spans="1:57" x14ac:dyDescent="0.25">
      <c r="A898" s="67" t="s">
        <v>2526</v>
      </c>
      <c r="B898" s="67" t="s">
        <v>381</v>
      </c>
      <c r="C898" s="68"/>
      <c r="D898" s="69"/>
      <c r="E898" s="70"/>
      <c r="F898" s="71"/>
      <c r="G898" s="68"/>
      <c r="H898" s="72"/>
      <c r="I898" s="73"/>
      <c r="J898" s="73"/>
      <c r="K898" s="35" t="s">
        <v>65</v>
      </c>
      <c r="L898" s="80">
        <v>898</v>
      </c>
      <c r="M898" s="80"/>
      <c r="N898" s="75"/>
      <c r="O898" s="82" t="s">
        <v>393</v>
      </c>
      <c r="P898" s="84">
        <v>42855.739907407406</v>
      </c>
      <c r="Q898" s="82" t="s">
        <v>2620</v>
      </c>
      <c r="R898" s="85" t="s">
        <v>2657</v>
      </c>
      <c r="S898" s="82" t="s">
        <v>2668</v>
      </c>
      <c r="T898" s="82"/>
      <c r="U898" s="82"/>
      <c r="V898" s="85" t="s">
        <v>502</v>
      </c>
      <c r="W898" s="84">
        <v>42855.739907407406</v>
      </c>
      <c r="X898" s="85" t="s">
        <v>3486</v>
      </c>
      <c r="Y898" s="82"/>
      <c r="Z898" s="82"/>
      <c r="AA898" s="88" t="s">
        <v>3924</v>
      </c>
      <c r="AB898" s="82"/>
      <c r="AC898" s="82" t="b">
        <v>0</v>
      </c>
      <c r="AD898" s="82">
        <v>0</v>
      </c>
      <c r="AE898" s="88" t="s">
        <v>1016</v>
      </c>
      <c r="AF898" s="82" t="b">
        <v>0</v>
      </c>
      <c r="AG898" s="82" t="s">
        <v>1023</v>
      </c>
      <c r="AH898" s="82"/>
      <c r="AI898" s="88" t="s">
        <v>1016</v>
      </c>
      <c r="AJ898" s="82" t="b">
        <v>0</v>
      </c>
      <c r="AK898" s="82">
        <v>345</v>
      </c>
      <c r="AL898" s="88" t="s">
        <v>3964</v>
      </c>
      <c r="AM898" s="82" t="s">
        <v>1032</v>
      </c>
      <c r="AN898" s="82" t="b">
        <v>0</v>
      </c>
      <c r="AO898" s="88" t="s">
        <v>3964</v>
      </c>
      <c r="AP898" s="82" t="s">
        <v>179</v>
      </c>
      <c r="AQ898" s="82">
        <v>0</v>
      </c>
      <c r="AR898" s="82">
        <v>0</v>
      </c>
      <c r="AS898" s="82"/>
      <c r="AT898" s="82"/>
      <c r="AU898" s="82"/>
      <c r="AV898" s="82"/>
      <c r="AW898" s="82"/>
      <c r="AX898" s="82"/>
      <c r="AY898" s="82"/>
      <c r="AZ898" s="82"/>
      <c r="BA898" s="105" t="b">
        <f>IF(Edges[[#This Row],[Vertex 1]]=Edges[[#This Row],[Vertex 2]],TRUE,FALSE)</f>
        <v>0</v>
      </c>
      <c r="BB898">
        <v>1</v>
      </c>
      <c r="BC898">
        <v>1</v>
      </c>
      <c r="BD898" s="81" t="e">
        <f>REPLACE(INDEX(GroupVertices[Group], MATCH(Edges[[#This Row],[Vertex 1]],GroupVertices[Vertex],0)),1,1,"")</f>
        <v>#N/A</v>
      </c>
      <c r="BE898" s="81" t="e">
        <f>REPLACE(INDEX(GroupVertices[Group], MATCH(Edges[[#This Row],[Vertex 2]],GroupVertices[Vertex],0)),1,1,"")</f>
        <v>#N/A</v>
      </c>
    </row>
    <row r="899" spans="1:57" x14ac:dyDescent="0.25">
      <c r="A899" s="67" t="s">
        <v>2527</v>
      </c>
      <c r="B899" s="67" t="s">
        <v>387</v>
      </c>
      <c r="C899" s="68"/>
      <c r="D899" s="69"/>
      <c r="E899" s="70"/>
      <c r="F899" s="71"/>
      <c r="G899" s="68"/>
      <c r="H899" s="72"/>
      <c r="I899" s="73"/>
      <c r="J899" s="73"/>
      <c r="K899" s="35" t="s">
        <v>65</v>
      </c>
      <c r="L899" s="80">
        <v>899</v>
      </c>
      <c r="M899" s="80"/>
      <c r="N899" s="75"/>
      <c r="O899" s="82" t="s">
        <v>393</v>
      </c>
      <c r="P899" s="84">
        <v>42855.740023148152</v>
      </c>
      <c r="Q899" s="82" t="s">
        <v>2620</v>
      </c>
      <c r="R899" s="85" t="s">
        <v>2657</v>
      </c>
      <c r="S899" s="82" t="s">
        <v>2668</v>
      </c>
      <c r="T899" s="82"/>
      <c r="U899" s="82"/>
      <c r="V899" s="85" t="s">
        <v>3052</v>
      </c>
      <c r="W899" s="84">
        <v>42855.740023148152</v>
      </c>
      <c r="X899" s="85" t="s">
        <v>3487</v>
      </c>
      <c r="Y899" s="82"/>
      <c r="Z899" s="82"/>
      <c r="AA899" s="88" t="s">
        <v>3925</v>
      </c>
      <c r="AB899" s="82"/>
      <c r="AC899" s="82" t="b">
        <v>0</v>
      </c>
      <c r="AD899" s="82">
        <v>0</v>
      </c>
      <c r="AE899" s="88" t="s">
        <v>1016</v>
      </c>
      <c r="AF899" s="82" t="b">
        <v>0</v>
      </c>
      <c r="AG899" s="82" t="s">
        <v>1023</v>
      </c>
      <c r="AH899" s="82"/>
      <c r="AI899" s="88" t="s">
        <v>1016</v>
      </c>
      <c r="AJ899" s="82" t="b">
        <v>0</v>
      </c>
      <c r="AK899" s="82">
        <v>345</v>
      </c>
      <c r="AL899" s="88" t="s">
        <v>3964</v>
      </c>
      <c r="AM899" s="82" t="s">
        <v>1030</v>
      </c>
      <c r="AN899" s="82" t="b">
        <v>0</v>
      </c>
      <c r="AO899" s="88" t="s">
        <v>3964</v>
      </c>
      <c r="AP899" s="82" t="s">
        <v>179</v>
      </c>
      <c r="AQ899" s="82">
        <v>0</v>
      </c>
      <c r="AR899" s="82">
        <v>0</v>
      </c>
      <c r="AS899" s="82"/>
      <c r="AT899" s="82"/>
      <c r="AU899" s="82"/>
      <c r="AV899" s="82"/>
      <c r="AW899" s="82"/>
      <c r="AX899" s="82"/>
      <c r="AY899" s="82"/>
      <c r="AZ899" s="82"/>
      <c r="BA899" s="105" t="b">
        <f>IF(Edges[[#This Row],[Vertex 1]]=Edges[[#This Row],[Vertex 2]],TRUE,FALSE)</f>
        <v>0</v>
      </c>
      <c r="BB899">
        <v>1</v>
      </c>
      <c r="BC899">
        <v>1</v>
      </c>
      <c r="BD899" s="81" t="e">
        <f>REPLACE(INDEX(GroupVertices[Group], MATCH(Edges[[#This Row],[Vertex 1]],GroupVertices[Vertex],0)),1,1,"")</f>
        <v>#N/A</v>
      </c>
      <c r="BE899" s="81" t="e">
        <f>REPLACE(INDEX(GroupVertices[Group], MATCH(Edges[[#This Row],[Vertex 2]],GroupVertices[Vertex],0)),1,1,"")</f>
        <v>#N/A</v>
      </c>
    </row>
    <row r="900" spans="1:57" x14ac:dyDescent="0.25">
      <c r="A900" s="67" t="s">
        <v>2527</v>
      </c>
      <c r="B900" s="67" t="s">
        <v>381</v>
      </c>
      <c r="C900" s="68"/>
      <c r="D900" s="69"/>
      <c r="E900" s="70"/>
      <c r="F900" s="71"/>
      <c r="G900" s="68"/>
      <c r="H900" s="72"/>
      <c r="I900" s="73"/>
      <c r="J900" s="73"/>
      <c r="K900" s="35" t="s">
        <v>65</v>
      </c>
      <c r="L900" s="80">
        <v>900</v>
      </c>
      <c r="M900" s="80"/>
      <c r="N900" s="75"/>
      <c r="O900" s="82" t="s">
        <v>393</v>
      </c>
      <c r="P900" s="84">
        <v>42855.740023148152</v>
      </c>
      <c r="Q900" s="82" t="s">
        <v>2620</v>
      </c>
      <c r="R900" s="85" t="s">
        <v>2657</v>
      </c>
      <c r="S900" s="82" t="s">
        <v>2668</v>
      </c>
      <c r="T900" s="82"/>
      <c r="U900" s="82"/>
      <c r="V900" s="85" t="s">
        <v>3052</v>
      </c>
      <c r="W900" s="84">
        <v>42855.740023148152</v>
      </c>
      <c r="X900" s="85" t="s">
        <v>3487</v>
      </c>
      <c r="Y900" s="82"/>
      <c r="Z900" s="82"/>
      <c r="AA900" s="88" t="s">
        <v>3925</v>
      </c>
      <c r="AB900" s="82"/>
      <c r="AC900" s="82" t="b">
        <v>0</v>
      </c>
      <c r="AD900" s="82">
        <v>0</v>
      </c>
      <c r="AE900" s="88" t="s">
        <v>1016</v>
      </c>
      <c r="AF900" s="82" t="b">
        <v>0</v>
      </c>
      <c r="AG900" s="82" t="s">
        <v>1023</v>
      </c>
      <c r="AH900" s="82"/>
      <c r="AI900" s="88" t="s">
        <v>1016</v>
      </c>
      <c r="AJ900" s="82" t="b">
        <v>0</v>
      </c>
      <c r="AK900" s="82">
        <v>345</v>
      </c>
      <c r="AL900" s="88" t="s">
        <v>3964</v>
      </c>
      <c r="AM900" s="82" t="s">
        <v>1030</v>
      </c>
      <c r="AN900" s="82" t="b">
        <v>0</v>
      </c>
      <c r="AO900" s="88" t="s">
        <v>3964</v>
      </c>
      <c r="AP900" s="82" t="s">
        <v>179</v>
      </c>
      <c r="AQ900" s="82">
        <v>0</v>
      </c>
      <c r="AR900" s="82">
        <v>0</v>
      </c>
      <c r="AS900" s="82"/>
      <c r="AT900" s="82"/>
      <c r="AU900" s="82"/>
      <c r="AV900" s="82"/>
      <c r="AW900" s="82"/>
      <c r="AX900" s="82"/>
      <c r="AY900" s="82"/>
      <c r="AZ900" s="82"/>
      <c r="BA900" s="105" t="b">
        <f>IF(Edges[[#This Row],[Vertex 1]]=Edges[[#This Row],[Vertex 2]],TRUE,FALSE)</f>
        <v>0</v>
      </c>
      <c r="BB900">
        <v>1</v>
      </c>
      <c r="BC900">
        <v>1</v>
      </c>
      <c r="BD900" s="81" t="e">
        <f>REPLACE(INDEX(GroupVertices[Group], MATCH(Edges[[#This Row],[Vertex 1]],GroupVertices[Vertex],0)),1,1,"")</f>
        <v>#N/A</v>
      </c>
      <c r="BE900" s="81" t="e">
        <f>REPLACE(INDEX(GroupVertices[Group], MATCH(Edges[[#This Row],[Vertex 2]],GroupVertices[Vertex],0)),1,1,"")</f>
        <v>#N/A</v>
      </c>
    </row>
    <row r="901" spans="1:57" x14ac:dyDescent="0.25">
      <c r="A901" s="67" t="s">
        <v>2528</v>
      </c>
      <c r="B901" s="67" t="s">
        <v>379</v>
      </c>
      <c r="C901" s="68"/>
      <c r="D901" s="69"/>
      <c r="E901" s="70"/>
      <c r="F901" s="71"/>
      <c r="G901" s="68"/>
      <c r="H901" s="72"/>
      <c r="I901" s="73"/>
      <c r="J901" s="73"/>
      <c r="K901" s="35" t="s">
        <v>65</v>
      </c>
      <c r="L901" s="80">
        <v>901</v>
      </c>
      <c r="M901" s="80"/>
      <c r="N901" s="75"/>
      <c r="O901" s="82" t="s">
        <v>393</v>
      </c>
      <c r="P901" s="84">
        <v>42855.745844907404</v>
      </c>
      <c r="Q901" s="82" t="s">
        <v>2653</v>
      </c>
      <c r="R901" s="82"/>
      <c r="S901" s="82"/>
      <c r="T901" s="82" t="s">
        <v>387</v>
      </c>
      <c r="U901" s="82"/>
      <c r="V901" s="85" t="s">
        <v>3053</v>
      </c>
      <c r="W901" s="84">
        <v>42855.745844907404</v>
      </c>
      <c r="X901" s="85" t="s">
        <v>3488</v>
      </c>
      <c r="Y901" s="82"/>
      <c r="Z901" s="82"/>
      <c r="AA901" s="88" t="s">
        <v>3930</v>
      </c>
      <c r="AB901" s="82"/>
      <c r="AC901" s="82" t="b">
        <v>0</v>
      </c>
      <c r="AD901" s="82">
        <v>0</v>
      </c>
      <c r="AE901" s="88" t="s">
        <v>1016</v>
      </c>
      <c r="AF901" s="82" t="b">
        <v>0</v>
      </c>
      <c r="AG901" s="82" t="s">
        <v>1023</v>
      </c>
      <c r="AH901" s="82"/>
      <c r="AI901" s="88" t="s">
        <v>1016</v>
      </c>
      <c r="AJ901" s="82" t="b">
        <v>0</v>
      </c>
      <c r="AK901" s="82">
        <v>1</v>
      </c>
      <c r="AL901" s="88" t="s">
        <v>3929</v>
      </c>
      <c r="AM901" s="82" t="s">
        <v>1030</v>
      </c>
      <c r="AN901" s="82" t="b">
        <v>0</v>
      </c>
      <c r="AO901" s="88" t="s">
        <v>3929</v>
      </c>
      <c r="AP901" s="82" t="s">
        <v>179</v>
      </c>
      <c r="AQ901" s="82">
        <v>0</v>
      </c>
      <c r="AR901" s="82">
        <v>0</v>
      </c>
      <c r="AS901" s="82"/>
      <c r="AT901" s="82"/>
      <c r="AU901" s="82"/>
      <c r="AV901" s="82"/>
      <c r="AW901" s="82"/>
      <c r="AX901" s="82"/>
      <c r="AY901" s="82"/>
      <c r="AZ901" s="82"/>
      <c r="BA901" s="105" t="b">
        <f>IF(Edges[[#This Row],[Vertex 1]]=Edges[[#This Row],[Vertex 2]],TRUE,FALSE)</f>
        <v>0</v>
      </c>
      <c r="BB901">
        <v>1</v>
      </c>
      <c r="BC901">
        <v>1</v>
      </c>
      <c r="BD901" s="81" t="e">
        <f>REPLACE(INDEX(GroupVertices[Group], MATCH(Edges[[#This Row],[Vertex 1]],GroupVertices[Vertex],0)),1,1,"")</f>
        <v>#N/A</v>
      </c>
      <c r="BE901" s="81" t="e">
        <f>REPLACE(INDEX(GroupVertices[Group], MATCH(Edges[[#This Row],[Vertex 2]],GroupVertices[Vertex],0)),1,1,"")</f>
        <v>#N/A</v>
      </c>
    </row>
    <row r="902" spans="1:57" x14ac:dyDescent="0.25">
      <c r="A902" s="67" t="s">
        <v>2529</v>
      </c>
      <c r="B902" s="67" t="s">
        <v>387</v>
      </c>
      <c r="C902" s="68"/>
      <c r="D902" s="69"/>
      <c r="E902" s="70"/>
      <c r="F902" s="71"/>
      <c r="G902" s="68"/>
      <c r="H902" s="72"/>
      <c r="I902" s="73"/>
      <c r="J902" s="73"/>
      <c r="K902" s="35" t="s">
        <v>65</v>
      </c>
      <c r="L902" s="80">
        <v>902</v>
      </c>
      <c r="M902" s="80"/>
      <c r="N902" s="75"/>
      <c r="O902" s="82" t="s">
        <v>393</v>
      </c>
      <c r="P902" s="84">
        <v>42855.753287037034</v>
      </c>
      <c r="Q902" s="82" t="s">
        <v>2620</v>
      </c>
      <c r="R902" s="85" t="s">
        <v>2657</v>
      </c>
      <c r="S902" s="82" t="s">
        <v>2668</v>
      </c>
      <c r="T902" s="82"/>
      <c r="U902" s="82"/>
      <c r="V902" s="85" t="s">
        <v>3054</v>
      </c>
      <c r="W902" s="84">
        <v>42855.753287037034</v>
      </c>
      <c r="X902" s="85" t="s">
        <v>3489</v>
      </c>
      <c r="Y902" s="82"/>
      <c r="Z902" s="82"/>
      <c r="AA902" s="88" t="s">
        <v>3931</v>
      </c>
      <c r="AB902" s="82"/>
      <c r="AC902" s="82" t="b">
        <v>0</v>
      </c>
      <c r="AD902" s="82">
        <v>0</v>
      </c>
      <c r="AE902" s="88" t="s">
        <v>1016</v>
      </c>
      <c r="AF902" s="82" t="b">
        <v>0</v>
      </c>
      <c r="AG902" s="82" t="s">
        <v>1023</v>
      </c>
      <c r="AH902" s="82"/>
      <c r="AI902" s="88" t="s">
        <v>1016</v>
      </c>
      <c r="AJ902" s="82" t="b">
        <v>0</v>
      </c>
      <c r="AK902" s="82">
        <v>345</v>
      </c>
      <c r="AL902" s="88" t="s">
        <v>3964</v>
      </c>
      <c r="AM902" s="82" t="s">
        <v>1030</v>
      </c>
      <c r="AN902" s="82" t="b">
        <v>0</v>
      </c>
      <c r="AO902" s="88" t="s">
        <v>3964</v>
      </c>
      <c r="AP902" s="82" t="s">
        <v>179</v>
      </c>
      <c r="AQ902" s="82">
        <v>0</v>
      </c>
      <c r="AR902" s="82">
        <v>0</v>
      </c>
      <c r="AS902" s="82"/>
      <c r="AT902" s="82"/>
      <c r="AU902" s="82"/>
      <c r="AV902" s="82"/>
      <c r="AW902" s="82"/>
      <c r="AX902" s="82"/>
      <c r="AY902" s="82"/>
      <c r="AZ902" s="82"/>
      <c r="BA902" s="105" t="b">
        <f>IF(Edges[[#This Row],[Vertex 1]]=Edges[[#This Row],[Vertex 2]],TRUE,FALSE)</f>
        <v>0</v>
      </c>
      <c r="BB902">
        <v>1</v>
      </c>
      <c r="BC902">
        <v>1</v>
      </c>
      <c r="BD902" s="81" t="e">
        <f>REPLACE(INDEX(GroupVertices[Group], MATCH(Edges[[#This Row],[Vertex 1]],GroupVertices[Vertex],0)),1,1,"")</f>
        <v>#N/A</v>
      </c>
      <c r="BE902" s="81" t="e">
        <f>REPLACE(INDEX(GroupVertices[Group], MATCH(Edges[[#This Row],[Vertex 2]],GroupVertices[Vertex],0)),1,1,"")</f>
        <v>#N/A</v>
      </c>
    </row>
    <row r="903" spans="1:57" x14ac:dyDescent="0.25">
      <c r="A903" s="67" t="s">
        <v>2529</v>
      </c>
      <c r="B903" s="67" t="s">
        <v>381</v>
      </c>
      <c r="C903" s="68"/>
      <c r="D903" s="69"/>
      <c r="E903" s="70"/>
      <c r="F903" s="71"/>
      <c r="G903" s="68"/>
      <c r="H903" s="72"/>
      <c r="I903" s="73"/>
      <c r="J903" s="73"/>
      <c r="K903" s="35" t="s">
        <v>65</v>
      </c>
      <c r="L903" s="80">
        <v>903</v>
      </c>
      <c r="M903" s="80"/>
      <c r="N903" s="75"/>
      <c r="O903" s="82" t="s">
        <v>393</v>
      </c>
      <c r="P903" s="84">
        <v>42855.753287037034</v>
      </c>
      <c r="Q903" s="82" t="s">
        <v>2620</v>
      </c>
      <c r="R903" s="85" t="s">
        <v>2657</v>
      </c>
      <c r="S903" s="82" t="s">
        <v>2668</v>
      </c>
      <c r="T903" s="82"/>
      <c r="U903" s="82"/>
      <c r="V903" s="85" t="s">
        <v>3054</v>
      </c>
      <c r="W903" s="84">
        <v>42855.753287037034</v>
      </c>
      <c r="X903" s="85" t="s">
        <v>3489</v>
      </c>
      <c r="Y903" s="82"/>
      <c r="Z903" s="82"/>
      <c r="AA903" s="88" t="s">
        <v>3931</v>
      </c>
      <c r="AB903" s="82"/>
      <c r="AC903" s="82" t="b">
        <v>0</v>
      </c>
      <c r="AD903" s="82">
        <v>0</v>
      </c>
      <c r="AE903" s="88" t="s">
        <v>1016</v>
      </c>
      <c r="AF903" s="82" t="b">
        <v>0</v>
      </c>
      <c r="AG903" s="82" t="s">
        <v>1023</v>
      </c>
      <c r="AH903" s="82"/>
      <c r="AI903" s="88" t="s">
        <v>1016</v>
      </c>
      <c r="AJ903" s="82" t="b">
        <v>0</v>
      </c>
      <c r="AK903" s="82">
        <v>345</v>
      </c>
      <c r="AL903" s="88" t="s">
        <v>3964</v>
      </c>
      <c r="AM903" s="82" t="s">
        <v>1030</v>
      </c>
      <c r="AN903" s="82" t="b">
        <v>0</v>
      </c>
      <c r="AO903" s="88" t="s">
        <v>3964</v>
      </c>
      <c r="AP903" s="82" t="s">
        <v>179</v>
      </c>
      <c r="AQ903" s="82">
        <v>0</v>
      </c>
      <c r="AR903" s="82">
        <v>0</v>
      </c>
      <c r="AS903" s="82"/>
      <c r="AT903" s="82"/>
      <c r="AU903" s="82"/>
      <c r="AV903" s="82"/>
      <c r="AW903" s="82"/>
      <c r="AX903" s="82"/>
      <c r="AY903" s="82"/>
      <c r="AZ903" s="82"/>
      <c r="BA903" s="105" t="b">
        <f>IF(Edges[[#This Row],[Vertex 1]]=Edges[[#This Row],[Vertex 2]],TRUE,FALSE)</f>
        <v>0</v>
      </c>
      <c r="BB903">
        <v>1</v>
      </c>
      <c r="BC903">
        <v>1</v>
      </c>
      <c r="BD903" s="81" t="e">
        <f>REPLACE(INDEX(GroupVertices[Group], MATCH(Edges[[#This Row],[Vertex 1]],GroupVertices[Vertex],0)),1,1,"")</f>
        <v>#N/A</v>
      </c>
      <c r="BE903" s="81" t="e">
        <f>REPLACE(INDEX(GroupVertices[Group], MATCH(Edges[[#This Row],[Vertex 2]],GroupVertices[Vertex],0)),1,1,"")</f>
        <v>#N/A</v>
      </c>
    </row>
    <row r="904" spans="1:57" x14ac:dyDescent="0.25">
      <c r="A904" s="67" t="s">
        <v>2530</v>
      </c>
      <c r="B904" s="67" t="s">
        <v>387</v>
      </c>
      <c r="C904" s="68"/>
      <c r="D904" s="69"/>
      <c r="E904" s="70"/>
      <c r="F904" s="71"/>
      <c r="G904" s="68"/>
      <c r="H904" s="72"/>
      <c r="I904" s="73"/>
      <c r="J904" s="73"/>
      <c r="K904" s="35" t="s">
        <v>65</v>
      </c>
      <c r="L904" s="80">
        <v>904</v>
      </c>
      <c r="M904" s="80"/>
      <c r="N904" s="75"/>
      <c r="O904" s="82" t="s">
        <v>393</v>
      </c>
      <c r="P904" s="84">
        <v>42855.759699074071</v>
      </c>
      <c r="Q904" s="82" t="s">
        <v>2620</v>
      </c>
      <c r="R904" s="85" t="s">
        <v>2657</v>
      </c>
      <c r="S904" s="82" t="s">
        <v>2668</v>
      </c>
      <c r="T904" s="82"/>
      <c r="U904" s="82"/>
      <c r="V904" s="85" t="s">
        <v>3055</v>
      </c>
      <c r="W904" s="84">
        <v>42855.759699074071</v>
      </c>
      <c r="X904" s="85" t="s">
        <v>3490</v>
      </c>
      <c r="Y904" s="82"/>
      <c r="Z904" s="82"/>
      <c r="AA904" s="88" t="s">
        <v>3932</v>
      </c>
      <c r="AB904" s="82"/>
      <c r="AC904" s="82" t="b">
        <v>0</v>
      </c>
      <c r="AD904" s="82">
        <v>0</v>
      </c>
      <c r="AE904" s="88" t="s">
        <v>1016</v>
      </c>
      <c r="AF904" s="82" t="b">
        <v>0</v>
      </c>
      <c r="AG904" s="82" t="s">
        <v>1023</v>
      </c>
      <c r="AH904" s="82"/>
      <c r="AI904" s="88" t="s">
        <v>1016</v>
      </c>
      <c r="AJ904" s="82" t="b">
        <v>0</v>
      </c>
      <c r="AK904" s="82">
        <v>345</v>
      </c>
      <c r="AL904" s="88" t="s">
        <v>3964</v>
      </c>
      <c r="AM904" s="82" t="s">
        <v>1030</v>
      </c>
      <c r="AN904" s="82" t="b">
        <v>0</v>
      </c>
      <c r="AO904" s="88" t="s">
        <v>3964</v>
      </c>
      <c r="AP904" s="82" t="s">
        <v>179</v>
      </c>
      <c r="AQ904" s="82">
        <v>0</v>
      </c>
      <c r="AR904" s="82">
        <v>0</v>
      </c>
      <c r="AS904" s="82"/>
      <c r="AT904" s="82"/>
      <c r="AU904" s="82"/>
      <c r="AV904" s="82"/>
      <c r="AW904" s="82"/>
      <c r="AX904" s="82"/>
      <c r="AY904" s="82"/>
      <c r="AZ904" s="82"/>
      <c r="BA904" s="105" t="b">
        <f>IF(Edges[[#This Row],[Vertex 1]]=Edges[[#This Row],[Vertex 2]],TRUE,FALSE)</f>
        <v>0</v>
      </c>
      <c r="BB904">
        <v>1</v>
      </c>
      <c r="BC904">
        <v>1</v>
      </c>
      <c r="BD904" s="81" t="e">
        <f>REPLACE(INDEX(GroupVertices[Group], MATCH(Edges[[#This Row],[Vertex 1]],GroupVertices[Vertex],0)),1,1,"")</f>
        <v>#N/A</v>
      </c>
      <c r="BE904" s="81" t="e">
        <f>REPLACE(INDEX(GroupVertices[Group], MATCH(Edges[[#This Row],[Vertex 2]],GroupVertices[Vertex],0)),1,1,"")</f>
        <v>#N/A</v>
      </c>
    </row>
    <row r="905" spans="1:57" x14ac:dyDescent="0.25">
      <c r="A905" s="67" t="s">
        <v>2530</v>
      </c>
      <c r="B905" s="67" t="s">
        <v>381</v>
      </c>
      <c r="C905" s="68"/>
      <c r="D905" s="69"/>
      <c r="E905" s="70"/>
      <c r="F905" s="71"/>
      <c r="G905" s="68"/>
      <c r="H905" s="72"/>
      <c r="I905" s="73"/>
      <c r="J905" s="73"/>
      <c r="K905" s="35" t="s">
        <v>65</v>
      </c>
      <c r="L905" s="80">
        <v>905</v>
      </c>
      <c r="M905" s="80"/>
      <c r="N905" s="75"/>
      <c r="O905" s="82" t="s">
        <v>393</v>
      </c>
      <c r="P905" s="84">
        <v>42855.759699074071</v>
      </c>
      <c r="Q905" s="82" t="s">
        <v>2620</v>
      </c>
      <c r="R905" s="85" t="s">
        <v>2657</v>
      </c>
      <c r="S905" s="82" t="s">
        <v>2668</v>
      </c>
      <c r="T905" s="82"/>
      <c r="U905" s="82"/>
      <c r="V905" s="85" t="s">
        <v>3055</v>
      </c>
      <c r="W905" s="84">
        <v>42855.759699074071</v>
      </c>
      <c r="X905" s="85" t="s">
        <v>3490</v>
      </c>
      <c r="Y905" s="82"/>
      <c r="Z905" s="82"/>
      <c r="AA905" s="88" t="s">
        <v>3932</v>
      </c>
      <c r="AB905" s="82"/>
      <c r="AC905" s="82" t="b">
        <v>0</v>
      </c>
      <c r="AD905" s="82">
        <v>0</v>
      </c>
      <c r="AE905" s="88" t="s">
        <v>1016</v>
      </c>
      <c r="AF905" s="82" t="b">
        <v>0</v>
      </c>
      <c r="AG905" s="82" t="s">
        <v>1023</v>
      </c>
      <c r="AH905" s="82"/>
      <c r="AI905" s="88" t="s">
        <v>1016</v>
      </c>
      <c r="AJ905" s="82" t="b">
        <v>0</v>
      </c>
      <c r="AK905" s="82">
        <v>345</v>
      </c>
      <c r="AL905" s="88" t="s">
        <v>3964</v>
      </c>
      <c r="AM905" s="82" t="s">
        <v>1030</v>
      </c>
      <c r="AN905" s="82" t="b">
        <v>0</v>
      </c>
      <c r="AO905" s="88" t="s">
        <v>3964</v>
      </c>
      <c r="AP905" s="82" t="s">
        <v>179</v>
      </c>
      <c r="AQ905" s="82">
        <v>0</v>
      </c>
      <c r="AR905" s="82">
        <v>0</v>
      </c>
      <c r="AS905" s="82"/>
      <c r="AT905" s="82"/>
      <c r="AU905" s="82"/>
      <c r="AV905" s="82"/>
      <c r="AW905" s="82"/>
      <c r="AX905" s="82"/>
      <c r="AY905" s="82"/>
      <c r="AZ905" s="82"/>
      <c r="BA905" s="105" t="b">
        <f>IF(Edges[[#This Row],[Vertex 1]]=Edges[[#This Row],[Vertex 2]],TRUE,FALSE)</f>
        <v>0</v>
      </c>
      <c r="BB905">
        <v>1</v>
      </c>
      <c r="BC905">
        <v>1</v>
      </c>
      <c r="BD905" s="81" t="e">
        <f>REPLACE(INDEX(GroupVertices[Group], MATCH(Edges[[#This Row],[Vertex 1]],GroupVertices[Vertex],0)),1,1,"")</f>
        <v>#N/A</v>
      </c>
      <c r="BE905" s="81" t="e">
        <f>REPLACE(INDEX(GroupVertices[Group], MATCH(Edges[[#This Row],[Vertex 2]],GroupVertices[Vertex],0)),1,1,"")</f>
        <v>#N/A</v>
      </c>
    </row>
    <row r="906" spans="1:57" x14ac:dyDescent="0.25">
      <c r="A906" s="67" t="s">
        <v>2531</v>
      </c>
      <c r="B906" s="67" t="s">
        <v>387</v>
      </c>
      <c r="C906" s="68"/>
      <c r="D906" s="69"/>
      <c r="E906" s="70"/>
      <c r="F906" s="71"/>
      <c r="G906" s="68"/>
      <c r="H906" s="72"/>
      <c r="I906" s="73"/>
      <c r="J906" s="73"/>
      <c r="K906" s="35" t="s">
        <v>65</v>
      </c>
      <c r="L906" s="80">
        <v>906</v>
      </c>
      <c r="M906" s="80"/>
      <c r="N906" s="75"/>
      <c r="O906" s="82" t="s">
        <v>393</v>
      </c>
      <c r="P906" s="84">
        <v>42852.587847222225</v>
      </c>
      <c r="Q906" s="82" t="s">
        <v>2654</v>
      </c>
      <c r="R906" s="82"/>
      <c r="S906" s="82"/>
      <c r="T906" s="82"/>
      <c r="U906" s="82"/>
      <c r="V906" s="85" t="s">
        <v>3056</v>
      </c>
      <c r="W906" s="84">
        <v>42852.587847222225</v>
      </c>
      <c r="X906" s="85" t="s">
        <v>3491</v>
      </c>
      <c r="Y906" s="82"/>
      <c r="Z906" s="82"/>
      <c r="AA906" s="88" t="s">
        <v>3933</v>
      </c>
      <c r="AB906" s="88" t="s">
        <v>3964</v>
      </c>
      <c r="AC906" s="82" t="b">
        <v>0</v>
      </c>
      <c r="AD906" s="82">
        <v>2</v>
      </c>
      <c r="AE906" s="88" t="s">
        <v>1017</v>
      </c>
      <c r="AF906" s="82" t="b">
        <v>0</v>
      </c>
      <c r="AG906" s="82" t="s">
        <v>1023</v>
      </c>
      <c r="AH906" s="82"/>
      <c r="AI906" s="88" t="s">
        <v>1016</v>
      </c>
      <c r="AJ906" s="82" t="b">
        <v>0</v>
      </c>
      <c r="AK906" s="82">
        <v>1</v>
      </c>
      <c r="AL906" s="88" t="s">
        <v>1016</v>
      </c>
      <c r="AM906" s="82" t="s">
        <v>1032</v>
      </c>
      <c r="AN906" s="82" t="b">
        <v>0</v>
      </c>
      <c r="AO906" s="88" t="s">
        <v>3964</v>
      </c>
      <c r="AP906" s="82" t="s">
        <v>179</v>
      </c>
      <c r="AQ906" s="82">
        <v>0</v>
      </c>
      <c r="AR906" s="82">
        <v>0</v>
      </c>
      <c r="AS906" s="82"/>
      <c r="AT906" s="82"/>
      <c r="AU906" s="82"/>
      <c r="AV906" s="82"/>
      <c r="AW906" s="82"/>
      <c r="AX906" s="82"/>
      <c r="AY906" s="82"/>
      <c r="AZ906" s="82"/>
      <c r="BA906" s="105" t="b">
        <f>IF(Edges[[#This Row],[Vertex 1]]=Edges[[#This Row],[Vertex 2]],TRUE,FALSE)</f>
        <v>0</v>
      </c>
      <c r="BB906">
        <v>1</v>
      </c>
      <c r="BC906">
        <v>1</v>
      </c>
      <c r="BD906" s="81" t="e">
        <f>REPLACE(INDEX(GroupVertices[Group], MATCH(Edges[[#This Row],[Vertex 1]],GroupVertices[Vertex],0)),1,1,"")</f>
        <v>#N/A</v>
      </c>
      <c r="BE906" s="81" t="e">
        <f>REPLACE(INDEX(GroupVertices[Group], MATCH(Edges[[#This Row],[Vertex 2]],GroupVertices[Vertex],0)),1,1,"")</f>
        <v>#N/A</v>
      </c>
    </row>
    <row r="907" spans="1:57" x14ac:dyDescent="0.25">
      <c r="A907" s="67" t="s">
        <v>2531</v>
      </c>
      <c r="B907" s="67" t="s">
        <v>381</v>
      </c>
      <c r="C907" s="68"/>
      <c r="D907" s="69"/>
      <c r="E907" s="70"/>
      <c r="F907" s="71"/>
      <c r="G907" s="68"/>
      <c r="H907" s="72"/>
      <c r="I907" s="73"/>
      <c r="J907" s="73"/>
      <c r="K907" s="35" t="s">
        <v>65</v>
      </c>
      <c r="L907" s="80">
        <v>907</v>
      </c>
      <c r="M907" s="80"/>
      <c r="N907" s="75"/>
      <c r="O907" s="82" t="s">
        <v>394</v>
      </c>
      <c r="P907" s="84">
        <v>42852.587847222225</v>
      </c>
      <c r="Q907" s="82" t="s">
        <v>2654</v>
      </c>
      <c r="R907" s="82"/>
      <c r="S907" s="82"/>
      <c r="T907" s="82"/>
      <c r="U907" s="82"/>
      <c r="V907" s="85" t="s">
        <v>3056</v>
      </c>
      <c r="W907" s="84">
        <v>42852.587847222225</v>
      </c>
      <c r="X907" s="85" t="s">
        <v>3491</v>
      </c>
      <c r="Y907" s="82"/>
      <c r="Z907" s="82"/>
      <c r="AA907" s="88" t="s">
        <v>3933</v>
      </c>
      <c r="AB907" s="88" t="s">
        <v>3964</v>
      </c>
      <c r="AC907" s="82" t="b">
        <v>0</v>
      </c>
      <c r="AD907" s="82">
        <v>2</v>
      </c>
      <c r="AE907" s="88" t="s">
        <v>1017</v>
      </c>
      <c r="AF907" s="82" t="b">
        <v>0</v>
      </c>
      <c r="AG907" s="82" t="s">
        <v>1023</v>
      </c>
      <c r="AH907" s="82"/>
      <c r="AI907" s="88" t="s">
        <v>1016</v>
      </c>
      <c r="AJ907" s="82" t="b">
        <v>0</v>
      </c>
      <c r="AK907" s="82">
        <v>1</v>
      </c>
      <c r="AL907" s="88" t="s">
        <v>1016</v>
      </c>
      <c r="AM907" s="82" t="s">
        <v>1032</v>
      </c>
      <c r="AN907" s="82" t="b">
        <v>0</v>
      </c>
      <c r="AO907" s="88" t="s">
        <v>3964</v>
      </c>
      <c r="AP907" s="82" t="s">
        <v>179</v>
      </c>
      <c r="AQ907" s="82">
        <v>0</v>
      </c>
      <c r="AR907" s="82">
        <v>0</v>
      </c>
      <c r="AS907" s="82"/>
      <c r="AT907" s="82"/>
      <c r="AU907" s="82"/>
      <c r="AV907" s="82"/>
      <c r="AW907" s="82"/>
      <c r="AX907" s="82"/>
      <c r="AY907" s="82"/>
      <c r="AZ907" s="82"/>
      <c r="BA907" s="105" t="b">
        <f>IF(Edges[[#This Row],[Vertex 1]]=Edges[[#This Row],[Vertex 2]],TRUE,FALSE)</f>
        <v>0</v>
      </c>
      <c r="BB907">
        <v>1</v>
      </c>
      <c r="BC907">
        <v>1</v>
      </c>
      <c r="BD907" s="81" t="e">
        <f>REPLACE(INDEX(GroupVertices[Group], MATCH(Edges[[#This Row],[Vertex 1]],GroupVertices[Vertex],0)),1,1,"")</f>
        <v>#N/A</v>
      </c>
      <c r="BE907" s="81" t="e">
        <f>REPLACE(INDEX(GroupVertices[Group], MATCH(Edges[[#This Row],[Vertex 2]],GroupVertices[Vertex],0)),1,1,"")</f>
        <v>#N/A</v>
      </c>
    </row>
    <row r="908" spans="1:57" x14ac:dyDescent="0.25">
      <c r="A908" s="67" t="s">
        <v>2532</v>
      </c>
      <c r="B908" s="67" t="s">
        <v>2531</v>
      </c>
      <c r="C908" s="68"/>
      <c r="D908" s="69"/>
      <c r="E908" s="70"/>
      <c r="F908" s="71"/>
      <c r="G908" s="68"/>
      <c r="H908" s="72"/>
      <c r="I908" s="73"/>
      <c r="J908" s="73"/>
      <c r="K908" s="35" t="s">
        <v>65</v>
      </c>
      <c r="L908" s="80">
        <v>908</v>
      </c>
      <c r="M908" s="80"/>
      <c r="N908" s="75"/>
      <c r="O908" s="82" t="s">
        <v>393</v>
      </c>
      <c r="P908" s="84">
        <v>42855.764664351853</v>
      </c>
      <c r="Q908" s="82" t="s">
        <v>2655</v>
      </c>
      <c r="R908" s="82"/>
      <c r="S908" s="82"/>
      <c r="T908" s="82"/>
      <c r="U908" s="82"/>
      <c r="V908" s="85" t="s">
        <v>3057</v>
      </c>
      <c r="W908" s="84">
        <v>42855.764664351853</v>
      </c>
      <c r="X908" s="85" t="s">
        <v>3492</v>
      </c>
      <c r="Y908" s="82"/>
      <c r="Z908" s="82"/>
      <c r="AA908" s="88" t="s">
        <v>3934</v>
      </c>
      <c r="AB908" s="82"/>
      <c r="AC908" s="82" t="b">
        <v>0</v>
      </c>
      <c r="AD908" s="82">
        <v>0</v>
      </c>
      <c r="AE908" s="88" t="s">
        <v>1016</v>
      </c>
      <c r="AF908" s="82" t="b">
        <v>0</v>
      </c>
      <c r="AG908" s="82" t="s">
        <v>1023</v>
      </c>
      <c r="AH908" s="82"/>
      <c r="AI908" s="88" t="s">
        <v>1016</v>
      </c>
      <c r="AJ908" s="82" t="b">
        <v>0</v>
      </c>
      <c r="AK908" s="82">
        <v>1</v>
      </c>
      <c r="AL908" s="88" t="s">
        <v>3933</v>
      </c>
      <c r="AM908" s="82" t="s">
        <v>1030</v>
      </c>
      <c r="AN908" s="82" t="b">
        <v>0</v>
      </c>
      <c r="AO908" s="88" t="s">
        <v>3933</v>
      </c>
      <c r="AP908" s="82" t="s">
        <v>179</v>
      </c>
      <c r="AQ908" s="82">
        <v>0</v>
      </c>
      <c r="AR908" s="82">
        <v>0</v>
      </c>
      <c r="AS908" s="82"/>
      <c r="AT908" s="82"/>
      <c r="AU908" s="82"/>
      <c r="AV908" s="82"/>
      <c r="AW908" s="82"/>
      <c r="AX908" s="82"/>
      <c r="AY908" s="82"/>
      <c r="AZ908" s="82"/>
      <c r="BA908" s="105" t="b">
        <f>IF(Edges[[#This Row],[Vertex 1]]=Edges[[#This Row],[Vertex 2]],TRUE,FALSE)</f>
        <v>0</v>
      </c>
      <c r="BB908">
        <v>1</v>
      </c>
      <c r="BC908">
        <v>1</v>
      </c>
      <c r="BD908" s="81" t="e">
        <f>REPLACE(INDEX(GroupVertices[Group], MATCH(Edges[[#This Row],[Vertex 1]],GroupVertices[Vertex],0)),1,1,"")</f>
        <v>#N/A</v>
      </c>
      <c r="BE908" s="81" t="e">
        <f>REPLACE(INDEX(GroupVertices[Group], MATCH(Edges[[#This Row],[Vertex 2]],GroupVertices[Vertex],0)),1,1,"")</f>
        <v>#N/A</v>
      </c>
    </row>
    <row r="909" spans="1:57" x14ac:dyDescent="0.25">
      <c r="A909" s="67" t="s">
        <v>2532</v>
      </c>
      <c r="B909" s="67" t="s">
        <v>387</v>
      </c>
      <c r="C909" s="68"/>
      <c r="D909" s="69"/>
      <c r="E909" s="70"/>
      <c r="F909" s="71"/>
      <c r="G909" s="68"/>
      <c r="H909" s="72"/>
      <c r="I909" s="73"/>
      <c r="J909" s="73"/>
      <c r="K909" s="35" t="s">
        <v>65</v>
      </c>
      <c r="L909" s="80">
        <v>909</v>
      </c>
      <c r="M909" s="80"/>
      <c r="N909" s="75"/>
      <c r="O909" s="82" t="s">
        <v>393</v>
      </c>
      <c r="P909" s="84">
        <v>42855.764409722222</v>
      </c>
      <c r="Q909" s="82" t="s">
        <v>2620</v>
      </c>
      <c r="R909" s="85" t="s">
        <v>2657</v>
      </c>
      <c r="S909" s="82" t="s">
        <v>2668</v>
      </c>
      <c r="T909" s="82"/>
      <c r="U909" s="82"/>
      <c r="V909" s="85" t="s">
        <v>3057</v>
      </c>
      <c r="W909" s="84">
        <v>42855.764409722222</v>
      </c>
      <c r="X909" s="85" t="s">
        <v>3493</v>
      </c>
      <c r="Y909" s="82"/>
      <c r="Z909" s="82"/>
      <c r="AA909" s="88" t="s">
        <v>3935</v>
      </c>
      <c r="AB909" s="82"/>
      <c r="AC909" s="82" t="b">
        <v>0</v>
      </c>
      <c r="AD909" s="82">
        <v>0</v>
      </c>
      <c r="AE909" s="88" t="s">
        <v>1016</v>
      </c>
      <c r="AF909" s="82" t="b">
        <v>0</v>
      </c>
      <c r="AG909" s="82" t="s">
        <v>1023</v>
      </c>
      <c r="AH909" s="82"/>
      <c r="AI909" s="88" t="s">
        <v>1016</v>
      </c>
      <c r="AJ909" s="82" t="b">
        <v>0</v>
      </c>
      <c r="AK909" s="82">
        <v>345</v>
      </c>
      <c r="AL909" s="88" t="s">
        <v>3964</v>
      </c>
      <c r="AM909" s="82" t="s">
        <v>1030</v>
      </c>
      <c r="AN909" s="82" t="b">
        <v>0</v>
      </c>
      <c r="AO909" s="88" t="s">
        <v>3964</v>
      </c>
      <c r="AP909" s="82" t="s">
        <v>179</v>
      </c>
      <c r="AQ909" s="82">
        <v>0</v>
      </c>
      <c r="AR909" s="82">
        <v>0</v>
      </c>
      <c r="AS909" s="82"/>
      <c r="AT909" s="82"/>
      <c r="AU909" s="82"/>
      <c r="AV909" s="82"/>
      <c r="AW909" s="82"/>
      <c r="AX909" s="82"/>
      <c r="AY909" s="82"/>
      <c r="AZ909" s="82"/>
      <c r="BA909" s="105" t="b">
        <f>IF(Edges[[#This Row],[Vertex 1]]=Edges[[#This Row],[Vertex 2]],TRUE,FALSE)</f>
        <v>0</v>
      </c>
      <c r="BB909">
        <v>2</v>
      </c>
      <c r="BC909">
        <v>1</v>
      </c>
      <c r="BD909" s="81" t="e">
        <f>REPLACE(INDEX(GroupVertices[Group], MATCH(Edges[[#This Row],[Vertex 1]],GroupVertices[Vertex],0)),1,1,"")</f>
        <v>#N/A</v>
      </c>
      <c r="BE909" s="81" t="e">
        <f>REPLACE(INDEX(GroupVertices[Group], MATCH(Edges[[#This Row],[Vertex 2]],GroupVertices[Vertex],0)),1,1,"")</f>
        <v>#N/A</v>
      </c>
    </row>
    <row r="910" spans="1:57" x14ac:dyDescent="0.25">
      <c r="A910" s="67" t="s">
        <v>2532</v>
      </c>
      <c r="B910" s="67" t="s">
        <v>381</v>
      </c>
      <c r="C910" s="68"/>
      <c r="D910" s="69"/>
      <c r="E910" s="70"/>
      <c r="F910" s="71"/>
      <c r="G910" s="68"/>
      <c r="H910" s="72"/>
      <c r="I910" s="73"/>
      <c r="J910" s="73"/>
      <c r="K910" s="35" t="s">
        <v>65</v>
      </c>
      <c r="L910" s="80">
        <v>910</v>
      </c>
      <c r="M910" s="80"/>
      <c r="N910" s="75"/>
      <c r="O910" s="82" t="s">
        <v>393</v>
      </c>
      <c r="P910" s="84">
        <v>42855.764409722222</v>
      </c>
      <c r="Q910" s="82" t="s">
        <v>2620</v>
      </c>
      <c r="R910" s="85" t="s">
        <v>2657</v>
      </c>
      <c r="S910" s="82" t="s">
        <v>2668</v>
      </c>
      <c r="T910" s="82"/>
      <c r="U910" s="82"/>
      <c r="V910" s="85" t="s">
        <v>3057</v>
      </c>
      <c r="W910" s="84">
        <v>42855.764409722222</v>
      </c>
      <c r="X910" s="85" t="s">
        <v>3493</v>
      </c>
      <c r="Y910" s="82"/>
      <c r="Z910" s="82"/>
      <c r="AA910" s="88" t="s">
        <v>3935</v>
      </c>
      <c r="AB910" s="82"/>
      <c r="AC910" s="82" t="b">
        <v>0</v>
      </c>
      <c r="AD910" s="82">
        <v>0</v>
      </c>
      <c r="AE910" s="88" t="s">
        <v>1016</v>
      </c>
      <c r="AF910" s="82" t="b">
        <v>0</v>
      </c>
      <c r="AG910" s="82" t="s">
        <v>1023</v>
      </c>
      <c r="AH910" s="82"/>
      <c r="AI910" s="88" t="s">
        <v>1016</v>
      </c>
      <c r="AJ910" s="82" t="b">
        <v>0</v>
      </c>
      <c r="AK910" s="82">
        <v>345</v>
      </c>
      <c r="AL910" s="88" t="s">
        <v>3964</v>
      </c>
      <c r="AM910" s="82" t="s">
        <v>1030</v>
      </c>
      <c r="AN910" s="82" t="b">
        <v>0</v>
      </c>
      <c r="AO910" s="88" t="s">
        <v>3964</v>
      </c>
      <c r="AP910" s="82" t="s">
        <v>179</v>
      </c>
      <c r="AQ910" s="82">
        <v>0</v>
      </c>
      <c r="AR910" s="82">
        <v>0</v>
      </c>
      <c r="AS910" s="82"/>
      <c r="AT910" s="82"/>
      <c r="AU910" s="82"/>
      <c r="AV910" s="82"/>
      <c r="AW910" s="82"/>
      <c r="AX910" s="82"/>
      <c r="AY910" s="82"/>
      <c r="AZ910" s="82"/>
      <c r="BA910" s="105" t="b">
        <f>IF(Edges[[#This Row],[Vertex 1]]=Edges[[#This Row],[Vertex 2]],TRUE,FALSE)</f>
        <v>0</v>
      </c>
      <c r="BB910">
        <v>2</v>
      </c>
      <c r="BC910">
        <v>1</v>
      </c>
      <c r="BD910" s="81" t="e">
        <f>REPLACE(INDEX(GroupVertices[Group], MATCH(Edges[[#This Row],[Vertex 1]],GroupVertices[Vertex],0)),1,1,"")</f>
        <v>#N/A</v>
      </c>
      <c r="BE910" s="81" t="e">
        <f>REPLACE(INDEX(GroupVertices[Group], MATCH(Edges[[#This Row],[Vertex 2]],GroupVertices[Vertex],0)),1,1,"")</f>
        <v>#N/A</v>
      </c>
    </row>
    <row r="911" spans="1:57" x14ac:dyDescent="0.25">
      <c r="A911" s="67" t="s">
        <v>2533</v>
      </c>
      <c r="B911" s="67" t="s">
        <v>387</v>
      </c>
      <c r="C911" s="68"/>
      <c r="D911" s="69"/>
      <c r="E911" s="70"/>
      <c r="F911" s="71"/>
      <c r="G911" s="68"/>
      <c r="H911" s="72"/>
      <c r="I911" s="73"/>
      <c r="J911" s="73"/>
      <c r="K911" s="35" t="s">
        <v>65</v>
      </c>
      <c r="L911" s="80">
        <v>911</v>
      </c>
      <c r="M911" s="80"/>
      <c r="N911" s="75"/>
      <c r="O911" s="82" t="s">
        <v>393</v>
      </c>
      <c r="P911" s="84">
        <v>42855.776898148149</v>
      </c>
      <c r="Q911" s="82" t="s">
        <v>2620</v>
      </c>
      <c r="R911" s="85" t="s">
        <v>2657</v>
      </c>
      <c r="S911" s="82" t="s">
        <v>2668</v>
      </c>
      <c r="T911" s="82"/>
      <c r="U911" s="82"/>
      <c r="V911" s="85" t="s">
        <v>3058</v>
      </c>
      <c r="W911" s="84">
        <v>42855.776898148149</v>
      </c>
      <c r="X911" s="85" t="s">
        <v>3494</v>
      </c>
      <c r="Y911" s="82"/>
      <c r="Z911" s="82"/>
      <c r="AA911" s="88" t="s">
        <v>3936</v>
      </c>
      <c r="AB911" s="82"/>
      <c r="AC911" s="82" t="b">
        <v>0</v>
      </c>
      <c r="AD911" s="82">
        <v>0</v>
      </c>
      <c r="AE911" s="88" t="s">
        <v>1016</v>
      </c>
      <c r="AF911" s="82" t="b">
        <v>0</v>
      </c>
      <c r="AG911" s="82" t="s">
        <v>1023</v>
      </c>
      <c r="AH911" s="82"/>
      <c r="AI911" s="88" t="s">
        <v>1016</v>
      </c>
      <c r="AJ911" s="82" t="b">
        <v>0</v>
      </c>
      <c r="AK911" s="82">
        <v>345</v>
      </c>
      <c r="AL911" s="88" t="s">
        <v>3964</v>
      </c>
      <c r="AM911" s="82" t="s">
        <v>1030</v>
      </c>
      <c r="AN911" s="82" t="b">
        <v>0</v>
      </c>
      <c r="AO911" s="88" t="s">
        <v>3964</v>
      </c>
      <c r="AP911" s="82" t="s">
        <v>179</v>
      </c>
      <c r="AQ911" s="82">
        <v>0</v>
      </c>
      <c r="AR911" s="82">
        <v>0</v>
      </c>
      <c r="AS911" s="82"/>
      <c r="AT911" s="82"/>
      <c r="AU911" s="82"/>
      <c r="AV911" s="82"/>
      <c r="AW911" s="82"/>
      <c r="AX911" s="82"/>
      <c r="AY911" s="82"/>
      <c r="AZ911" s="82"/>
      <c r="BA911" s="105" t="b">
        <f>IF(Edges[[#This Row],[Vertex 1]]=Edges[[#This Row],[Vertex 2]],TRUE,FALSE)</f>
        <v>0</v>
      </c>
      <c r="BB911">
        <v>1</v>
      </c>
      <c r="BC911">
        <v>1</v>
      </c>
      <c r="BD911" s="81" t="e">
        <f>REPLACE(INDEX(GroupVertices[Group], MATCH(Edges[[#This Row],[Vertex 1]],GroupVertices[Vertex],0)),1,1,"")</f>
        <v>#N/A</v>
      </c>
      <c r="BE911" s="81" t="e">
        <f>REPLACE(INDEX(GroupVertices[Group], MATCH(Edges[[#This Row],[Vertex 2]],GroupVertices[Vertex],0)),1,1,"")</f>
        <v>#N/A</v>
      </c>
    </row>
    <row r="912" spans="1:57" x14ac:dyDescent="0.25">
      <c r="A912" s="67" t="s">
        <v>2533</v>
      </c>
      <c r="B912" s="67" t="s">
        <v>381</v>
      </c>
      <c r="C912" s="68"/>
      <c r="D912" s="69"/>
      <c r="E912" s="70"/>
      <c r="F912" s="71"/>
      <c r="G912" s="68"/>
      <c r="H912" s="72"/>
      <c r="I912" s="73"/>
      <c r="J912" s="73"/>
      <c r="K912" s="35" t="s">
        <v>65</v>
      </c>
      <c r="L912" s="80">
        <v>912</v>
      </c>
      <c r="M912" s="80"/>
      <c r="N912" s="75"/>
      <c r="O912" s="82" t="s">
        <v>393</v>
      </c>
      <c r="P912" s="84">
        <v>42855.776898148149</v>
      </c>
      <c r="Q912" s="82" t="s">
        <v>2620</v>
      </c>
      <c r="R912" s="85" t="s">
        <v>2657</v>
      </c>
      <c r="S912" s="82" t="s">
        <v>2668</v>
      </c>
      <c r="T912" s="82"/>
      <c r="U912" s="82"/>
      <c r="V912" s="85" t="s">
        <v>3058</v>
      </c>
      <c r="W912" s="84">
        <v>42855.776898148149</v>
      </c>
      <c r="X912" s="85" t="s">
        <v>3494</v>
      </c>
      <c r="Y912" s="82"/>
      <c r="Z912" s="82"/>
      <c r="AA912" s="88" t="s">
        <v>3936</v>
      </c>
      <c r="AB912" s="82"/>
      <c r="AC912" s="82" t="b">
        <v>0</v>
      </c>
      <c r="AD912" s="82">
        <v>0</v>
      </c>
      <c r="AE912" s="88" t="s">
        <v>1016</v>
      </c>
      <c r="AF912" s="82" t="b">
        <v>0</v>
      </c>
      <c r="AG912" s="82" t="s">
        <v>1023</v>
      </c>
      <c r="AH912" s="82"/>
      <c r="AI912" s="88" t="s">
        <v>1016</v>
      </c>
      <c r="AJ912" s="82" t="b">
        <v>0</v>
      </c>
      <c r="AK912" s="82">
        <v>345</v>
      </c>
      <c r="AL912" s="88" t="s">
        <v>3964</v>
      </c>
      <c r="AM912" s="82" t="s">
        <v>1030</v>
      </c>
      <c r="AN912" s="82" t="b">
        <v>0</v>
      </c>
      <c r="AO912" s="88" t="s">
        <v>3964</v>
      </c>
      <c r="AP912" s="82" t="s">
        <v>179</v>
      </c>
      <c r="AQ912" s="82">
        <v>0</v>
      </c>
      <c r="AR912" s="82">
        <v>0</v>
      </c>
      <c r="AS912" s="82"/>
      <c r="AT912" s="82"/>
      <c r="AU912" s="82"/>
      <c r="AV912" s="82"/>
      <c r="AW912" s="82"/>
      <c r="AX912" s="82"/>
      <c r="AY912" s="82"/>
      <c r="AZ912" s="82"/>
      <c r="BA912" s="105" t="b">
        <f>IF(Edges[[#This Row],[Vertex 1]]=Edges[[#This Row],[Vertex 2]],TRUE,FALSE)</f>
        <v>0</v>
      </c>
      <c r="BB912">
        <v>1</v>
      </c>
      <c r="BC912">
        <v>1</v>
      </c>
      <c r="BD912" s="81" t="e">
        <f>REPLACE(INDEX(GroupVertices[Group], MATCH(Edges[[#This Row],[Vertex 1]],GroupVertices[Vertex],0)),1,1,"")</f>
        <v>#N/A</v>
      </c>
      <c r="BE912" s="81" t="e">
        <f>REPLACE(INDEX(GroupVertices[Group], MATCH(Edges[[#This Row],[Vertex 2]],GroupVertices[Vertex],0)),1,1,"")</f>
        <v>#N/A</v>
      </c>
    </row>
    <row r="913" spans="1:57" x14ac:dyDescent="0.25">
      <c r="A913" s="67" t="s">
        <v>2534</v>
      </c>
      <c r="B913" s="67" t="s">
        <v>387</v>
      </c>
      <c r="C913" s="68"/>
      <c r="D913" s="69"/>
      <c r="E913" s="70"/>
      <c r="F913" s="71"/>
      <c r="G913" s="68"/>
      <c r="H913" s="72"/>
      <c r="I913" s="73"/>
      <c r="J913" s="73"/>
      <c r="K913" s="35" t="s">
        <v>65</v>
      </c>
      <c r="L913" s="80">
        <v>913</v>
      </c>
      <c r="M913" s="80"/>
      <c r="N913" s="75"/>
      <c r="O913" s="82" t="s">
        <v>393</v>
      </c>
      <c r="P913" s="84">
        <v>42855.777974537035</v>
      </c>
      <c r="Q913" s="82" t="s">
        <v>2620</v>
      </c>
      <c r="R913" s="85" t="s">
        <v>2657</v>
      </c>
      <c r="S913" s="82" t="s">
        <v>2668</v>
      </c>
      <c r="T913" s="82"/>
      <c r="U913" s="82"/>
      <c r="V913" s="85" t="s">
        <v>3059</v>
      </c>
      <c r="W913" s="84">
        <v>42855.777974537035</v>
      </c>
      <c r="X913" s="85" t="s">
        <v>3495</v>
      </c>
      <c r="Y913" s="82"/>
      <c r="Z913" s="82"/>
      <c r="AA913" s="88" t="s">
        <v>3937</v>
      </c>
      <c r="AB913" s="82"/>
      <c r="AC913" s="82" t="b">
        <v>0</v>
      </c>
      <c r="AD913" s="82">
        <v>0</v>
      </c>
      <c r="AE913" s="88" t="s">
        <v>1016</v>
      </c>
      <c r="AF913" s="82" t="b">
        <v>0</v>
      </c>
      <c r="AG913" s="82" t="s">
        <v>1023</v>
      </c>
      <c r="AH913" s="82"/>
      <c r="AI913" s="88" t="s">
        <v>1016</v>
      </c>
      <c r="AJ913" s="82" t="b">
        <v>0</v>
      </c>
      <c r="AK913" s="82">
        <v>345</v>
      </c>
      <c r="AL913" s="88" t="s">
        <v>3964</v>
      </c>
      <c r="AM913" s="82" t="s">
        <v>1030</v>
      </c>
      <c r="AN913" s="82" t="b">
        <v>0</v>
      </c>
      <c r="AO913" s="88" t="s">
        <v>3964</v>
      </c>
      <c r="AP913" s="82" t="s">
        <v>179</v>
      </c>
      <c r="AQ913" s="82">
        <v>0</v>
      </c>
      <c r="AR913" s="82">
        <v>0</v>
      </c>
      <c r="AS913" s="82"/>
      <c r="AT913" s="82"/>
      <c r="AU913" s="82"/>
      <c r="AV913" s="82"/>
      <c r="AW913" s="82"/>
      <c r="AX913" s="82"/>
      <c r="AY913" s="82"/>
      <c r="AZ913" s="82"/>
      <c r="BA913" s="105" t="b">
        <f>IF(Edges[[#This Row],[Vertex 1]]=Edges[[#This Row],[Vertex 2]],TRUE,FALSE)</f>
        <v>0</v>
      </c>
      <c r="BB913">
        <v>1</v>
      </c>
      <c r="BC913">
        <v>1</v>
      </c>
      <c r="BD913" s="81" t="e">
        <f>REPLACE(INDEX(GroupVertices[Group], MATCH(Edges[[#This Row],[Vertex 1]],GroupVertices[Vertex],0)),1,1,"")</f>
        <v>#N/A</v>
      </c>
      <c r="BE913" s="81" t="e">
        <f>REPLACE(INDEX(GroupVertices[Group], MATCH(Edges[[#This Row],[Vertex 2]],GroupVertices[Vertex],0)),1,1,"")</f>
        <v>#N/A</v>
      </c>
    </row>
    <row r="914" spans="1:57" x14ac:dyDescent="0.25">
      <c r="A914" s="67" t="s">
        <v>2534</v>
      </c>
      <c r="B914" s="67" t="s">
        <v>381</v>
      </c>
      <c r="C914" s="68"/>
      <c r="D914" s="69"/>
      <c r="E914" s="70"/>
      <c r="F914" s="71"/>
      <c r="G914" s="68"/>
      <c r="H914" s="72"/>
      <c r="I914" s="73"/>
      <c r="J914" s="73"/>
      <c r="K914" s="35" t="s">
        <v>65</v>
      </c>
      <c r="L914" s="80">
        <v>914</v>
      </c>
      <c r="M914" s="80"/>
      <c r="N914" s="75"/>
      <c r="O914" s="82" t="s">
        <v>393</v>
      </c>
      <c r="P914" s="84">
        <v>42855.777974537035</v>
      </c>
      <c r="Q914" s="82" t="s">
        <v>2620</v>
      </c>
      <c r="R914" s="85" t="s">
        <v>2657</v>
      </c>
      <c r="S914" s="82" t="s">
        <v>2668</v>
      </c>
      <c r="T914" s="82"/>
      <c r="U914" s="82"/>
      <c r="V914" s="85" t="s">
        <v>3059</v>
      </c>
      <c r="W914" s="84">
        <v>42855.777974537035</v>
      </c>
      <c r="X914" s="85" t="s">
        <v>3495</v>
      </c>
      <c r="Y914" s="82"/>
      <c r="Z914" s="82"/>
      <c r="AA914" s="88" t="s">
        <v>3937</v>
      </c>
      <c r="AB914" s="82"/>
      <c r="AC914" s="82" t="b">
        <v>0</v>
      </c>
      <c r="AD914" s="82">
        <v>0</v>
      </c>
      <c r="AE914" s="88" t="s">
        <v>1016</v>
      </c>
      <c r="AF914" s="82" t="b">
        <v>0</v>
      </c>
      <c r="AG914" s="82" t="s">
        <v>1023</v>
      </c>
      <c r="AH914" s="82"/>
      <c r="AI914" s="88" t="s">
        <v>1016</v>
      </c>
      <c r="AJ914" s="82" t="b">
        <v>0</v>
      </c>
      <c r="AK914" s="82">
        <v>345</v>
      </c>
      <c r="AL914" s="88" t="s">
        <v>3964</v>
      </c>
      <c r="AM914" s="82" t="s">
        <v>1030</v>
      </c>
      <c r="AN914" s="82" t="b">
        <v>0</v>
      </c>
      <c r="AO914" s="88" t="s">
        <v>3964</v>
      </c>
      <c r="AP914" s="82" t="s">
        <v>179</v>
      </c>
      <c r="AQ914" s="82">
        <v>0</v>
      </c>
      <c r="AR914" s="82">
        <v>0</v>
      </c>
      <c r="AS914" s="82"/>
      <c r="AT914" s="82"/>
      <c r="AU914" s="82"/>
      <c r="AV914" s="82"/>
      <c r="AW914" s="82"/>
      <c r="AX914" s="82"/>
      <c r="AY914" s="82"/>
      <c r="AZ914" s="82"/>
      <c r="BA914" s="105" t="b">
        <f>IF(Edges[[#This Row],[Vertex 1]]=Edges[[#This Row],[Vertex 2]],TRUE,FALSE)</f>
        <v>0</v>
      </c>
      <c r="BB914">
        <v>1</v>
      </c>
      <c r="BC914">
        <v>1</v>
      </c>
      <c r="BD914" s="81" t="e">
        <f>REPLACE(INDEX(GroupVertices[Group], MATCH(Edges[[#This Row],[Vertex 1]],GroupVertices[Vertex],0)),1,1,"")</f>
        <v>#N/A</v>
      </c>
      <c r="BE914" s="81" t="e">
        <f>REPLACE(INDEX(GroupVertices[Group], MATCH(Edges[[#This Row],[Vertex 2]],GroupVertices[Vertex],0)),1,1,"")</f>
        <v>#N/A</v>
      </c>
    </row>
    <row r="915" spans="1:57" x14ac:dyDescent="0.25">
      <c r="A915" s="67" t="s">
        <v>2535</v>
      </c>
      <c r="B915" s="67" t="s">
        <v>387</v>
      </c>
      <c r="C915" s="68"/>
      <c r="D915" s="69"/>
      <c r="E915" s="70"/>
      <c r="F915" s="71"/>
      <c r="G915" s="68"/>
      <c r="H915" s="72"/>
      <c r="I915" s="73"/>
      <c r="J915" s="73"/>
      <c r="K915" s="35" t="s">
        <v>65</v>
      </c>
      <c r="L915" s="80">
        <v>915</v>
      </c>
      <c r="M915" s="80"/>
      <c r="N915" s="75"/>
      <c r="O915" s="82" t="s">
        <v>393</v>
      </c>
      <c r="P915" s="84">
        <v>42855.805115740739</v>
      </c>
      <c r="Q915" s="82" t="s">
        <v>2620</v>
      </c>
      <c r="R915" s="85" t="s">
        <v>2657</v>
      </c>
      <c r="S915" s="82" t="s">
        <v>2668</v>
      </c>
      <c r="T915" s="82"/>
      <c r="U915" s="82"/>
      <c r="V915" s="85" t="s">
        <v>3060</v>
      </c>
      <c r="W915" s="84">
        <v>42855.805115740739</v>
      </c>
      <c r="X915" s="85" t="s">
        <v>3496</v>
      </c>
      <c r="Y915" s="82"/>
      <c r="Z915" s="82"/>
      <c r="AA915" s="88" t="s">
        <v>3938</v>
      </c>
      <c r="AB915" s="82"/>
      <c r="AC915" s="82" t="b">
        <v>0</v>
      </c>
      <c r="AD915" s="82">
        <v>0</v>
      </c>
      <c r="AE915" s="88" t="s">
        <v>1016</v>
      </c>
      <c r="AF915" s="82" t="b">
        <v>0</v>
      </c>
      <c r="AG915" s="82" t="s">
        <v>1023</v>
      </c>
      <c r="AH915" s="82"/>
      <c r="AI915" s="88" t="s">
        <v>1016</v>
      </c>
      <c r="AJ915" s="82" t="b">
        <v>0</v>
      </c>
      <c r="AK915" s="82">
        <v>345</v>
      </c>
      <c r="AL915" s="88" t="s">
        <v>3964</v>
      </c>
      <c r="AM915" s="82" t="s">
        <v>1030</v>
      </c>
      <c r="AN915" s="82" t="b">
        <v>0</v>
      </c>
      <c r="AO915" s="88" t="s">
        <v>3964</v>
      </c>
      <c r="AP915" s="82" t="s">
        <v>179</v>
      </c>
      <c r="AQ915" s="82">
        <v>0</v>
      </c>
      <c r="AR915" s="82">
        <v>0</v>
      </c>
      <c r="AS915" s="82"/>
      <c r="AT915" s="82"/>
      <c r="AU915" s="82"/>
      <c r="AV915" s="82"/>
      <c r="AW915" s="82"/>
      <c r="AX915" s="82"/>
      <c r="AY915" s="82"/>
      <c r="AZ915" s="82"/>
      <c r="BA915" s="105" t="b">
        <f>IF(Edges[[#This Row],[Vertex 1]]=Edges[[#This Row],[Vertex 2]],TRUE,FALSE)</f>
        <v>0</v>
      </c>
      <c r="BB915">
        <v>1</v>
      </c>
      <c r="BC915">
        <v>1</v>
      </c>
      <c r="BD915" s="81" t="e">
        <f>REPLACE(INDEX(GroupVertices[Group], MATCH(Edges[[#This Row],[Vertex 1]],GroupVertices[Vertex],0)),1,1,"")</f>
        <v>#N/A</v>
      </c>
      <c r="BE915" s="81" t="e">
        <f>REPLACE(INDEX(GroupVertices[Group], MATCH(Edges[[#This Row],[Vertex 2]],GroupVertices[Vertex],0)),1,1,"")</f>
        <v>#N/A</v>
      </c>
    </row>
    <row r="916" spans="1:57" x14ac:dyDescent="0.25">
      <c r="A916" s="67" t="s">
        <v>2535</v>
      </c>
      <c r="B916" s="67" t="s">
        <v>381</v>
      </c>
      <c r="C916" s="68"/>
      <c r="D916" s="69"/>
      <c r="E916" s="70"/>
      <c r="F916" s="71"/>
      <c r="G916" s="68"/>
      <c r="H916" s="72"/>
      <c r="I916" s="73"/>
      <c r="J916" s="73"/>
      <c r="K916" s="35" t="s">
        <v>65</v>
      </c>
      <c r="L916" s="80">
        <v>916</v>
      </c>
      <c r="M916" s="80"/>
      <c r="N916" s="75"/>
      <c r="O916" s="82" t="s">
        <v>393</v>
      </c>
      <c r="P916" s="84">
        <v>42855.805115740739</v>
      </c>
      <c r="Q916" s="82" t="s">
        <v>2620</v>
      </c>
      <c r="R916" s="85" t="s">
        <v>2657</v>
      </c>
      <c r="S916" s="82" t="s">
        <v>2668</v>
      </c>
      <c r="T916" s="82"/>
      <c r="U916" s="82"/>
      <c r="V916" s="85" t="s">
        <v>3060</v>
      </c>
      <c r="W916" s="84">
        <v>42855.805115740739</v>
      </c>
      <c r="X916" s="85" t="s">
        <v>3496</v>
      </c>
      <c r="Y916" s="82"/>
      <c r="Z916" s="82"/>
      <c r="AA916" s="88" t="s">
        <v>3938</v>
      </c>
      <c r="AB916" s="82"/>
      <c r="AC916" s="82" t="b">
        <v>0</v>
      </c>
      <c r="AD916" s="82">
        <v>0</v>
      </c>
      <c r="AE916" s="88" t="s">
        <v>1016</v>
      </c>
      <c r="AF916" s="82" t="b">
        <v>0</v>
      </c>
      <c r="AG916" s="82" t="s">
        <v>1023</v>
      </c>
      <c r="AH916" s="82"/>
      <c r="AI916" s="88" t="s">
        <v>1016</v>
      </c>
      <c r="AJ916" s="82" t="b">
        <v>0</v>
      </c>
      <c r="AK916" s="82">
        <v>345</v>
      </c>
      <c r="AL916" s="88" t="s">
        <v>3964</v>
      </c>
      <c r="AM916" s="82" t="s">
        <v>1030</v>
      </c>
      <c r="AN916" s="82" t="b">
        <v>0</v>
      </c>
      <c r="AO916" s="88" t="s">
        <v>3964</v>
      </c>
      <c r="AP916" s="82" t="s">
        <v>179</v>
      </c>
      <c r="AQ916" s="82">
        <v>0</v>
      </c>
      <c r="AR916" s="82">
        <v>0</v>
      </c>
      <c r="AS916" s="82"/>
      <c r="AT916" s="82"/>
      <c r="AU916" s="82"/>
      <c r="AV916" s="82"/>
      <c r="AW916" s="82"/>
      <c r="AX916" s="82"/>
      <c r="AY916" s="82"/>
      <c r="AZ916" s="82"/>
      <c r="BA916" s="105" t="b">
        <f>IF(Edges[[#This Row],[Vertex 1]]=Edges[[#This Row],[Vertex 2]],TRUE,FALSE)</f>
        <v>0</v>
      </c>
      <c r="BB916">
        <v>1</v>
      </c>
      <c r="BC916">
        <v>1</v>
      </c>
      <c r="BD916" s="81" t="e">
        <f>REPLACE(INDEX(GroupVertices[Group], MATCH(Edges[[#This Row],[Vertex 1]],GroupVertices[Vertex],0)),1,1,"")</f>
        <v>#N/A</v>
      </c>
      <c r="BE916" s="81" t="e">
        <f>REPLACE(INDEX(GroupVertices[Group], MATCH(Edges[[#This Row],[Vertex 2]],GroupVertices[Vertex],0)),1,1,"")</f>
        <v>#N/A</v>
      </c>
    </row>
    <row r="917" spans="1:57" x14ac:dyDescent="0.25">
      <c r="A917" s="67" t="s">
        <v>2536</v>
      </c>
      <c r="B917" s="67" t="s">
        <v>387</v>
      </c>
      <c r="C917" s="68"/>
      <c r="D917" s="69"/>
      <c r="E917" s="70"/>
      <c r="F917" s="71"/>
      <c r="G917" s="68"/>
      <c r="H917" s="72"/>
      <c r="I917" s="73"/>
      <c r="J917" s="73"/>
      <c r="K917" s="35" t="s">
        <v>65</v>
      </c>
      <c r="L917" s="80">
        <v>917</v>
      </c>
      <c r="M917" s="80"/>
      <c r="N917" s="75"/>
      <c r="O917" s="82" t="s">
        <v>393</v>
      </c>
      <c r="P917" s="84">
        <v>42855.805810185186</v>
      </c>
      <c r="Q917" s="82" t="s">
        <v>2620</v>
      </c>
      <c r="R917" s="85" t="s">
        <v>2657</v>
      </c>
      <c r="S917" s="82" t="s">
        <v>2668</v>
      </c>
      <c r="T917" s="82"/>
      <c r="U917" s="82"/>
      <c r="V917" s="85" t="s">
        <v>3061</v>
      </c>
      <c r="W917" s="84">
        <v>42855.805810185186</v>
      </c>
      <c r="X917" s="85" t="s">
        <v>3497</v>
      </c>
      <c r="Y917" s="82"/>
      <c r="Z917" s="82"/>
      <c r="AA917" s="88" t="s">
        <v>3939</v>
      </c>
      <c r="AB917" s="82"/>
      <c r="AC917" s="82" t="b">
        <v>0</v>
      </c>
      <c r="AD917" s="82">
        <v>0</v>
      </c>
      <c r="AE917" s="88" t="s">
        <v>1016</v>
      </c>
      <c r="AF917" s="82" t="b">
        <v>0</v>
      </c>
      <c r="AG917" s="82" t="s">
        <v>1023</v>
      </c>
      <c r="AH917" s="82"/>
      <c r="AI917" s="88" t="s">
        <v>1016</v>
      </c>
      <c r="AJ917" s="82" t="b">
        <v>0</v>
      </c>
      <c r="AK917" s="82">
        <v>345</v>
      </c>
      <c r="AL917" s="88" t="s">
        <v>3964</v>
      </c>
      <c r="AM917" s="82" t="s">
        <v>1030</v>
      </c>
      <c r="AN917" s="82" t="b">
        <v>0</v>
      </c>
      <c r="AO917" s="88" t="s">
        <v>3964</v>
      </c>
      <c r="AP917" s="82" t="s">
        <v>179</v>
      </c>
      <c r="AQ917" s="82">
        <v>0</v>
      </c>
      <c r="AR917" s="82">
        <v>0</v>
      </c>
      <c r="AS917" s="82"/>
      <c r="AT917" s="82"/>
      <c r="AU917" s="82"/>
      <c r="AV917" s="82"/>
      <c r="AW917" s="82"/>
      <c r="AX917" s="82"/>
      <c r="AY917" s="82"/>
      <c r="AZ917" s="82"/>
      <c r="BA917" s="105" t="b">
        <f>IF(Edges[[#This Row],[Vertex 1]]=Edges[[#This Row],[Vertex 2]],TRUE,FALSE)</f>
        <v>0</v>
      </c>
      <c r="BB917">
        <v>1</v>
      </c>
      <c r="BC917">
        <v>1</v>
      </c>
      <c r="BD917" s="81" t="e">
        <f>REPLACE(INDEX(GroupVertices[Group], MATCH(Edges[[#This Row],[Vertex 1]],GroupVertices[Vertex],0)),1,1,"")</f>
        <v>#N/A</v>
      </c>
      <c r="BE917" s="81" t="e">
        <f>REPLACE(INDEX(GroupVertices[Group], MATCH(Edges[[#This Row],[Vertex 2]],GroupVertices[Vertex],0)),1,1,"")</f>
        <v>#N/A</v>
      </c>
    </row>
    <row r="918" spans="1:57" x14ac:dyDescent="0.25">
      <c r="A918" s="67" t="s">
        <v>2536</v>
      </c>
      <c r="B918" s="67" t="s">
        <v>381</v>
      </c>
      <c r="C918" s="68"/>
      <c r="D918" s="69"/>
      <c r="E918" s="70"/>
      <c r="F918" s="71"/>
      <c r="G918" s="68"/>
      <c r="H918" s="72"/>
      <c r="I918" s="73"/>
      <c r="J918" s="73"/>
      <c r="K918" s="35" t="s">
        <v>65</v>
      </c>
      <c r="L918" s="80">
        <v>918</v>
      </c>
      <c r="M918" s="80"/>
      <c r="N918" s="75"/>
      <c r="O918" s="82" t="s">
        <v>393</v>
      </c>
      <c r="P918" s="84">
        <v>42855.805810185186</v>
      </c>
      <c r="Q918" s="82" t="s">
        <v>2620</v>
      </c>
      <c r="R918" s="85" t="s">
        <v>2657</v>
      </c>
      <c r="S918" s="82" t="s">
        <v>2668</v>
      </c>
      <c r="T918" s="82"/>
      <c r="U918" s="82"/>
      <c r="V918" s="85" t="s">
        <v>3061</v>
      </c>
      <c r="W918" s="84">
        <v>42855.805810185186</v>
      </c>
      <c r="X918" s="85" t="s">
        <v>3497</v>
      </c>
      <c r="Y918" s="82"/>
      <c r="Z918" s="82"/>
      <c r="AA918" s="88" t="s">
        <v>3939</v>
      </c>
      <c r="AB918" s="82"/>
      <c r="AC918" s="82" t="b">
        <v>0</v>
      </c>
      <c r="AD918" s="82">
        <v>0</v>
      </c>
      <c r="AE918" s="88" t="s">
        <v>1016</v>
      </c>
      <c r="AF918" s="82" t="b">
        <v>0</v>
      </c>
      <c r="AG918" s="82" t="s">
        <v>1023</v>
      </c>
      <c r="AH918" s="82"/>
      <c r="AI918" s="88" t="s">
        <v>1016</v>
      </c>
      <c r="AJ918" s="82" t="b">
        <v>0</v>
      </c>
      <c r="AK918" s="82">
        <v>345</v>
      </c>
      <c r="AL918" s="88" t="s">
        <v>3964</v>
      </c>
      <c r="AM918" s="82" t="s">
        <v>1030</v>
      </c>
      <c r="AN918" s="82" t="b">
        <v>0</v>
      </c>
      <c r="AO918" s="88" t="s">
        <v>3964</v>
      </c>
      <c r="AP918" s="82" t="s">
        <v>179</v>
      </c>
      <c r="AQ918" s="82">
        <v>0</v>
      </c>
      <c r="AR918" s="82">
        <v>0</v>
      </c>
      <c r="AS918" s="82"/>
      <c r="AT918" s="82"/>
      <c r="AU918" s="82"/>
      <c r="AV918" s="82"/>
      <c r="AW918" s="82"/>
      <c r="AX918" s="82"/>
      <c r="AY918" s="82"/>
      <c r="AZ918" s="82"/>
      <c r="BA918" s="105" t="b">
        <f>IF(Edges[[#This Row],[Vertex 1]]=Edges[[#This Row],[Vertex 2]],TRUE,FALSE)</f>
        <v>0</v>
      </c>
      <c r="BB918">
        <v>1</v>
      </c>
      <c r="BC918">
        <v>1</v>
      </c>
      <c r="BD918" s="81" t="e">
        <f>REPLACE(INDEX(GroupVertices[Group], MATCH(Edges[[#This Row],[Vertex 1]],GroupVertices[Vertex],0)),1,1,"")</f>
        <v>#N/A</v>
      </c>
      <c r="BE918" s="81" t="e">
        <f>REPLACE(INDEX(GroupVertices[Group], MATCH(Edges[[#This Row],[Vertex 2]],GroupVertices[Vertex],0)),1,1,"")</f>
        <v>#N/A</v>
      </c>
    </row>
    <row r="919" spans="1:57" x14ac:dyDescent="0.25">
      <c r="A919" s="67" t="s">
        <v>2537</v>
      </c>
      <c r="B919" s="67" t="s">
        <v>381</v>
      </c>
      <c r="C919" s="68"/>
      <c r="D919" s="69"/>
      <c r="E919" s="70"/>
      <c r="F919" s="71"/>
      <c r="G919" s="68"/>
      <c r="H919" s="72"/>
      <c r="I919" s="73"/>
      <c r="J919" s="73"/>
      <c r="K919" s="35" t="s">
        <v>65</v>
      </c>
      <c r="L919" s="80">
        <v>919</v>
      </c>
      <c r="M919" s="80"/>
      <c r="N919" s="75"/>
      <c r="O919" s="82" t="s">
        <v>394</v>
      </c>
      <c r="P919" s="84">
        <v>42855.806111111109</v>
      </c>
      <c r="Q919" s="82" t="s">
        <v>2656</v>
      </c>
      <c r="R919" s="82"/>
      <c r="S919" s="82"/>
      <c r="T919" s="82"/>
      <c r="U919" s="82"/>
      <c r="V919" s="85" t="s">
        <v>502</v>
      </c>
      <c r="W919" s="84">
        <v>42855.806111111109</v>
      </c>
      <c r="X919" s="85" t="s">
        <v>3498</v>
      </c>
      <c r="Y919" s="82"/>
      <c r="Z919" s="82"/>
      <c r="AA919" s="88" t="s">
        <v>3940</v>
      </c>
      <c r="AB919" s="82"/>
      <c r="AC919" s="82" t="b">
        <v>0</v>
      </c>
      <c r="AD919" s="82">
        <v>0</v>
      </c>
      <c r="AE919" s="88" t="s">
        <v>1017</v>
      </c>
      <c r="AF919" s="82" t="b">
        <v>0</v>
      </c>
      <c r="AG919" s="82" t="s">
        <v>1023</v>
      </c>
      <c r="AH919" s="82"/>
      <c r="AI919" s="88" t="s">
        <v>1016</v>
      </c>
      <c r="AJ919" s="82" t="b">
        <v>0</v>
      </c>
      <c r="AK919" s="82">
        <v>0</v>
      </c>
      <c r="AL919" s="88" t="s">
        <v>1016</v>
      </c>
      <c r="AM919" s="82" t="s">
        <v>1035</v>
      </c>
      <c r="AN919" s="82" t="b">
        <v>0</v>
      </c>
      <c r="AO919" s="88" t="s">
        <v>3940</v>
      </c>
      <c r="AP919" s="82" t="s">
        <v>179</v>
      </c>
      <c r="AQ919" s="82">
        <v>0</v>
      </c>
      <c r="AR919" s="82">
        <v>0</v>
      </c>
      <c r="AS919" s="82"/>
      <c r="AT919" s="82"/>
      <c r="AU919" s="82"/>
      <c r="AV919" s="82"/>
      <c r="AW919" s="82"/>
      <c r="AX919" s="82"/>
      <c r="AY919" s="82"/>
      <c r="AZ919" s="82"/>
      <c r="BA919" s="105" t="b">
        <f>IF(Edges[[#This Row],[Vertex 1]]=Edges[[#This Row],[Vertex 2]],TRUE,FALSE)</f>
        <v>0</v>
      </c>
      <c r="BB919">
        <v>1</v>
      </c>
      <c r="BC919">
        <v>1</v>
      </c>
      <c r="BD919" s="81" t="e">
        <f>REPLACE(INDEX(GroupVertices[Group], MATCH(Edges[[#This Row],[Vertex 1]],GroupVertices[Vertex],0)),1,1,"")</f>
        <v>#N/A</v>
      </c>
      <c r="BE919" s="81" t="e">
        <f>REPLACE(INDEX(GroupVertices[Group], MATCH(Edges[[#This Row],[Vertex 2]],GroupVertices[Vertex],0)),1,1,"")</f>
        <v>#N/A</v>
      </c>
    </row>
    <row r="920" spans="1:57" x14ac:dyDescent="0.25">
      <c r="A920" s="67" t="s">
        <v>2538</v>
      </c>
      <c r="B920" s="67" t="s">
        <v>387</v>
      </c>
      <c r="C920" s="68"/>
      <c r="D920" s="69"/>
      <c r="E920" s="70"/>
      <c r="F920" s="71"/>
      <c r="G920" s="68"/>
      <c r="H920" s="72"/>
      <c r="I920" s="73"/>
      <c r="J920" s="73"/>
      <c r="K920" s="35" t="s">
        <v>65</v>
      </c>
      <c r="L920" s="80">
        <v>920</v>
      </c>
      <c r="M920" s="80"/>
      <c r="N920" s="75"/>
      <c r="O920" s="82" t="s">
        <v>393</v>
      </c>
      <c r="P920" s="84">
        <v>42855.845254629632</v>
      </c>
      <c r="Q920" s="82" t="s">
        <v>2620</v>
      </c>
      <c r="R920" s="85" t="s">
        <v>2657</v>
      </c>
      <c r="S920" s="82" t="s">
        <v>2668</v>
      </c>
      <c r="T920" s="82"/>
      <c r="U920" s="82"/>
      <c r="V920" s="85" t="s">
        <v>3062</v>
      </c>
      <c r="W920" s="84">
        <v>42855.845254629632</v>
      </c>
      <c r="X920" s="85" t="s">
        <v>3499</v>
      </c>
      <c r="Y920" s="82"/>
      <c r="Z920" s="82"/>
      <c r="AA920" s="88" t="s">
        <v>3941</v>
      </c>
      <c r="AB920" s="82"/>
      <c r="AC920" s="82" t="b">
        <v>0</v>
      </c>
      <c r="AD920" s="82">
        <v>0</v>
      </c>
      <c r="AE920" s="88" t="s">
        <v>1016</v>
      </c>
      <c r="AF920" s="82" t="b">
        <v>0</v>
      </c>
      <c r="AG920" s="82" t="s">
        <v>1023</v>
      </c>
      <c r="AH920" s="82"/>
      <c r="AI920" s="88" t="s">
        <v>1016</v>
      </c>
      <c r="AJ920" s="82" t="b">
        <v>0</v>
      </c>
      <c r="AK920" s="82">
        <v>345</v>
      </c>
      <c r="AL920" s="88" t="s">
        <v>3964</v>
      </c>
      <c r="AM920" s="82" t="s">
        <v>1030</v>
      </c>
      <c r="AN920" s="82" t="b">
        <v>0</v>
      </c>
      <c r="AO920" s="88" t="s">
        <v>3964</v>
      </c>
      <c r="AP920" s="82" t="s">
        <v>179</v>
      </c>
      <c r="AQ920" s="82">
        <v>0</v>
      </c>
      <c r="AR920" s="82">
        <v>0</v>
      </c>
      <c r="AS920" s="82"/>
      <c r="AT920" s="82"/>
      <c r="AU920" s="82"/>
      <c r="AV920" s="82"/>
      <c r="AW920" s="82"/>
      <c r="AX920" s="82"/>
      <c r="AY920" s="82"/>
      <c r="AZ920" s="82"/>
      <c r="BA920" s="105" t="b">
        <f>IF(Edges[[#This Row],[Vertex 1]]=Edges[[#This Row],[Vertex 2]],TRUE,FALSE)</f>
        <v>0</v>
      </c>
      <c r="BB920">
        <v>1</v>
      </c>
      <c r="BC920">
        <v>1</v>
      </c>
      <c r="BD920" s="81" t="e">
        <f>REPLACE(INDEX(GroupVertices[Group], MATCH(Edges[[#This Row],[Vertex 1]],GroupVertices[Vertex],0)),1,1,"")</f>
        <v>#N/A</v>
      </c>
      <c r="BE920" s="81" t="e">
        <f>REPLACE(INDEX(GroupVertices[Group], MATCH(Edges[[#This Row],[Vertex 2]],GroupVertices[Vertex],0)),1,1,"")</f>
        <v>#N/A</v>
      </c>
    </row>
    <row r="921" spans="1:57" x14ac:dyDescent="0.25">
      <c r="A921" s="67" t="s">
        <v>2538</v>
      </c>
      <c r="B921" s="67" t="s">
        <v>381</v>
      </c>
      <c r="C921" s="68"/>
      <c r="D921" s="69"/>
      <c r="E921" s="70"/>
      <c r="F921" s="71"/>
      <c r="G921" s="68"/>
      <c r="H921" s="72"/>
      <c r="I921" s="73"/>
      <c r="J921" s="73"/>
      <c r="K921" s="35" t="s">
        <v>65</v>
      </c>
      <c r="L921" s="80">
        <v>921</v>
      </c>
      <c r="M921" s="80"/>
      <c r="N921" s="75"/>
      <c r="O921" s="82" t="s">
        <v>393</v>
      </c>
      <c r="P921" s="84">
        <v>42855.845254629632</v>
      </c>
      <c r="Q921" s="82" t="s">
        <v>2620</v>
      </c>
      <c r="R921" s="85" t="s">
        <v>2657</v>
      </c>
      <c r="S921" s="82" t="s">
        <v>2668</v>
      </c>
      <c r="T921" s="82"/>
      <c r="U921" s="82"/>
      <c r="V921" s="85" t="s">
        <v>3062</v>
      </c>
      <c r="W921" s="84">
        <v>42855.845254629632</v>
      </c>
      <c r="X921" s="85" t="s">
        <v>3499</v>
      </c>
      <c r="Y921" s="82"/>
      <c r="Z921" s="82"/>
      <c r="AA921" s="88" t="s">
        <v>3941</v>
      </c>
      <c r="AB921" s="82"/>
      <c r="AC921" s="82" t="b">
        <v>0</v>
      </c>
      <c r="AD921" s="82">
        <v>0</v>
      </c>
      <c r="AE921" s="88" t="s">
        <v>1016</v>
      </c>
      <c r="AF921" s="82" t="b">
        <v>0</v>
      </c>
      <c r="AG921" s="82" t="s">
        <v>1023</v>
      </c>
      <c r="AH921" s="82"/>
      <c r="AI921" s="88" t="s">
        <v>1016</v>
      </c>
      <c r="AJ921" s="82" t="b">
        <v>0</v>
      </c>
      <c r="AK921" s="82">
        <v>345</v>
      </c>
      <c r="AL921" s="88" t="s">
        <v>3964</v>
      </c>
      <c r="AM921" s="82" t="s">
        <v>1030</v>
      </c>
      <c r="AN921" s="82" t="b">
        <v>0</v>
      </c>
      <c r="AO921" s="88" t="s">
        <v>3964</v>
      </c>
      <c r="AP921" s="82" t="s">
        <v>179</v>
      </c>
      <c r="AQ921" s="82">
        <v>0</v>
      </c>
      <c r="AR921" s="82">
        <v>0</v>
      </c>
      <c r="AS921" s="82"/>
      <c r="AT921" s="82"/>
      <c r="AU921" s="82"/>
      <c r="AV921" s="82"/>
      <c r="AW921" s="82"/>
      <c r="AX921" s="82"/>
      <c r="AY921" s="82"/>
      <c r="AZ921" s="82"/>
      <c r="BA921" s="105" t="b">
        <f>IF(Edges[[#This Row],[Vertex 1]]=Edges[[#This Row],[Vertex 2]],TRUE,FALSE)</f>
        <v>0</v>
      </c>
      <c r="BB921">
        <v>1</v>
      </c>
      <c r="BC921">
        <v>1</v>
      </c>
      <c r="BD921" s="81" t="e">
        <f>REPLACE(INDEX(GroupVertices[Group], MATCH(Edges[[#This Row],[Vertex 1]],GroupVertices[Vertex],0)),1,1,"")</f>
        <v>#N/A</v>
      </c>
      <c r="BE921" s="81" t="e">
        <f>REPLACE(INDEX(GroupVertices[Group], MATCH(Edges[[#This Row],[Vertex 2]],GroupVertices[Vertex],0)),1,1,"")</f>
        <v>#N/A</v>
      </c>
    </row>
    <row r="922" spans="1:57" x14ac:dyDescent="0.25">
      <c r="A922" s="67" t="s">
        <v>2539</v>
      </c>
      <c r="B922" s="67" t="s">
        <v>387</v>
      </c>
      <c r="C922" s="68"/>
      <c r="D922" s="69"/>
      <c r="E922" s="70"/>
      <c r="F922" s="71"/>
      <c r="G922" s="68"/>
      <c r="H922" s="72"/>
      <c r="I922" s="73"/>
      <c r="J922" s="73"/>
      <c r="K922" s="35" t="s">
        <v>65</v>
      </c>
      <c r="L922" s="80">
        <v>922</v>
      </c>
      <c r="M922" s="80"/>
      <c r="N922" s="75"/>
      <c r="O922" s="82" t="s">
        <v>393</v>
      </c>
      <c r="P922" s="84">
        <v>42855.861828703702</v>
      </c>
      <c r="Q922" s="82" t="s">
        <v>2620</v>
      </c>
      <c r="R922" s="85" t="s">
        <v>2657</v>
      </c>
      <c r="S922" s="82" t="s">
        <v>2668</v>
      </c>
      <c r="T922" s="82"/>
      <c r="U922" s="82"/>
      <c r="V922" s="85" t="s">
        <v>3063</v>
      </c>
      <c r="W922" s="84">
        <v>42855.861828703702</v>
      </c>
      <c r="X922" s="85" t="s">
        <v>3500</v>
      </c>
      <c r="Y922" s="82"/>
      <c r="Z922" s="82"/>
      <c r="AA922" s="88" t="s">
        <v>3942</v>
      </c>
      <c r="AB922" s="82"/>
      <c r="AC922" s="82" t="b">
        <v>0</v>
      </c>
      <c r="AD922" s="82">
        <v>0</v>
      </c>
      <c r="AE922" s="88" t="s">
        <v>1016</v>
      </c>
      <c r="AF922" s="82" t="b">
        <v>0</v>
      </c>
      <c r="AG922" s="82" t="s">
        <v>1023</v>
      </c>
      <c r="AH922" s="82"/>
      <c r="AI922" s="88" t="s">
        <v>1016</v>
      </c>
      <c r="AJ922" s="82" t="b">
        <v>0</v>
      </c>
      <c r="AK922" s="82">
        <v>345</v>
      </c>
      <c r="AL922" s="88" t="s">
        <v>3964</v>
      </c>
      <c r="AM922" s="82" t="s">
        <v>1030</v>
      </c>
      <c r="AN922" s="82" t="b">
        <v>0</v>
      </c>
      <c r="AO922" s="88" t="s">
        <v>3964</v>
      </c>
      <c r="AP922" s="82" t="s">
        <v>179</v>
      </c>
      <c r="AQ922" s="82">
        <v>0</v>
      </c>
      <c r="AR922" s="82">
        <v>0</v>
      </c>
      <c r="AS922" s="82"/>
      <c r="AT922" s="82"/>
      <c r="AU922" s="82"/>
      <c r="AV922" s="82"/>
      <c r="AW922" s="82"/>
      <c r="AX922" s="82"/>
      <c r="AY922" s="82"/>
      <c r="AZ922" s="82"/>
      <c r="BA922" s="105" t="b">
        <f>IF(Edges[[#This Row],[Vertex 1]]=Edges[[#This Row],[Vertex 2]],TRUE,FALSE)</f>
        <v>0</v>
      </c>
      <c r="BB922">
        <v>1</v>
      </c>
      <c r="BC922">
        <v>1</v>
      </c>
      <c r="BD922" s="81" t="e">
        <f>REPLACE(INDEX(GroupVertices[Group], MATCH(Edges[[#This Row],[Vertex 1]],GroupVertices[Vertex],0)),1,1,"")</f>
        <v>#N/A</v>
      </c>
      <c r="BE922" s="81" t="e">
        <f>REPLACE(INDEX(GroupVertices[Group], MATCH(Edges[[#This Row],[Vertex 2]],GroupVertices[Vertex],0)),1,1,"")</f>
        <v>#N/A</v>
      </c>
    </row>
    <row r="923" spans="1:57" x14ac:dyDescent="0.25">
      <c r="A923" s="67" t="s">
        <v>2539</v>
      </c>
      <c r="B923" s="67" t="s">
        <v>381</v>
      </c>
      <c r="C923" s="68"/>
      <c r="D923" s="69"/>
      <c r="E923" s="70"/>
      <c r="F923" s="71"/>
      <c r="G923" s="68"/>
      <c r="H923" s="72"/>
      <c r="I923" s="73"/>
      <c r="J923" s="73"/>
      <c r="K923" s="35" t="s">
        <v>65</v>
      </c>
      <c r="L923" s="80">
        <v>923</v>
      </c>
      <c r="M923" s="80"/>
      <c r="N923" s="75"/>
      <c r="O923" s="82" t="s">
        <v>393</v>
      </c>
      <c r="P923" s="84">
        <v>42855.861828703702</v>
      </c>
      <c r="Q923" s="82" t="s">
        <v>2620</v>
      </c>
      <c r="R923" s="85" t="s">
        <v>2657</v>
      </c>
      <c r="S923" s="82" t="s">
        <v>2668</v>
      </c>
      <c r="T923" s="82"/>
      <c r="U923" s="82"/>
      <c r="V923" s="85" t="s">
        <v>3063</v>
      </c>
      <c r="W923" s="84">
        <v>42855.861828703702</v>
      </c>
      <c r="X923" s="85" t="s">
        <v>3500</v>
      </c>
      <c r="Y923" s="82"/>
      <c r="Z923" s="82"/>
      <c r="AA923" s="88" t="s">
        <v>3942</v>
      </c>
      <c r="AB923" s="82"/>
      <c r="AC923" s="82" t="b">
        <v>0</v>
      </c>
      <c r="AD923" s="82">
        <v>0</v>
      </c>
      <c r="AE923" s="88" t="s">
        <v>1016</v>
      </c>
      <c r="AF923" s="82" t="b">
        <v>0</v>
      </c>
      <c r="AG923" s="82" t="s">
        <v>1023</v>
      </c>
      <c r="AH923" s="82"/>
      <c r="AI923" s="88" t="s">
        <v>1016</v>
      </c>
      <c r="AJ923" s="82" t="b">
        <v>0</v>
      </c>
      <c r="AK923" s="82">
        <v>345</v>
      </c>
      <c r="AL923" s="88" t="s">
        <v>3964</v>
      </c>
      <c r="AM923" s="82" t="s">
        <v>1030</v>
      </c>
      <c r="AN923" s="82" t="b">
        <v>0</v>
      </c>
      <c r="AO923" s="88" t="s">
        <v>3964</v>
      </c>
      <c r="AP923" s="82" t="s">
        <v>179</v>
      </c>
      <c r="AQ923" s="82">
        <v>0</v>
      </c>
      <c r="AR923" s="82">
        <v>0</v>
      </c>
      <c r="AS923" s="82"/>
      <c r="AT923" s="82"/>
      <c r="AU923" s="82"/>
      <c r="AV923" s="82"/>
      <c r="AW923" s="82"/>
      <c r="AX923" s="82"/>
      <c r="AY923" s="82"/>
      <c r="AZ923" s="82"/>
      <c r="BA923" s="105" t="b">
        <f>IF(Edges[[#This Row],[Vertex 1]]=Edges[[#This Row],[Vertex 2]],TRUE,FALSE)</f>
        <v>0</v>
      </c>
      <c r="BB923">
        <v>1</v>
      </c>
      <c r="BC923">
        <v>1</v>
      </c>
      <c r="BD923" s="81" t="e">
        <f>REPLACE(INDEX(GroupVertices[Group], MATCH(Edges[[#This Row],[Vertex 1]],GroupVertices[Vertex],0)),1,1,"")</f>
        <v>#N/A</v>
      </c>
      <c r="BE923" s="81" t="e">
        <f>REPLACE(INDEX(GroupVertices[Group], MATCH(Edges[[#This Row],[Vertex 2]],GroupVertices[Vertex],0)),1,1,"")</f>
        <v>#N/A</v>
      </c>
    </row>
    <row r="924" spans="1:57" x14ac:dyDescent="0.25">
      <c r="A924" s="67" t="s">
        <v>2540</v>
      </c>
      <c r="B924" s="67" t="s">
        <v>387</v>
      </c>
      <c r="C924" s="68"/>
      <c r="D924" s="69"/>
      <c r="E924" s="70"/>
      <c r="F924" s="71"/>
      <c r="G924" s="68"/>
      <c r="H924" s="72"/>
      <c r="I924" s="73"/>
      <c r="J924" s="73"/>
      <c r="K924" s="35" t="s">
        <v>65</v>
      </c>
      <c r="L924" s="80">
        <v>924</v>
      </c>
      <c r="M924" s="80"/>
      <c r="N924" s="75"/>
      <c r="O924" s="82" t="s">
        <v>393</v>
      </c>
      <c r="P924" s="84">
        <v>42855.872939814813</v>
      </c>
      <c r="Q924" s="82" t="s">
        <v>2620</v>
      </c>
      <c r="R924" s="85" t="s">
        <v>2657</v>
      </c>
      <c r="S924" s="82" t="s">
        <v>2668</v>
      </c>
      <c r="T924" s="82"/>
      <c r="U924" s="82"/>
      <c r="V924" s="85" t="s">
        <v>3064</v>
      </c>
      <c r="W924" s="84">
        <v>42855.872939814813</v>
      </c>
      <c r="X924" s="85" t="s">
        <v>3501</v>
      </c>
      <c r="Y924" s="82"/>
      <c r="Z924" s="82"/>
      <c r="AA924" s="88" t="s">
        <v>3943</v>
      </c>
      <c r="AB924" s="82"/>
      <c r="AC924" s="82" t="b">
        <v>0</v>
      </c>
      <c r="AD924" s="82">
        <v>0</v>
      </c>
      <c r="AE924" s="88" t="s">
        <v>1016</v>
      </c>
      <c r="AF924" s="82" t="b">
        <v>0</v>
      </c>
      <c r="AG924" s="82" t="s">
        <v>1023</v>
      </c>
      <c r="AH924" s="82"/>
      <c r="AI924" s="88" t="s">
        <v>1016</v>
      </c>
      <c r="AJ924" s="82" t="b">
        <v>0</v>
      </c>
      <c r="AK924" s="82">
        <v>345</v>
      </c>
      <c r="AL924" s="88" t="s">
        <v>3964</v>
      </c>
      <c r="AM924" s="82" t="s">
        <v>1030</v>
      </c>
      <c r="AN924" s="82" t="b">
        <v>0</v>
      </c>
      <c r="AO924" s="88" t="s">
        <v>3964</v>
      </c>
      <c r="AP924" s="82" t="s">
        <v>179</v>
      </c>
      <c r="AQ924" s="82">
        <v>0</v>
      </c>
      <c r="AR924" s="82">
        <v>0</v>
      </c>
      <c r="AS924" s="82"/>
      <c r="AT924" s="82"/>
      <c r="AU924" s="82"/>
      <c r="AV924" s="82"/>
      <c r="AW924" s="82"/>
      <c r="AX924" s="82"/>
      <c r="AY924" s="82"/>
      <c r="AZ924" s="82"/>
      <c r="BA924" s="105" t="b">
        <f>IF(Edges[[#This Row],[Vertex 1]]=Edges[[#This Row],[Vertex 2]],TRUE,FALSE)</f>
        <v>0</v>
      </c>
      <c r="BB924">
        <v>1</v>
      </c>
      <c r="BC924">
        <v>1</v>
      </c>
      <c r="BD924" s="81" t="e">
        <f>REPLACE(INDEX(GroupVertices[Group], MATCH(Edges[[#This Row],[Vertex 1]],GroupVertices[Vertex],0)),1,1,"")</f>
        <v>#N/A</v>
      </c>
      <c r="BE924" s="81" t="e">
        <f>REPLACE(INDEX(GroupVertices[Group], MATCH(Edges[[#This Row],[Vertex 2]],GroupVertices[Vertex],0)),1,1,"")</f>
        <v>#N/A</v>
      </c>
    </row>
    <row r="925" spans="1:57" x14ac:dyDescent="0.25">
      <c r="A925" s="67" t="s">
        <v>2540</v>
      </c>
      <c r="B925" s="67" t="s">
        <v>381</v>
      </c>
      <c r="C925" s="68"/>
      <c r="D925" s="69"/>
      <c r="E925" s="70"/>
      <c r="F925" s="71"/>
      <c r="G925" s="68"/>
      <c r="H925" s="72"/>
      <c r="I925" s="73"/>
      <c r="J925" s="73"/>
      <c r="K925" s="35" t="s">
        <v>65</v>
      </c>
      <c r="L925" s="80">
        <v>925</v>
      </c>
      <c r="M925" s="80"/>
      <c r="N925" s="75"/>
      <c r="O925" s="82" t="s">
        <v>393</v>
      </c>
      <c r="P925" s="84">
        <v>42855.872939814813</v>
      </c>
      <c r="Q925" s="82" t="s">
        <v>2620</v>
      </c>
      <c r="R925" s="85" t="s">
        <v>2657</v>
      </c>
      <c r="S925" s="82" t="s">
        <v>2668</v>
      </c>
      <c r="T925" s="82"/>
      <c r="U925" s="82"/>
      <c r="V925" s="85" t="s">
        <v>3064</v>
      </c>
      <c r="W925" s="84">
        <v>42855.872939814813</v>
      </c>
      <c r="X925" s="85" t="s">
        <v>3501</v>
      </c>
      <c r="Y925" s="82"/>
      <c r="Z925" s="82"/>
      <c r="AA925" s="88" t="s">
        <v>3943</v>
      </c>
      <c r="AB925" s="82"/>
      <c r="AC925" s="82" t="b">
        <v>0</v>
      </c>
      <c r="AD925" s="82">
        <v>0</v>
      </c>
      <c r="AE925" s="88" t="s">
        <v>1016</v>
      </c>
      <c r="AF925" s="82" t="b">
        <v>0</v>
      </c>
      <c r="AG925" s="82" t="s">
        <v>1023</v>
      </c>
      <c r="AH925" s="82"/>
      <c r="AI925" s="88" t="s">
        <v>1016</v>
      </c>
      <c r="AJ925" s="82" t="b">
        <v>0</v>
      </c>
      <c r="AK925" s="82">
        <v>345</v>
      </c>
      <c r="AL925" s="88" t="s">
        <v>3964</v>
      </c>
      <c r="AM925" s="82" t="s">
        <v>1030</v>
      </c>
      <c r="AN925" s="82" t="b">
        <v>0</v>
      </c>
      <c r="AO925" s="88" t="s">
        <v>3964</v>
      </c>
      <c r="AP925" s="82" t="s">
        <v>179</v>
      </c>
      <c r="AQ925" s="82">
        <v>0</v>
      </c>
      <c r="AR925" s="82">
        <v>0</v>
      </c>
      <c r="AS925" s="82"/>
      <c r="AT925" s="82"/>
      <c r="AU925" s="82"/>
      <c r="AV925" s="82"/>
      <c r="AW925" s="82"/>
      <c r="AX925" s="82"/>
      <c r="AY925" s="82"/>
      <c r="AZ925" s="82"/>
      <c r="BA925" s="105" t="b">
        <f>IF(Edges[[#This Row],[Vertex 1]]=Edges[[#This Row],[Vertex 2]],TRUE,FALSE)</f>
        <v>0</v>
      </c>
      <c r="BB925">
        <v>1</v>
      </c>
      <c r="BC925">
        <v>1</v>
      </c>
      <c r="BD925" s="81" t="e">
        <f>REPLACE(INDEX(GroupVertices[Group], MATCH(Edges[[#This Row],[Vertex 1]],GroupVertices[Vertex],0)),1,1,"")</f>
        <v>#N/A</v>
      </c>
      <c r="BE925" s="81" t="e">
        <f>REPLACE(INDEX(GroupVertices[Group], MATCH(Edges[[#This Row],[Vertex 2]],GroupVertices[Vertex],0)),1,1,"")</f>
        <v>#N/A</v>
      </c>
    </row>
    <row r="926" spans="1:57" x14ac:dyDescent="0.25">
      <c r="A926" s="67" t="s">
        <v>2541</v>
      </c>
      <c r="B926" s="67" t="s">
        <v>387</v>
      </c>
      <c r="C926" s="68"/>
      <c r="D926" s="69"/>
      <c r="E926" s="70"/>
      <c r="F926" s="71"/>
      <c r="G926" s="68"/>
      <c r="H926" s="72"/>
      <c r="I926" s="73"/>
      <c r="J926" s="73"/>
      <c r="K926" s="35" t="s">
        <v>65</v>
      </c>
      <c r="L926" s="80">
        <v>926</v>
      </c>
      <c r="M926" s="80"/>
      <c r="N926" s="75"/>
      <c r="O926" s="82" t="s">
        <v>393</v>
      </c>
      <c r="P926" s="84">
        <v>42855.897534722222</v>
      </c>
      <c r="Q926" s="82" t="s">
        <v>2620</v>
      </c>
      <c r="R926" s="85" t="s">
        <v>2657</v>
      </c>
      <c r="S926" s="82" t="s">
        <v>2668</v>
      </c>
      <c r="T926" s="82"/>
      <c r="U926" s="82"/>
      <c r="V926" s="85" t="s">
        <v>3065</v>
      </c>
      <c r="W926" s="84">
        <v>42855.897534722222</v>
      </c>
      <c r="X926" s="85" t="s">
        <v>3502</v>
      </c>
      <c r="Y926" s="82"/>
      <c r="Z926" s="82"/>
      <c r="AA926" s="88" t="s">
        <v>3944</v>
      </c>
      <c r="AB926" s="82"/>
      <c r="AC926" s="82" t="b">
        <v>0</v>
      </c>
      <c r="AD926" s="82">
        <v>0</v>
      </c>
      <c r="AE926" s="88" t="s">
        <v>1016</v>
      </c>
      <c r="AF926" s="82" t="b">
        <v>0</v>
      </c>
      <c r="AG926" s="82" t="s">
        <v>1023</v>
      </c>
      <c r="AH926" s="82"/>
      <c r="AI926" s="88" t="s">
        <v>1016</v>
      </c>
      <c r="AJ926" s="82" t="b">
        <v>0</v>
      </c>
      <c r="AK926" s="82">
        <v>345</v>
      </c>
      <c r="AL926" s="88" t="s">
        <v>3964</v>
      </c>
      <c r="AM926" s="82" t="s">
        <v>1030</v>
      </c>
      <c r="AN926" s="82" t="b">
        <v>0</v>
      </c>
      <c r="AO926" s="88" t="s">
        <v>3964</v>
      </c>
      <c r="AP926" s="82" t="s">
        <v>179</v>
      </c>
      <c r="AQ926" s="82">
        <v>0</v>
      </c>
      <c r="AR926" s="82">
        <v>0</v>
      </c>
      <c r="AS926" s="82"/>
      <c r="AT926" s="82"/>
      <c r="AU926" s="82"/>
      <c r="AV926" s="82"/>
      <c r="AW926" s="82"/>
      <c r="AX926" s="82"/>
      <c r="AY926" s="82"/>
      <c r="AZ926" s="82"/>
      <c r="BA926" s="105" t="b">
        <f>IF(Edges[[#This Row],[Vertex 1]]=Edges[[#This Row],[Vertex 2]],TRUE,FALSE)</f>
        <v>0</v>
      </c>
      <c r="BB926">
        <v>1</v>
      </c>
      <c r="BC926">
        <v>1</v>
      </c>
      <c r="BD926" s="81" t="e">
        <f>REPLACE(INDEX(GroupVertices[Group], MATCH(Edges[[#This Row],[Vertex 1]],GroupVertices[Vertex],0)),1,1,"")</f>
        <v>#N/A</v>
      </c>
      <c r="BE926" s="81" t="e">
        <f>REPLACE(INDEX(GroupVertices[Group], MATCH(Edges[[#This Row],[Vertex 2]],GroupVertices[Vertex],0)),1,1,"")</f>
        <v>#N/A</v>
      </c>
    </row>
    <row r="927" spans="1:57" x14ac:dyDescent="0.25">
      <c r="A927" s="67" t="s">
        <v>2541</v>
      </c>
      <c r="B927" s="67" t="s">
        <v>381</v>
      </c>
      <c r="C927" s="68"/>
      <c r="D927" s="69"/>
      <c r="E927" s="70"/>
      <c r="F927" s="71"/>
      <c r="G927" s="68"/>
      <c r="H927" s="72"/>
      <c r="I927" s="73"/>
      <c r="J927" s="73"/>
      <c r="K927" s="35" t="s">
        <v>65</v>
      </c>
      <c r="L927" s="80">
        <v>927</v>
      </c>
      <c r="M927" s="80"/>
      <c r="N927" s="75"/>
      <c r="O927" s="82" t="s">
        <v>393</v>
      </c>
      <c r="P927" s="84">
        <v>42855.897534722222</v>
      </c>
      <c r="Q927" s="82" t="s">
        <v>2620</v>
      </c>
      <c r="R927" s="85" t="s">
        <v>2657</v>
      </c>
      <c r="S927" s="82" t="s">
        <v>2668</v>
      </c>
      <c r="T927" s="82"/>
      <c r="U927" s="82"/>
      <c r="V927" s="85" t="s">
        <v>3065</v>
      </c>
      <c r="W927" s="84">
        <v>42855.897534722222</v>
      </c>
      <c r="X927" s="85" t="s">
        <v>3502</v>
      </c>
      <c r="Y927" s="82"/>
      <c r="Z927" s="82"/>
      <c r="AA927" s="88" t="s">
        <v>3944</v>
      </c>
      <c r="AB927" s="82"/>
      <c r="AC927" s="82" t="b">
        <v>0</v>
      </c>
      <c r="AD927" s="82">
        <v>0</v>
      </c>
      <c r="AE927" s="88" t="s">
        <v>1016</v>
      </c>
      <c r="AF927" s="82" t="b">
        <v>0</v>
      </c>
      <c r="AG927" s="82" t="s">
        <v>1023</v>
      </c>
      <c r="AH927" s="82"/>
      <c r="AI927" s="88" t="s">
        <v>1016</v>
      </c>
      <c r="AJ927" s="82" t="b">
        <v>0</v>
      </c>
      <c r="AK927" s="82">
        <v>345</v>
      </c>
      <c r="AL927" s="88" t="s">
        <v>3964</v>
      </c>
      <c r="AM927" s="82" t="s">
        <v>1030</v>
      </c>
      <c r="AN927" s="82" t="b">
        <v>0</v>
      </c>
      <c r="AO927" s="88" t="s">
        <v>3964</v>
      </c>
      <c r="AP927" s="82" t="s">
        <v>179</v>
      </c>
      <c r="AQ927" s="82">
        <v>0</v>
      </c>
      <c r="AR927" s="82">
        <v>0</v>
      </c>
      <c r="AS927" s="82"/>
      <c r="AT927" s="82"/>
      <c r="AU927" s="82"/>
      <c r="AV927" s="82"/>
      <c r="AW927" s="82"/>
      <c r="AX927" s="82"/>
      <c r="AY927" s="82"/>
      <c r="AZ927" s="82"/>
      <c r="BA927" s="105" t="b">
        <f>IF(Edges[[#This Row],[Vertex 1]]=Edges[[#This Row],[Vertex 2]],TRUE,FALSE)</f>
        <v>0</v>
      </c>
      <c r="BB927">
        <v>1</v>
      </c>
      <c r="BC927">
        <v>1</v>
      </c>
      <c r="BD927" s="81" t="e">
        <f>REPLACE(INDEX(GroupVertices[Group], MATCH(Edges[[#This Row],[Vertex 1]],GroupVertices[Vertex],0)),1,1,"")</f>
        <v>#N/A</v>
      </c>
      <c r="BE927" s="81" t="e">
        <f>REPLACE(INDEX(GroupVertices[Group], MATCH(Edges[[#This Row],[Vertex 2]],GroupVertices[Vertex],0)),1,1,"")</f>
        <v>#N/A</v>
      </c>
    </row>
    <row r="928" spans="1:57" x14ac:dyDescent="0.25">
      <c r="A928" s="67" t="s">
        <v>2542</v>
      </c>
      <c r="B928" s="67" t="s">
        <v>387</v>
      </c>
      <c r="C928" s="68"/>
      <c r="D928" s="69"/>
      <c r="E928" s="70"/>
      <c r="F928" s="71"/>
      <c r="G928" s="68"/>
      <c r="H928" s="72"/>
      <c r="I928" s="73"/>
      <c r="J928" s="73"/>
      <c r="K928" s="35" t="s">
        <v>65</v>
      </c>
      <c r="L928" s="80">
        <v>928</v>
      </c>
      <c r="M928" s="80"/>
      <c r="N928" s="75"/>
      <c r="O928" s="82" t="s">
        <v>393</v>
      </c>
      <c r="P928" s="84">
        <v>42855.927546296298</v>
      </c>
      <c r="Q928" s="82" t="s">
        <v>2620</v>
      </c>
      <c r="R928" s="85" t="s">
        <v>2657</v>
      </c>
      <c r="S928" s="82" t="s">
        <v>2668</v>
      </c>
      <c r="T928" s="82"/>
      <c r="U928" s="82"/>
      <c r="V928" s="85" t="s">
        <v>3066</v>
      </c>
      <c r="W928" s="84">
        <v>42855.927546296298</v>
      </c>
      <c r="X928" s="85" t="s">
        <v>3503</v>
      </c>
      <c r="Y928" s="82"/>
      <c r="Z928" s="82"/>
      <c r="AA928" s="88" t="s">
        <v>3945</v>
      </c>
      <c r="AB928" s="82"/>
      <c r="AC928" s="82" t="b">
        <v>0</v>
      </c>
      <c r="AD928" s="82">
        <v>0</v>
      </c>
      <c r="AE928" s="88" t="s">
        <v>1016</v>
      </c>
      <c r="AF928" s="82" t="b">
        <v>0</v>
      </c>
      <c r="AG928" s="82" t="s">
        <v>1023</v>
      </c>
      <c r="AH928" s="82"/>
      <c r="AI928" s="88" t="s">
        <v>1016</v>
      </c>
      <c r="AJ928" s="82" t="b">
        <v>0</v>
      </c>
      <c r="AK928" s="82">
        <v>345</v>
      </c>
      <c r="AL928" s="88" t="s">
        <v>3964</v>
      </c>
      <c r="AM928" s="82" t="s">
        <v>1032</v>
      </c>
      <c r="AN928" s="82" t="b">
        <v>0</v>
      </c>
      <c r="AO928" s="88" t="s">
        <v>3964</v>
      </c>
      <c r="AP928" s="82" t="s">
        <v>179</v>
      </c>
      <c r="AQ928" s="82">
        <v>0</v>
      </c>
      <c r="AR928" s="82">
        <v>0</v>
      </c>
      <c r="AS928" s="82"/>
      <c r="AT928" s="82"/>
      <c r="AU928" s="82"/>
      <c r="AV928" s="82"/>
      <c r="AW928" s="82"/>
      <c r="AX928" s="82"/>
      <c r="AY928" s="82"/>
      <c r="AZ928" s="82"/>
      <c r="BA928" s="105" t="b">
        <f>IF(Edges[[#This Row],[Vertex 1]]=Edges[[#This Row],[Vertex 2]],TRUE,FALSE)</f>
        <v>0</v>
      </c>
      <c r="BB928">
        <v>1</v>
      </c>
      <c r="BC928">
        <v>1</v>
      </c>
      <c r="BD928" s="81" t="e">
        <f>REPLACE(INDEX(GroupVertices[Group], MATCH(Edges[[#This Row],[Vertex 1]],GroupVertices[Vertex],0)),1,1,"")</f>
        <v>#N/A</v>
      </c>
      <c r="BE928" s="81" t="e">
        <f>REPLACE(INDEX(GroupVertices[Group], MATCH(Edges[[#This Row],[Vertex 2]],GroupVertices[Vertex],0)),1,1,"")</f>
        <v>#N/A</v>
      </c>
    </row>
    <row r="929" spans="1:57" x14ac:dyDescent="0.25">
      <c r="A929" s="67" t="s">
        <v>2542</v>
      </c>
      <c r="B929" s="67" t="s">
        <v>381</v>
      </c>
      <c r="C929" s="68"/>
      <c r="D929" s="69"/>
      <c r="E929" s="70"/>
      <c r="F929" s="71"/>
      <c r="G929" s="68"/>
      <c r="H929" s="72"/>
      <c r="I929" s="73"/>
      <c r="J929" s="73"/>
      <c r="K929" s="35" t="s">
        <v>65</v>
      </c>
      <c r="L929" s="80">
        <v>929</v>
      </c>
      <c r="M929" s="80"/>
      <c r="N929" s="75"/>
      <c r="O929" s="82" t="s">
        <v>393</v>
      </c>
      <c r="P929" s="84">
        <v>42855.927546296298</v>
      </c>
      <c r="Q929" s="82" t="s">
        <v>2620</v>
      </c>
      <c r="R929" s="85" t="s">
        <v>2657</v>
      </c>
      <c r="S929" s="82" t="s">
        <v>2668</v>
      </c>
      <c r="T929" s="82"/>
      <c r="U929" s="82"/>
      <c r="V929" s="85" t="s">
        <v>3066</v>
      </c>
      <c r="W929" s="84">
        <v>42855.927546296298</v>
      </c>
      <c r="X929" s="85" t="s">
        <v>3503</v>
      </c>
      <c r="Y929" s="82"/>
      <c r="Z929" s="82"/>
      <c r="AA929" s="88" t="s">
        <v>3945</v>
      </c>
      <c r="AB929" s="82"/>
      <c r="AC929" s="82" t="b">
        <v>0</v>
      </c>
      <c r="AD929" s="82">
        <v>0</v>
      </c>
      <c r="AE929" s="88" t="s">
        <v>1016</v>
      </c>
      <c r="AF929" s="82" t="b">
        <v>0</v>
      </c>
      <c r="AG929" s="82" t="s">
        <v>1023</v>
      </c>
      <c r="AH929" s="82"/>
      <c r="AI929" s="88" t="s">
        <v>1016</v>
      </c>
      <c r="AJ929" s="82" t="b">
        <v>0</v>
      </c>
      <c r="AK929" s="82">
        <v>345</v>
      </c>
      <c r="AL929" s="88" t="s">
        <v>3964</v>
      </c>
      <c r="AM929" s="82" t="s">
        <v>1032</v>
      </c>
      <c r="AN929" s="82" t="b">
        <v>0</v>
      </c>
      <c r="AO929" s="88" t="s">
        <v>3964</v>
      </c>
      <c r="AP929" s="82" t="s">
        <v>179</v>
      </c>
      <c r="AQ929" s="82">
        <v>0</v>
      </c>
      <c r="AR929" s="82">
        <v>0</v>
      </c>
      <c r="AS929" s="82"/>
      <c r="AT929" s="82"/>
      <c r="AU929" s="82"/>
      <c r="AV929" s="82"/>
      <c r="AW929" s="82"/>
      <c r="AX929" s="82"/>
      <c r="AY929" s="82"/>
      <c r="AZ929" s="82"/>
      <c r="BA929" s="105" t="b">
        <f>IF(Edges[[#This Row],[Vertex 1]]=Edges[[#This Row],[Vertex 2]],TRUE,FALSE)</f>
        <v>0</v>
      </c>
      <c r="BB929">
        <v>1</v>
      </c>
      <c r="BC929">
        <v>1</v>
      </c>
      <c r="BD929" s="81" t="e">
        <f>REPLACE(INDEX(GroupVertices[Group], MATCH(Edges[[#This Row],[Vertex 1]],GroupVertices[Vertex],0)),1,1,"")</f>
        <v>#N/A</v>
      </c>
      <c r="BE929" s="81" t="e">
        <f>REPLACE(INDEX(GroupVertices[Group], MATCH(Edges[[#This Row],[Vertex 2]],GroupVertices[Vertex],0)),1,1,"")</f>
        <v>#N/A</v>
      </c>
    </row>
    <row r="930" spans="1:57" x14ac:dyDescent="0.25">
      <c r="A930" s="67" t="s">
        <v>2543</v>
      </c>
      <c r="B930" s="67" t="s">
        <v>387</v>
      </c>
      <c r="C930" s="68"/>
      <c r="D930" s="69"/>
      <c r="E930" s="70"/>
      <c r="F930" s="71"/>
      <c r="G930" s="68"/>
      <c r="H930" s="72"/>
      <c r="I930" s="73"/>
      <c r="J930" s="73"/>
      <c r="K930" s="35" t="s">
        <v>65</v>
      </c>
      <c r="L930" s="80">
        <v>930</v>
      </c>
      <c r="M930" s="80"/>
      <c r="N930" s="75"/>
      <c r="O930" s="82" t="s">
        <v>393</v>
      </c>
      <c r="P930" s="84">
        <v>42855.928726851853</v>
      </c>
      <c r="Q930" s="82" t="s">
        <v>2590</v>
      </c>
      <c r="R930" s="82"/>
      <c r="S930" s="82"/>
      <c r="T930" s="82"/>
      <c r="U930" s="82"/>
      <c r="V930" s="85" t="s">
        <v>3067</v>
      </c>
      <c r="W930" s="84">
        <v>42855.928726851853</v>
      </c>
      <c r="X930" s="85" t="s">
        <v>3504</v>
      </c>
      <c r="Y930" s="82"/>
      <c r="Z930" s="82"/>
      <c r="AA930" s="88" t="s">
        <v>3946</v>
      </c>
      <c r="AB930" s="82"/>
      <c r="AC930" s="82" t="b">
        <v>0</v>
      </c>
      <c r="AD930" s="82">
        <v>0</v>
      </c>
      <c r="AE930" s="88" t="s">
        <v>1016</v>
      </c>
      <c r="AF930" s="82" t="b">
        <v>0</v>
      </c>
      <c r="AG930" s="82" t="s">
        <v>1023</v>
      </c>
      <c r="AH930" s="82"/>
      <c r="AI930" s="88" t="s">
        <v>1016</v>
      </c>
      <c r="AJ930" s="82" t="b">
        <v>0</v>
      </c>
      <c r="AK930" s="82">
        <v>839</v>
      </c>
      <c r="AL930" s="88" t="s">
        <v>3962</v>
      </c>
      <c r="AM930" s="82" t="s">
        <v>3978</v>
      </c>
      <c r="AN930" s="82" t="b">
        <v>0</v>
      </c>
      <c r="AO930" s="88" t="s">
        <v>3962</v>
      </c>
      <c r="AP930" s="82" t="s">
        <v>179</v>
      </c>
      <c r="AQ930" s="82">
        <v>0</v>
      </c>
      <c r="AR930" s="82">
        <v>0</v>
      </c>
      <c r="AS930" s="82"/>
      <c r="AT930" s="82"/>
      <c r="AU930" s="82"/>
      <c r="AV930" s="82"/>
      <c r="AW930" s="82"/>
      <c r="AX930" s="82"/>
      <c r="AY930" s="82"/>
      <c r="AZ930" s="82"/>
      <c r="BA930" s="105" t="b">
        <f>IF(Edges[[#This Row],[Vertex 1]]=Edges[[#This Row],[Vertex 2]],TRUE,FALSE)</f>
        <v>0</v>
      </c>
      <c r="BB930">
        <v>2</v>
      </c>
      <c r="BC930">
        <v>1</v>
      </c>
      <c r="BD930" s="81" t="e">
        <f>REPLACE(INDEX(GroupVertices[Group], MATCH(Edges[[#This Row],[Vertex 1]],GroupVertices[Vertex],0)),1,1,"")</f>
        <v>#N/A</v>
      </c>
      <c r="BE930" s="81" t="e">
        <f>REPLACE(INDEX(GroupVertices[Group], MATCH(Edges[[#This Row],[Vertex 2]],GroupVertices[Vertex],0)),1,1,"")</f>
        <v>#N/A</v>
      </c>
    </row>
    <row r="931" spans="1:57" x14ac:dyDescent="0.25">
      <c r="A931" s="67" t="s">
        <v>2543</v>
      </c>
      <c r="B931" s="67" t="s">
        <v>381</v>
      </c>
      <c r="C931" s="68"/>
      <c r="D931" s="69"/>
      <c r="E931" s="70"/>
      <c r="F931" s="71"/>
      <c r="G931" s="68"/>
      <c r="H931" s="72"/>
      <c r="I931" s="73"/>
      <c r="J931" s="73"/>
      <c r="K931" s="35" t="s">
        <v>65</v>
      </c>
      <c r="L931" s="80">
        <v>931</v>
      </c>
      <c r="M931" s="80"/>
      <c r="N931" s="75"/>
      <c r="O931" s="82" t="s">
        <v>393</v>
      </c>
      <c r="P931" s="84">
        <v>42855.928726851853</v>
      </c>
      <c r="Q931" s="82" t="s">
        <v>2590</v>
      </c>
      <c r="R931" s="82"/>
      <c r="S931" s="82"/>
      <c r="T931" s="82"/>
      <c r="U931" s="82"/>
      <c r="V931" s="85" t="s">
        <v>3067</v>
      </c>
      <c r="W931" s="84">
        <v>42855.928726851853</v>
      </c>
      <c r="X931" s="85" t="s">
        <v>3504</v>
      </c>
      <c r="Y931" s="82"/>
      <c r="Z931" s="82"/>
      <c r="AA931" s="88" t="s">
        <v>3946</v>
      </c>
      <c r="AB931" s="82"/>
      <c r="AC931" s="82" t="b">
        <v>0</v>
      </c>
      <c r="AD931" s="82">
        <v>0</v>
      </c>
      <c r="AE931" s="88" t="s">
        <v>1016</v>
      </c>
      <c r="AF931" s="82" t="b">
        <v>0</v>
      </c>
      <c r="AG931" s="82" t="s">
        <v>1023</v>
      </c>
      <c r="AH931" s="82"/>
      <c r="AI931" s="88" t="s">
        <v>1016</v>
      </c>
      <c r="AJ931" s="82" t="b">
        <v>0</v>
      </c>
      <c r="AK931" s="82">
        <v>839</v>
      </c>
      <c r="AL931" s="88" t="s">
        <v>3962</v>
      </c>
      <c r="AM931" s="82" t="s">
        <v>3978</v>
      </c>
      <c r="AN931" s="82" t="b">
        <v>0</v>
      </c>
      <c r="AO931" s="88" t="s">
        <v>3962</v>
      </c>
      <c r="AP931" s="82" t="s">
        <v>179</v>
      </c>
      <c r="AQ931" s="82">
        <v>0</v>
      </c>
      <c r="AR931" s="82">
        <v>0</v>
      </c>
      <c r="AS931" s="82"/>
      <c r="AT931" s="82"/>
      <c r="AU931" s="82"/>
      <c r="AV931" s="82"/>
      <c r="AW931" s="82"/>
      <c r="AX931" s="82"/>
      <c r="AY931" s="82"/>
      <c r="AZ931" s="82"/>
      <c r="BA931" s="105" t="b">
        <f>IF(Edges[[#This Row],[Vertex 1]]=Edges[[#This Row],[Vertex 2]],TRUE,FALSE)</f>
        <v>0</v>
      </c>
      <c r="BB931">
        <v>2</v>
      </c>
      <c r="BC931">
        <v>1</v>
      </c>
      <c r="BD931" s="81" t="e">
        <f>REPLACE(INDEX(GroupVertices[Group], MATCH(Edges[[#This Row],[Vertex 1]],GroupVertices[Vertex],0)),1,1,"")</f>
        <v>#N/A</v>
      </c>
      <c r="BE931" s="81" t="e">
        <f>REPLACE(INDEX(GroupVertices[Group], MATCH(Edges[[#This Row],[Vertex 2]],GroupVertices[Vertex],0)),1,1,"")</f>
        <v>#N/A</v>
      </c>
    </row>
    <row r="932" spans="1:57" x14ac:dyDescent="0.25">
      <c r="A932" s="67" t="s">
        <v>2544</v>
      </c>
      <c r="B932" s="67" t="s">
        <v>387</v>
      </c>
      <c r="C932" s="68"/>
      <c r="D932" s="69"/>
      <c r="E932" s="70"/>
      <c r="F932" s="71"/>
      <c r="G932" s="68"/>
      <c r="H932" s="72"/>
      <c r="I932" s="73"/>
      <c r="J932" s="73"/>
      <c r="K932" s="35" t="s">
        <v>65</v>
      </c>
      <c r="L932" s="80">
        <v>932</v>
      </c>
      <c r="M932" s="80"/>
      <c r="N932" s="75"/>
      <c r="O932" s="82" t="s">
        <v>393</v>
      </c>
      <c r="P932" s="84">
        <v>42855.944421296299</v>
      </c>
      <c r="Q932" s="82" t="s">
        <v>2620</v>
      </c>
      <c r="R932" s="85" t="s">
        <v>2657</v>
      </c>
      <c r="S932" s="82" t="s">
        <v>2668</v>
      </c>
      <c r="T932" s="82"/>
      <c r="U932" s="82"/>
      <c r="V932" s="85" t="s">
        <v>3068</v>
      </c>
      <c r="W932" s="84">
        <v>42855.944421296299</v>
      </c>
      <c r="X932" s="85" t="s">
        <v>3505</v>
      </c>
      <c r="Y932" s="82"/>
      <c r="Z932" s="82"/>
      <c r="AA932" s="88" t="s">
        <v>3947</v>
      </c>
      <c r="AB932" s="82"/>
      <c r="AC932" s="82" t="b">
        <v>0</v>
      </c>
      <c r="AD932" s="82">
        <v>0</v>
      </c>
      <c r="AE932" s="88" t="s">
        <v>1016</v>
      </c>
      <c r="AF932" s="82" t="b">
        <v>0</v>
      </c>
      <c r="AG932" s="82" t="s">
        <v>1023</v>
      </c>
      <c r="AH932" s="82"/>
      <c r="AI932" s="88" t="s">
        <v>1016</v>
      </c>
      <c r="AJ932" s="82" t="b">
        <v>0</v>
      </c>
      <c r="AK932" s="82">
        <v>345</v>
      </c>
      <c r="AL932" s="88" t="s">
        <v>3964</v>
      </c>
      <c r="AM932" s="82" t="s">
        <v>1030</v>
      </c>
      <c r="AN932" s="82" t="b">
        <v>0</v>
      </c>
      <c r="AO932" s="88" t="s">
        <v>3964</v>
      </c>
      <c r="AP932" s="82" t="s">
        <v>179</v>
      </c>
      <c r="AQ932" s="82">
        <v>0</v>
      </c>
      <c r="AR932" s="82">
        <v>0</v>
      </c>
      <c r="AS932" s="82"/>
      <c r="AT932" s="82"/>
      <c r="AU932" s="82"/>
      <c r="AV932" s="82"/>
      <c r="AW932" s="82"/>
      <c r="AX932" s="82"/>
      <c r="AY932" s="82"/>
      <c r="AZ932" s="82"/>
      <c r="BA932" s="105" t="b">
        <f>IF(Edges[[#This Row],[Vertex 1]]=Edges[[#This Row],[Vertex 2]],TRUE,FALSE)</f>
        <v>0</v>
      </c>
      <c r="BB932">
        <v>1</v>
      </c>
      <c r="BC932">
        <v>1</v>
      </c>
      <c r="BD932" s="81" t="e">
        <f>REPLACE(INDEX(GroupVertices[Group], MATCH(Edges[[#This Row],[Vertex 1]],GroupVertices[Vertex],0)),1,1,"")</f>
        <v>#N/A</v>
      </c>
      <c r="BE932" s="81" t="e">
        <f>REPLACE(INDEX(GroupVertices[Group], MATCH(Edges[[#This Row],[Vertex 2]],GroupVertices[Vertex],0)),1,1,"")</f>
        <v>#N/A</v>
      </c>
    </row>
    <row r="933" spans="1:57" x14ac:dyDescent="0.25">
      <c r="A933" s="67" t="s">
        <v>2544</v>
      </c>
      <c r="B933" s="67" t="s">
        <v>381</v>
      </c>
      <c r="C933" s="68"/>
      <c r="D933" s="69"/>
      <c r="E933" s="70"/>
      <c r="F933" s="71"/>
      <c r="G933" s="68"/>
      <c r="H933" s="72"/>
      <c r="I933" s="73"/>
      <c r="J933" s="73"/>
      <c r="K933" s="35" t="s">
        <v>65</v>
      </c>
      <c r="L933" s="80">
        <v>933</v>
      </c>
      <c r="M933" s="80"/>
      <c r="N933" s="75"/>
      <c r="O933" s="82" t="s">
        <v>393</v>
      </c>
      <c r="P933" s="84">
        <v>42855.944421296299</v>
      </c>
      <c r="Q933" s="82" t="s">
        <v>2620</v>
      </c>
      <c r="R933" s="85" t="s">
        <v>2657</v>
      </c>
      <c r="S933" s="82" t="s">
        <v>2668</v>
      </c>
      <c r="T933" s="82"/>
      <c r="U933" s="82"/>
      <c r="V933" s="85" t="s">
        <v>3068</v>
      </c>
      <c r="W933" s="84">
        <v>42855.944421296299</v>
      </c>
      <c r="X933" s="85" t="s">
        <v>3505</v>
      </c>
      <c r="Y933" s="82"/>
      <c r="Z933" s="82"/>
      <c r="AA933" s="88" t="s">
        <v>3947</v>
      </c>
      <c r="AB933" s="82"/>
      <c r="AC933" s="82" t="b">
        <v>0</v>
      </c>
      <c r="AD933" s="82">
        <v>0</v>
      </c>
      <c r="AE933" s="88" t="s">
        <v>1016</v>
      </c>
      <c r="AF933" s="82" t="b">
        <v>0</v>
      </c>
      <c r="AG933" s="82" t="s">
        <v>1023</v>
      </c>
      <c r="AH933" s="82"/>
      <c r="AI933" s="88" t="s">
        <v>1016</v>
      </c>
      <c r="AJ933" s="82" t="b">
        <v>0</v>
      </c>
      <c r="AK933" s="82">
        <v>345</v>
      </c>
      <c r="AL933" s="88" t="s">
        <v>3964</v>
      </c>
      <c r="AM933" s="82" t="s">
        <v>1030</v>
      </c>
      <c r="AN933" s="82" t="b">
        <v>0</v>
      </c>
      <c r="AO933" s="88" t="s">
        <v>3964</v>
      </c>
      <c r="AP933" s="82" t="s">
        <v>179</v>
      </c>
      <c r="AQ933" s="82">
        <v>0</v>
      </c>
      <c r="AR933" s="82">
        <v>0</v>
      </c>
      <c r="AS933" s="82"/>
      <c r="AT933" s="82"/>
      <c r="AU933" s="82"/>
      <c r="AV933" s="82"/>
      <c r="AW933" s="82"/>
      <c r="AX933" s="82"/>
      <c r="AY933" s="82"/>
      <c r="AZ933" s="82"/>
      <c r="BA933" s="105" t="b">
        <f>IF(Edges[[#This Row],[Vertex 1]]=Edges[[#This Row],[Vertex 2]],TRUE,FALSE)</f>
        <v>0</v>
      </c>
      <c r="BB933">
        <v>1</v>
      </c>
      <c r="BC933">
        <v>1</v>
      </c>
      <c r="BD933" s="81" t="e">
        <f>REPLACE(INDEX(GroupVertices[Group], MATCH(Edges[[#This Row],[Vertex 1]],GroupVertices[Vertex],0)),1,1,"")</f>
        <v>#N/A</v>
      </c>
      <c r="BE933" s="81" t="e">
        <f>REPLACE(INDEX(GroupVertices[Group], MATCH(Edges[[#This Row],[Vertex 2]],GroupVertices[Vertex],0)),1,1,"")</f>
        <v>#N/A</v>
      </c>
    </row>
    <row r="934" spans="1:57" x14ac:dyDescent="0.25">
      <c r="A934" s="67" t="s">
        <v>2545</v>
      </c>
      <c r="B934" s="67" t="s">
        <v>387</v>
      </c>
      <c r="C934" s="68"/>
      <c r="D934" s="69"/>
      <c r="E934" s="70"/>
      <c r="F934" s="71"/>
      <c r="G934" s="68"/>
      <c r="H934" s="72"/>
      <c r="I934" s="73"/>
      <c r="J934" s="73"/>
      <c r="K934" s="35" t="s">
        <v>65</v>
      </c>
      <c r="L934" s="80">
        <v>934</v>
      </c>
      <c r="M934" s="80"/>
      <c r="N934" s="75"/>
      <c r="O934" s="82" t="s">
        <v>393</v>
      </c>
      <c r="P934" s="84">
        <v>42855.960486111115</v>
      </c>
      <c r="Q934" s="82" t="s">
        <v>2620</v>
      </c>
      <c r="R934" s="85" t="s">
        <v>2657</v>
      </c>
      <c r="S934" s="82" t="s">
        <v>2668</v>
      </c>
      <c r="T934" s="82"/>
      <c r="U934" s="82"/>
      <c r="V934" s="85" t="s">
        <v>3069</v>
      </c>
      <c r="W934" s="84">
        <v>42855.960486111115</v>
      </c>
      <c r="X934" s="85" t="s">
        <v>3506</v>
      </c>
      <c r="Y934" s="82"/>
      <c r="Z934" s="82"/>
      <c r="AA934" s="88" t="s">
        <v>3948</v>
      </c>
      <c r="AB934" s="82"/>
      <c r="AC934" s="82" t="b">
        <v>0</v>
      </c>
      <c r="AD934" s="82">
        <v>0</v>
      </c>
      <c r="AE934" s="88" t="s">
        <v>1016</v>
      </c>
      <c r="AF934" s="82" t="b">
        <v>0</v>
      </c>
      <c r="AG934" s="82" t="s">
        <v>1023</v>
      </c>
      <c r="AH934" s="82"/>
      <c r="AI934" s="88" t="s">
        <v>1016</v>
      </c>
      <c r="AJ934" s="82" t="b">
        <v>0</v>
      </c>
      <c r="AK934" s="82">
        <v>345</v>
      </c>
      <c r="AL934" s="88" t="s">
        <v>3964</v>
      </c>
      <c r="AM934" s="82" t="s">
        <v>1030</v>
      </c>
      <c r="AN934" s="82" t="b">
        <v>0</v>
      </c>
      <c r="AO934" s="88" t="s">
        <v>3964</v>
      </c>
      <c r="AP934" s="82" t="s">
        <v>179</v>
      </c>
      <c r="AQ934" s="82">
        <v>0</v>
      </c>
      <c r="AR934" s="82">
        <v>0</v>
      </c>
      <c r="AS934" s="82"/>
      <c r="AT934" s="82"/>
      <c r="AU934" s="82"/>
      <c r="AV934" s="82"/>
      <c r="AW934" s="82"/>
      <c r="AX934" s="82"/>
      <c r="AY934" s="82"/>
      <c r="AZ934" s="82"/>
      <c r="BA934" s="105" t="b">
        <f>IF(Edges[[#This Row],[Vertex 1]]=Edges[[#This Row],[Vertex 2]],TRUE,FALSE)</f>
        <v>0</v>
      </c>
      <c r="BB934">
        <v>1</v>
      </c>
      <c r="BC934">
        <v>1</v>
      </c>
      <c r="BD934" s="81" t="e">
        <f>REPLACE(INDEX(GroupVertices[Group], MATCH(Edges[[#This Row],[Vertex 1]],GroupVertices[Vertex],0)),1,1,"")</f>
        <v>#N/A</v>
      </c>
      <c r="BE934" s="81" t="e">
        <f>REPLACE(INDEX(GroupVertices[Group], MATCH(Edges[[#This Row],[Vertex 2]],GroupVertices[Vertex],0)),1,1,"")</f>
        <v>#N/A</v>
      </c>
    </row>
    <row r="935" spans="1:57" x14ac:dyDescent="0.25">
      <c r="A935" s="67" t="s">
        <v>2545</v>
      </c>
      <c r="B935" s="67" t="s">
        <v>381</v>
      </c>
      <c r="C935" s="68"/>
      <c r="D935" s="69"/>
      <c r="E935" s="70"/>
      <c r="F935" s="71"/>
      <c r="G935" s="68"/>
      <c r="H935" s="72"/>
      <c r="I935" s="73"/>
      <c r="J935" s="73"/>
      <c r="K935" s="35" t="s">
        <v>65</v>
      </c>
      <c r="L935" s="80">
        <v>935</v>
      </c>
      <c r="M935" s="80"/>
      <c r="N935" s="75"/>
      <c r="O935" s="82" t="s">
        <v>393</v>
      </c>
      <c r="P935" s="84">
        <v>42855.960486111115</v>
      </c>
      <c r="Q935" s="82" t="s">
        <v>2620</v>
      </c>
      <c r="R935" s="85" t="s">
        <v>2657</v>
      </c>
      <c r="S935" s="82" t="s">
        <v>2668</v>
      </c>
      <c r="T935" s="82"/>
      <c r="U935" s="82"/>
      <c r="V935" s="85" t="s">
        <v>3069</v>
      </c>
      <c r="W935" s="84">
        <v>42855.960486111115</v>
      </c>
      <c r="X935" s="85" t="s">
        <v>3506</v>
      </c>
      <c r="Y935" s="82"/>
      <c r="Z935" s="82"/>
      <c r="AA935" s="88" t="s">
        <v>3948</v>
      </c>
      <c r="AB935" s="82"/>
      <c r="AC935" s="82" t="b">
        <v>0</v>
      </c>
      <c r="AD935" s="82">
        <v>0</v>
      </c>
      <c r="AE935" s="88" t="s">
        <v>1016</v>
      </c>
      <c r="AF935" s="82" t="b">
        <v>0</v>
      </c>
      <c r="AG935" s="82" t="s">
        <v>1023</v>
      </c>
      <c r="AH935" s="82"/>
      <c r="AI935" s="88" t="s">
        <v>1016</v>
      </c>
      <c r="AJ935" s="82" t="b">
        <v>0</v>
      </c>
      <c r="AK935" s="82">
        <v>345</v>
      </c>
      <c r="AL935" s="88" t="s">
        <v>3964</v>
      </c>
      <c r="AM935" s="82" t="s">
        <v>1030</v>
      </c>
      <c r="AN935" s="82" t="b">
        <v>0</v>
      </c>
      <c r="AO935" s="88" t="s">
        <v>3964</v>
      </c>
      <c r="AP935" s="82" t="s">
        <v>179</v>
      </c>
      <c r="AQ935" s="82">
        <v>0</v>
      </c>
      <c r="AR935" s="82">
        <v>0</v>
      </c>
      <c r="AS935" s="82"/>
      <c r="AT935" s="82"/>
      <c r="AU935" s="82"/>
      <c r="AV935" s="82"/>
      <c r="AW935" s="82"/>
      <c r="AX935" s="82"/>
      <c r="AY935" s="82"/>
      <c r="AZ935" s="82"/>
      <c r="BA935" s="105" t="b">
        <f>IF(Edges[[#This Row],[Vertex 1]]=Edges[[#This Row],[Vertex 2]],TRUE,FALSE)</f>
        <v>0</v>
      </c>
      <c r="BB935">
        <v>1</v>
      </c>
      <c r="BC935">
        <v>1</v>
      </c>
      <c r="BD935" s="81" t="e">
        <f>REPLACE(INDEX(GroupVertices[Group], MATCH(Edges[[#This Row],[Vertex 1]],GroupVertices[Vertex],0)),1,1,"")</f>
        <v>#N/A</v>
      </c>
      <c r="BE935" s="81" t="e">
        <f>REPLACE(INDEX(GroupVertices[Group], MATCH(Edges[[#This Row],[Vertex 2]],GroupVertices[Vertex],0)),1,1,"")</f>
        <v>#N/A</v>
      </c>
    </row>
    <row r="936" spans="1:57" x14ac:dyDescent="0.25">
      <c r="A936" s="67" t="s">
        <v>2546</v>
      </c>
      <c r="B936" s="67" t="s">
        <v>387</v>
      </c>
      <c r="C936" s="68"/>
      <c r="D936" s="69"/>
      <c r="E936" s="70"/>
      <c r="F936" s="71"/>
      <c r="G936" s="68"/>
      <c r="H936" s="72"/>
      <c r="I936" s="73"/>
      <c r="J936" s="73"/>
      <c r="K936" s="35" t="s">
        <v>65</v>
      </c>
      <c r="L936" s="80">
        <v>936</v>
      </c>
      <c r="M936" s="80"/>
      <c r="N936" s="75"/>
      <c r="O936" s="82" t="s">
        <v>393</v>
      </c>
      <c r="P936" s="84">
        <v>42855.97760416667</v>
      </c>
      <c r="Q936" s="82" t="s">
        <v>2620</v>
      </c>
      <c r="R936" s="85" t="s">
        <v>2657</v>
      </c>
      <c r="S936" s="82" t="s">
        <v>2668</v>
      </c>
      <c r="T936" s="82"/>
      <c r="U936" s="82"/>
      <c r="V936" s="85" t="s">
        <v>3070</v>
      </c>
      <c r="W936" s="84">
        <v>42855.97760416667</v>
      </c>
      <c r="X936" s="85" t="s">
        <v>3507</v>
      </c>
      <c r="Y936" s="82"/>
      <c r="Z936" s="82"/>
      <c r="AA936" s="88" t="s">
        <v>3949</v>
      </c>
      <c r="AB936" s="82"/>
      <c r="AC936" s="82" t="b">
        <v>0</v>
      </c>
      <c r="AD936" s="82">
        <v>0</v>
      </c>
      <c r="AE936" s="88" t="s">
        <v>1016</v>
      </c>
      <c r="AF936" s="82" t="b">
        <v>0</v>
      </c>
      <c r="AG936" s="82" t="s">
        <v>1023</v>
      </c>
      <c r="AH936" s="82"/>
      <c r="AI936" s="88" t="s">
        <v>1016</v>
      </c>
      <c r="AJ936" s="82" t="b">
        <v>0</v>
      </c>
      <c r="AK936" s="82">
        <v>345</v>
      </c>
      <c r="AL936" s="88" t="s">
        <v>3964</v>
      </c>
      <c r="AM936" s="82" t="s">
        <v>1030</v>
      </c>
      <c r="AN936" s="82" t="b">
        <v>0</v>
      </c>
      <c r="AO936" s="88" t="s">
        <v>3964</v>
      </c>
      <c r="AP936" s="82" t="s">
        <v>179</v>
      </c>
      <c r="AQ936" s="82">
        <v>0</v>
      </c>
      <c r="AR936" s="82">
        <v>0</v>
      </c>
      <c r="AS936" s="82"/>
      <c r="AT936" s="82"/>
      <c r="AU936" s="82"/>
      <c r="AV936" s="82"/>
      <c r="AW936" s="82"/>
      <c r="AX936" s="82"/>
      <c r="AY936" s="82"/>
      <c r="AZ936" s="82"/>
      <c r="BA936" s="105" t="b">
        <f>IF(Edges[[#This Row],[Vertex 1]]=Edges[[#This Row],[Vertex 2]],TRUE,FALSE)</f>
        <v>0</v>
      </c>
      <c r="BB936">
        <v>1</v>
      </c>
      <c r="BC936">
        <v>1</v>
      </c>
      <c r="BD936" s="81" t="e">
        <f>REPLACE(INDEX(GroupVertices[Group], MATCH(Edges[[#This Row],[Vertex 1]],GroupVertices[Vertex],0)),1,1,"")</f>
        <v>#N/A</v>
      </c>
      <c r="BE936" s="81" t="e">
        <f>REPLACE(INDEX(GroupVertices[Group], MATCH(Edges[[#This Row],[Vertex 2]],GroupVertices[Vertex],0)),1,1,"")</f>
        <v>#N/A</v>
      </c>
    </row>
    <row r="937" spans="1:57" x14ac:dyDescent="0.25">
      <c r="A937" s="67" t="s">
        <v>2546</v>
      </c>
      <c r="B937" s="67" t="s">
        <v>381</v>
      </c>
      <c r="C937" s="68"/>
      <c r="D937" s="69"/>
      <c r="E937" s="70"/>
      <c r="F937" s="71"/>
      <c r="G937" s="68"/>
      <c r="H937" s="72"/>
      <c r="I937" s="73"/>
      <c r="J937" s="73"/>
      <c r="K937" s="35" t="s">
        <v>65</v>
      </c>
      <c r="L937" s="80">
        <v>937</v>
      </c>
      <c r="M937" s="80"/>
      <c r="N937" s="75"/>
      <c r="O937" s="82" t="s">
        <v>393</v>
      </c>
      <c r="P937" s="84">
        <v>42855.97760416667</v>
      </c>
      <c r="Q937" s="82" t="s">
        <v>2620</v>
      </c>
      <c r="R937" s="85" t="s">
        <v>2657</v>
      </c>
      <c r="S937" s="82" t="s">
        <v>2668</v>
      </c>
      <c r="T937" s="82"/>
      <c r="U937" s="82"/>
      <c r="V937" s="85" t="s">
        <v>3070</v>
      </c>
      <c r="W937" s="84">
        <v>42855.97760416667</v>
      </c>
      <c r="X937" s="85" t="s">
        <v>3507</v>
      </c>
      <c r="Y937" s="82"/>
      <c r="Z937" s="82"/>
      <c r="AA937" s="88" t="s">
        <v>3949</v>
      </c>
      <c r="AB937" s="82"/>
      <c r="AC937" s="82" t="b">
        <v>0</v>
      </c>
      <c r="AD937" s="82">
        <v>0</v>
      </c>
      <c r="AE937" s="88" t="s">
        <v>1016</v>
      </c>
      <c r="AF937" s="82" t="b">
        <v>0</v>
      </c>
      <c r="AG937" s="82" t="s">
        <v>1023</v>
      </c>
      <c r="AH937" s="82"/>
      <c r="AI937" s="88" t="s">
        <v>1016</v>
      </c>
      <c r="AJ937" s="82" t="b">
        <v>0</v>
      </c>
      <c r="AK937" s="82">
        <v>345</v>
      </c>
      <c r="AL937" s="88" t="s">
        <v>3964</v>
      </c>
      <c r="AM937" s="82" t="s">
        <v>1030</v>
      </c>
      <c r="AN937" s="82" t="b">
        <v>0</v>
      </c>
      <c r="AO937" s="88" t="s">
        <v>3964</v>
      </c>
      <c r="AP937" s="82" t="s">
        <v>179</v>
      </c>
      <c r="AQ937" s="82">
        <v>0</v>
      </c>
      <c r="AR937" s="82">
        <v>0</v>
      </c>
      <c r="AS937" s="82"/>
      <c r="AT937" s="82"/>
      <c r="AU937" s="82"/>
      <c r="AV937" s="82"/>
      <c r="AW937" s="82"/>
      <c r="AX937" s="82"/>
      <c r="AY937" s="82"/>
      <c r="AZ937" s="82"/>
      <c r="BA937" s="105" t="b">
        <f>IF(Edges[[#This Row],[Vertex 1]]=Edges[[#This Row],[Vertex 2]],TRUE,FALSE)</f>
        <v>0</v>
      </c>
      <c r="BB937">
        <v>1</v>
      </c>
      <c r="BC937">
        <v>1</v>
      </c>
      <c r="BD937" s="81" t="e">
        <f>REPLACE(INDEX(GroupVertices[Group], MATCH(Edges[[#This Row],[Vertex 1]],GroupVertices[Vertex],0)),1,1,"")</f>
        <v>#N/A</v>
      </c>
      <c r="BE937" s="81" t="e">
        <f>REPLACE(INDEX(GroupVertices[Group], MATCH(Edges[[#This Row],[Vertex 2]],GroupVertices[Vertex],0)),1,1,"")</f>
        <v>#N/A</v>
      </c>
    </row>
    <row r="938" spans="1:57" x14ac:dyDescent="0.25">
      <c r="A938" s="67" t="s">
        <v>2547</v>
      </c>
      <c r="B938" s="67" t="s">
        <v>387</v>
      </c>
      <c r="C938" s="68"/>
      <c r="D938" s="69"/>
      <c r="E938" s="70"/>
      <c r="F938" s="71"/>
      <c r="G938" s="68"/>
      <c r="H938" s="72"/>
      <c r="I938" s="73"/>
      <c r="J938" s="73"/>
      <c r="K938" s="35" t="s">
        <v>65</v>
      </c>
      <c r="L938" s="80">
        <v>938</v>
      </c>
      <c r="M938" s="80"/>
      <c r="N938" s="75"/>
      <c r="O938" s="82" t="s">
        <v>393</v>
      </c>
      <c r="P938" s="84">
        <v>42855.978530092594</v>
      </c>
      <c r="Q938" s="82" t="s">
        <v>2620</v>
      </c>
      <c r="R938" s="85" t="s">
        <v>2657</v>
      </c>
      <c r="S938" s="82" t="s">
        <v>2668</v>
      </c>
      <c r="T938" s="82"/>
      <c r="U938" s="82"/>
      <c r="V938" s="85" t="s">
        <v>3071</v>
      </c>
      <c r="W938" s="84">
        <v>42855.978530092594</v>
      </c>
      <c r="X938" s="85" t="s">
        <v>3508</v>
      </c>
      <c r="Y938" s="82"/>
      <c r="Z938" s="82"/>
      <c r="AA938" s="88" t="s">
        <v>3950</v>
      </c>
      <c r="AB938" s="82"/>
      <c r="AC938" s="82" t="b">
        <v>0</v>
      </c>
      <c r="AD938" s="82">
        <v>0</v>
      </c>
      <c r="AE938" s="88" t="s">
        <v>1016</v>
      </c>
      <c r="AF938" s="82" t="b">
        <v>0</v>
      </c>
      <c r="AG938" s="82" t="s">
        <v>1023</v>
      </c>
      <c r="AH938" s="82"/>
      <c r="AI938" s="88" t="s">
        <v>1016</v>
      </c>
      <c r="AJ938" s="82" t="b">
        <v>0</v>
      </c>
      <c r="AK938" s="82">
        <v>345</v>
      </c>
      <c r="AL938" s="88" t="s">
        <v>3964</v>
      </c>
      <c r="AM938" s="82" t="s">
        <v>1030</v>
      </c>
      <c r="AN938" s="82" t="b">
        <v>0</v>
      </c>
      <c r="AO938" s="88" t="s">
        <v>3964</v>
      </c>
      <c r="AP938" s="82" t="s">
        <v>179</v>
      </c>
      <c r="AQ938" s="82">
        <v>0</v>
      </c>
      <c r="AR938" s="82">
        <v>0</v>
      </c>
      <c r="AS938" s="82"/>
      <c r="AT938" s="82"/>
      <c r="AU938" s="82"/>
      <c r="AV938" s="82"/>
      <c r="AW938" s="82"/>
      <c r="AX938" s="82"/>
      <c r="AY938" s="82"/>
      <c r="AZ938" s="82"/>
      <c r="BA938" s="105" t="b">
        <f>IF(Edges[[#This Row],[Vertex 1]]=Edges[[#This Row],[Vertex 2]],TRUE,FALSE)</f>
        <v>0</v>
      </c>
      <c r="BB938">
        <v>1</v>
      </c>
      <c r="BC938">
        <v>1</v>
      </c>
      <c r="BD938" s="81" t="e">
        <f>REPLACE(INDEX(GroupVertices[Group], MATCH(Edges[[#This Row],[Vertex 1]],GroupVertices[Vertex],0)),1,1,"")</f>
        <v>#N/A</v>
      </c>
      <c r="BE938" s="81" t="e">
        <f>REPLACE(INDEX(GroupVertices[Group], MATCH(Edges[[#This Row],[Vertex 2]],GroupVertices[Vertex],0)),1,1,"")</f>
        <v>#N/A</v>
      </c>
    </row>
    <row r="939" spans="1:57" x14ac:dyDescent="0.25">
      <c r="A939" s="67" t="s">
        <v>2547</v>
      </c>
      <c r="B939" s="67" t="s">
        <v>381</v>
      </c>
      <c r="C939" s="68"/>
      <c r="D939" s="69"/>
      <c r="E939" s="70"/>
      <c r="F939" s="71"/>
      <c r="G939" s="68"/>
      <c r="H939" s="72"/>
      <c r="I939" s="73"/>
      <c r="J939" s="73"/>
      <c r="K939" s="35" t="s">
        <v>65</v>
      </c>
      <c r="L939" s="80">
        <v>939</v>
      </c>
      <c r="M939" s="80"/>
      <c r="N939" s="75"/>
      <c r="O939" s="82" t="s">
        <v>393</v>
      </c>
      <c r="P939" s="84">
        <v>42855.978530092594</v>
      </c>
      <c r="Q939" s="82" t="s">
        <v>2620</v>
      </c>
      <c r="R939" s="85" t="s">
        <v>2657</v>
      </c>
      <c r="S939" s="82" t="s">
        <v>2668</v>
      </c>
      <c r="T939" s="82"/>
      <c r="U939" s="82"/>
      <c r="V939" s="85" t="s">
        <v>3071</v>
      </c>
      <c r="W939" s="84">
        <v>42855.978530092594</v>
      </c>
      <c r="X939" s="85" t="s">
        <v>3508</v>
      </c>
      <c r="Y939" s="82"/>
      <c r="Z939" s="82"/>
      <c r="AA939" s="88" t="s">
        <v>3950</v>
      </c>
      <c r="AB939" s="82"/>
      <c r="AC939" s="82" t="b">
        <v>0</v>
      </c>
      <c r="AD939" s="82">
        <v>0</v>
      </c>
      <c r="AE939" s="88" t="s">
        <v>1016</v>
      </c>
      <c r="AF939" s="82" t="b">
        <v>0</v>
      </c>
      <c r="AG939" s="82" t="s">
        <v>1023</v>
      </c>
      <c r="AH939" s="82"/>
      <c r="AI939" s="88" t="s">
        <v>1016</v>
      </c>
      <c r="AJ939" s="82" t="b">
        <v>0</v>
      </c>
      <c r="AK939" s="82">
        <v>345</v>
      </c>
      <c r="AL939" s="88" t="s">
        <v>3964</v>
      </c>
      <c r="AM939" s="82" t="s">
        <v>1030</v>
      </c>
      <c r="AN939" s="82" t="b">
        <v>0</v>
      </c>
      <c r="AO939" s="88" t="s">
        <v>3964</v>
      </c>
      <c r="AP939" s="82" t="s">
        <v>179</v>
      </c>
      <c r="AQ939" s="82">
        <v>0</v>
      </c>
      <c r="AR939" s="82">
        <v>0</v>
      </c>
      <c r="AS939" s="82"/>
      <c r="AT939" s="82"/>
      <c r="AU939" s="82"/>
      <c r="AV939" s="82"/>
      <c r="AW939" s="82"/>
      <c r="AX939" s="82"/>
      <c r="AY939" s="82"/>
      <c r="AZ939" s="82"/>
      <c r="BA939" s="105" t="b">
        <f>IF(Edges[[#This Row],[Vertex 1]]=Edges[[#This Row],[Vertex 2]],TRUE,FALSE)</f>
        <v>0</v>
      </c>
      <c r="BB939">
        <v>1</v>
      </c>
      <c r="BC939">
        <v>1</v>
      </c>
      <c r="BD939" s="81" t="e">
        <f>REPLACE(INDEX(GroupVertices[Group], MATCH(Edges[[#This Row],[Vertex 1]],GroupVertices[Vertex],0)),1,1,"")</f>
        <v>#N/A</v>
      </c>
      <c r="BE939" s="81" t="e">
        <f>REPLACE(INDEX(GroupVertices[Group], MATCH(Edges[[#This Row],[Vertex 2]],GroupVertices[Vertex],0)),1,1,"")</f>
        <v>#N/A</v>
      </c>
    </row>
    <row r="940" spans="1:57" x14ac:dyDescent="0.25">
      <c r="A940" s="67" t="s">
        <v>2548</v>
      </c>
      <c r="B940" s="67" t="s">
        <v>387</v>
      </c>
      <c r="C940" s="68"/>
      <c r="D940" s="69"/>
      <c r="E940" s="70"/>
      <c r="F940" s="71"/>
      <c r="G940" s="68"/>
      <c r="H940" s="72"/>
      <c r="I940" s="73"/>
      <c r="J940" s="73"/>
      <c r="K940" s="35" t="s">
        <v>65</v>
      </c>
      <c r="L940" s="80">
        <v>940</v>
      </c>
      <c r="M940" s="80"/>
      <c r="N940" s="75"/>
      <c r="O940" s="82" t="s">
        <v>393</v>
      </c>
      <c r="P940" s="84">
        <v>42856.006932870368</v>
      </c>
      <c r="Q940" s="82" t="s">
        <v>2620</v>
      </c>
      <c r="R940" s="85" t="s">
        <v>2657</v>
      </c>
      <c r="S940" s="82" t="s">
        <v>2668</v>
      </c>
      <c r="T940" s="82"/>
      <c r="U940" s="82"/>
      <c r="V940" s="85" t="s">
        <v>3072</v>
      </c>
      <c r="W940" s="84">
        <v>42856.006932870368</v>
      </c>
      <c r="X940" s="85" t="s">
        <v>3509</v>
      </c>
      <c r="Y940" s="82"/>
      <c r="Z940" s="82"/>
      <c r="AA940" s="88" t="s">
        <v>3951</v>
      </c>
      <c r="AB940" s="82"/>
      <c r="AC940" s="82" t="b">
        <v>0</v>
      </c>
      <c r="AD940" s="82">
        <v>0</v>
      </c>
      <c r="AE940" s="88" t="s">
        <v>1016</v>
      </c>
      <c r="AF940" s="82" t="b">
        <v>0</v>
      </c>
      <c r="AG940" s="82" t="s">
        <v>1023</v>
      </c>
      <c r="AH940" s="82"/>
      <c r="AI940" s="88" t="s">
        <v>1016</v>
      </c>
      <c r="AJ940" s="82" t="b">
        <v>0</v>
      </c>
      <c r="AK940" s="82">
        <v>345</v>
      </c>
      <c r="AL940" s="88" t="s">
        <v>3964</v>
      </c>
      <c r="AM940" s="82" t="s">
        <v>1030</v>
      </c>
      <c r="AN940" s="82" t="b">
        <v>0</v>
      </c>
      <c r="AO940" s="88" t="s">
        <v>3964</v>
      </c>
      <c r="AP940" s="82" t="s">
        <v>179</v>
      </c>
      <c r="AQ940" s="82">
        <v>0</v>
      </c>
      <c r="AR940" s="82">
        <v>0</v>
      </c>
      <c r="AS940" s="82"/>
      <c r="AT940" s="82"/>
      <c r="AU940" s="82"/>
      <c r="AV940" s="82"/>
      <c r="AW940" s="82"/>
      <c r="AX940" s="82"/>
      <c r="AY940" s="82"/>
      <c r="AZ940" s="82"/>
      <c r="BA940" s="105" t="b">
        <f>IF(Edges[[#This Row],[Vertex 1]]=Edges[[#This Row],[Vertex 2]],TRUE,FALSE)</f>
        <v>0</v>
      </c>
      <c r="BB940">
        <v>1</v>
      </c>
      <c r="BC940">
        <v>1</v>
      </c>
      <c r="BD940" s="81" t="e">
        <f>REPLACE(INDEX(GroupVertices[Group], MATCH(Edges[[#This Row],[Vertex 1]],GroupVertices[Vertex],0)),1,1,"")</f>
        <v>#N/A</v>
      </c>
      <c r="BE940" s="81" t="e">
        <f>REPLACE(INDEX(GroupVertices[Group], MATCH(Edges[[#This Row],[Vertex 2]],GroupVertices[Vertex],0)),1,1,"")</f>
        <v>#N/A</v>
      </c>
    </row>
    <row r="941" spans="1:57" x14ac:dyDescent="0.25">
      <c r="A941" s="67" t="s">
        <v>2548</v>
      </c>
      <c r="B941" s="67" t="s">
        <v>381</v>
      </c>
      <c r="C941" s="68"/>
      <c r="D941" s="69"/>
      <c r="E941" s="70"/>
      <c r="F941" s="71"/>
      <c r="G941" s="68"/>
      <c r="H941" s="72"/>
      <c r="I941" s="73"/>
      <c r="J941" s="73"/>
      <c r="K941" s="35" t="s">
        <v>65</v>
      </c>
      <c r="L941" s="80">
        <v>941</v>
      </c>
      <c r="M941" s="80"/>
      <c r="N941" s="75"/>
      <c r="O941" s="82" t="s">
        <v>393</v>
      </c>
      <c r="P941" s="84">
        <v>42856.006932870368</v>
      </c>
      <c r="Q941" s="82" t="s">
        <v>2620</v>
      </c>
      <c r="R941" s="85" t="s">
        <v>2657</v>
      </c>
      <c r="S941" s="82" t="s">
        <v>2668</v>
      </c>
      <c r="T941" s="82"/>
      <c r="U941" s="82"/>
      <c r="V941" s="85" t="s">
        <v>3072</v>
      </c>
      <c r="W941" s="84">
        <v>42856.006932870368</v>
      </c>
      <c r="X941" s="85" t="s">
        <v>3509</v>
      </c>
      <c r="Y941" s="82"/>
      <c r="Z941" s="82"/>
      <c r="AA941" s="88" t="s">
        <v>3951</v>
      </c>
      <c r="AB941" s="82"/>
      <c r="AC941" s="82" t="b">
        <v>0</v>
      </c>
      <c r="AD941" s="82">
        <v>0</v>
      </c>
      <c r="AE941" s="88" t="s">
        <v>1016</v>
      </c>
      <c r="AF941" s="82" t="b">
        <v>0</v>
      </c>
      <c r="AG941" s="82" t="s">
        <v>1023</v>
      </c>
      <c r="AH941" s="82"/>
      <c r="AI941" s="88" t="s">
        <v>1016</v>
      </c>
      <c r="AJ941" s="82" t="b">
        <v>0</v>
      </c>
      <c r="AK941" s="82">
        <v>345</v>
      </c>
      <c r="AL941" s="88" t="s">
        <v>3964</v>
      </c>
      <c r="AM941" s="82" t="s">
        <v>1030</v>
      </c>
      <c r="AN941" s="82" t="b">
        <v>0</v>
      </c>
      <c r="AO941" s="88" t="s">
        <v>3964</v>
      </c>
      <c r="AP941" s="82" t="s">
        <v>179</v>
      </c>
      <c r="AQ941" s="82">
        <v>0</v>
      </c>
      <c r="AR941" s="82">
        <v>0</v>
      </c>
      <c r="AS941" s="82"/>
      <c r="AT941" s="82"/>
      <c r="AU941" s="82"/>
      <c r="AV941" s="82"/>
      <c r="AW941" s="82"/>
      <c r="AX941" s="82"/>
      <c r="AY941" s="82"/>
      <c r="AZ941" s="82"/>
      <c r="BA941" s="105" t="b">
        <f>IF(Edges[[#This Row],[Vertex 1]]=Edges[[#This Row],[Vertex 2]],TRUE,FALSE)</f>
        <v>0</v>
      </c>
      <c r="BB941">
        <v>1</v>
      </c>
      <c r="BC941">
        <v>1</v>
      </c>
      <c r="BD941" s="81" t="e">
        <f>REPLACE(INDEX(GroupVertices[Group], MATCH(Edges[[#This Row],[Vertex 1]],GroupVertices[Vertex],0)),1,1,"")</f>
        <v>#N/A</v>
      </c>
      <c r="BE941" s="81" t="e">
        <f>REPLACE(INDEX(GroupVertices[Group], MATCH(Edges[[#This Row],[Vertex 2]],GroupVertices[Vertex],0)),1,1,"")</f>
        <v>#N/A</v>
      </c>
    </row>
    <row r="942" spans="1:57" x14ac:dyDescent="0.25">
      <c r="A942" s="67" t="s">
        <v>2549</v>
      </c>
      <c r="B942" s="67" t="s">
        <v>387</v>
      </c>
      <c r="C942" s="68"/>
      <c r="D942" s="69"/>
      <c r="E942" s="70"/>
      <c r="F942" s="71"/>
      <c r="G942" s="68"/>
      <c r="H942" s="72"/>
      <c r="I942" s="73"/>
      <c r="J942" s="73"/>
      <c r="K942" s="35" t="s">
        <v>65</v>
      </c>
      <c r="L942" s="80">
        <v>942</v>
      </c>
      <c r="M942" s="80"/>
      <c r="N942" s="75"/>
      <c r="O942" s="82" t="s">
        <v>393</v>
      </c>
      <c r="P942" s="84">
        <v>42856.020740740743</v>
      </c>
      <c r="Q942" s="82" t="s">
        <v>2620</v>
      </c>
      <c r="R942" s="85" t="s">
        <v>2657</v>
      </c>
      <c r="S942" s="82" t="s">
        <v>2668</v>
      </c>
      <c r="T942" s="82"/>
      <c r="U942" s="82"/>
      <c r="V942" s="85" t="s">
        <v>3073</v>
      </c>
      <c r="W942" s="84">
        <v>42856.020740740743</v>
      </c>
      <c r="X942" s="85" t="s">
        <v>3510</v>
      </c>
      <c r="Y942" s="82"/>
      <c r="Z942" s="82"/>
      <c r="AA942" s="88" t="s">
        <v>3952</v>
      </c>
      <c r="AB942" s="82"/>
      <c r="AC942" s="82" t="b">
        <v>0</v>
      </c>
      <c r="AD942" s="82">
        <v>0</v>
      </c>
      <c r="AE942" s="88" t="s">
        <v>1016</v>
      </c>
      <c r="AF942" s="82" t="b">
        <v>0</v>
      </c>
      <c r="AG942" s="82" t="s">
        <v>1023</v>
      </c>
      <c r="AH942" s="82"/>
      <c r="AI942" s="88" t="s">
        <v>1016</v>
      </c>
      <c r="AJ942" s="82" t="b">
        <v>0</v>
      </c>
      <c r="AK942" s="82">
        <v>345</v>
      </c>
      <c r="AL942" s="88" t="s">
        <v>3964</v>
      </c>
      <c r="AM942" s="82" t="s">
        <v>1030</v>
      </c>
      <c r="AN942" s="82" t="b">
        <v>0</v>
      </c>
      <c r="AO942" s="88" t="s">
        <v>3964</v>
      </c>
      <c r="AP942" s="82" t="s">
        <v>179</v>
      </c>
      <c r="AQ942" s="82">
        <v>0</v>
      </c>
      <c r="AR942" s="82">
        <v>0</v>
      </c>
      <c r="AS942" s="82"/>
      <c r="AT942" s="82"/>
      <c r="AU942" s="82"/>
      <c r="AV942" s="82"/>
      <c r="AW942" s="82"/>
      <c r="AX942" s="82"/>
      <c r="AY942" s="82"/>
      <c r="AZ942" s="82"/>
      <c r="BA942" s="105" t="b">
        <f>IF(Edges[[#This Row],[Vertex 1]]=Edges[[#This Row],[Vertex 2]],TRUE,FALSE)</f>
        <v>0</v>
      </c>
      <c r="BB942">
        <v>1</v>
      </c>
      <c r="BC942">
        <v>1</v>
      </c>
      <c r="BD942" s="81" t="e">
        <f>REPLACE(INDEX(GroupVertices[Group], MATCH(Edges[[#This Row],[Vertex 1]],GroupVertices[Vertex],0)),1,1,"")</f>
        <v>#N/A</v>
      </c>
      <c r="BE942" s="81" t="e">
        <f>REPLACE(INDEX(GroupVertices[Group], MATCH(Edges[[#This Row],[Vertex 2]],GroupVertices[Vertex],0)),1,1,"")</f>
        <v>#N/A</v>
      </c>
    </row>
    <row r="943" spans="1:57" x14ac:dyDescent="0.25">
      <c r="A943" s="67" t="s">
        <v>2549</v>
      </c>
      <c r="B943" s="67" t="s">
        <v>381</v>
      </c>
      <c r="C943" s="68"/>
      <c r="D943" s="69"/>
      <c r="E943" s="70"/>
      <c r="F943" s="71"/>
      <c r="G943" s="68"/>
      <c r="H943" s="72"/>
      <c r="I943" s="73"/>
      <c r="J943" s="73"/>
      <c r="K943" s="35" t="s">
        <v>65</v>
      </c>
      <c r="L943" s="80">
        <v>943</v>
      </c>
      <c r="M943" s="80"/>
      <c r="N943" s="75"/>
      <c r="O943" s="82" t="s">
        <v>393</v>
      </c>
      <c r="P943" s="84">
        <v>42856.020740740743</v>
      </c>
      <c r="Q943" s="82" t="s">
        <v>2620</v>
      </c>
      <c r="R943" s="85" t="s">
        <v>2657</v>
      </c>
      <c r="S943" s="82" t="s">
        <v>2668</v>
      </c>
      <c r="T943" s="82"/>
      <c r="U943" s="82"/>
      <c r="V943" s="85" t="s">
        <v>3073</v>
      </c>
      <c r="W943" s="84">
        <v>42856.020740740743</v>
      </c>
      <c r="X943" s="85" t="s">
        <v>3510</v>
      </c>
      <c r="Y943" s="82"/>
      <c r="Z943" s="82"/>
      <c r="AA943" s="88" t="s">
        <v>3952</v>
      </c>
      <c r="AB943" s="82"/>
      <c r="AC943" s="82" t="b">
        <v>0</v>
      </c>
      <c r="AD943" s="82">
        <v>0</v>
      </c>
      <c r="AE943" s="88" t="s">
        <v>1016</v>
      </c>
      <c r="AF943" s="82" t="b">
        <v>0</v>
      </c>
      <c r="AG943" s="82" t="s">
        <v>1023</v>
      </c>
      <c r="AH943" s="82"/>
      <c r="AI943" s="88" t="s">
        <v>1016</v>
      </c>
      <c r="AJ943" s="82" t="b">
        <v>0</v>
      </c>
      <c r="AK943" s="82">
        <v>345</v>
      </c>
      <c r="AL943" s="88" t="s">
        <v>3964</v>
      </c>
      <c r="AM943" s="82" t="s">
        <v>1030</v>
      </c>
      <c r="AN943" s="82" t="b">
        <v>0</v>
      </c>
      <c r="AO943" s="88" t="s">
        <v>3964</v>
      </c>
      <c r="AP943" s="82" t="s">
        <v>179</v>
      </c>
      <c r="AQ943" s="82">
        <v>0</v>
      </c>
      <c r="AR943" s="82">
        <v>0</v>
      </c>
      <c r="AS943" s="82"/>
      <c r="AT943" s="82"/>
      <c r="AU943" s="82"/>
      <c r="AV943" s="82"/>
      <c r="AW943" s="82"/>
      <c r="AX943" s="82"/>
      <c r="AY943" s="82"/>
      <c r="AZ943" s="82"/>
      <c r="BA943" s="105" t="b">
        <f>IF(Edges[[#This Row],[Vertex 1]]=Edges[[#This Row],[Vertex 2]],TRUE,FALSE)</f>
        <v>0</v>
      </c>
      <c r="BB943">
        <v>1</v>
      </c>
      <c r="BC943">
        <v>1</v>
      </c>
      <c r="BD943" s="81" t="e">
        <f>REPLACE(INDEX(GroupVertices[Group], MATCH(Edges[[#This Row],[Vertex 1]],GroupVertices[Vertex],0)),1,1,"")</f>
        <v>#N/A</v>
      </c>
      <c r="BE943" s="81" t="e">
        <f>REPLACE(INDEX(GroupVertices[Group], MATCH(Edges[[#This Row],[Vertex 2]],GroupVertices[Vertex],0)),1,1,"")</f>
        <v>#N/A</v>
      </c>
    </row>
    <row r="944" spans="1:57" x14ac:dyDescent="0.25">
      <c r="A944" s="67" t="s">
        <v>2550</v>
      </c>
      <c r="B944" s="67" t="s">
        <v>387</v>
      </c>
      <c r="C944" s="68"/>
      <c r="D944" s="69"/>
      <c r="E944" s="70"/>
      <c r="F944" s="71"/>
      <c r="G944" s="68"/>
      <c r="H944" s="72"/>
      <c r="I944" s="73"/>
      <c r="J944" s="73"/>
      <c r="K944" s="35" t="s">
        <v>65</v>
      </c>
      <c r="L944" s="80">
        <v>944</v>
      </c>
      <c r="M944" s="80"/>
      <c r="N944" s="75"/>
      <c r="O944" s="82" t="s">
        <v>393</v>
      </c>
      <c r="P944" s="84">
        <v>42856.03329861111</v>
      </c>
      <c r="Q944" s="82" t="s">
        <v>2620</v>
      </c>
      <c r="R944" s="85" t="s">
        <v>2657</v>
      </c>
      <c r="S944" s="82" t="s">
        <v>2668</v>
      </c>
      <c r="T944" s="82"/>
      <c r="U944" s="82"/>
      <c r="V944" s="85" t="s">
        <v>3074</v>
      </c>
      <c r="W944" s="84">
        <v>42856.03329861111</v>
      </c>
      <c r="X944" s="85" t="s">
        <v>3511</v>
      </c>
      <c r="Y944" s="82"/>
      <c r="Z944" s="82"/>
      <c r="AA944" s="88" t="s">
        <v>3953</v>
      </c>
      <c r="AB944" s="82"/>
      <c r="AC944" s="82" t="b">
        <v>0</v>
      </c>
      <c r="AD944" s="82">
        <v>0</v>
      </c>
      <c r="AE944" s="88" t="s">
        <v>1016</v>
      </c>
      <c r="AF944" s="82" t="b">
        <v>0</v>
      </c>
      <c r="AG944" s="82" t="s">
        <v>1023</v>
      </c>
      <c r="AH944" s="82"/>
      <c r="AI944" s="88" t="s">
        <v>1016</v>
      </c>
      <c r="AJ944" s="82" t="b">
        <v>0</v>
      </c>
      <c r="AK944" s="82">
        <v>345</v>
      </c>
      <c r="AL944" s="88" t="s">
        <v>3964</v>
      </c>
      <c r="AM944" s="82" t="s">
        <v>1030</v>
      </c>
      <c r="AN944" s="82" t="b">
        <v>0</v>
      </c>
      <c r="AO944" s="88" t="s">
        <v>3964</v>
      </c>
      <c r="AP944" s="82" t="s">
        <v>179</v>
      </c>
      <c r="AQ944" s="82">
        <v>0</v>
      </c>
      <c r="AR944" s="82">
        <v>0</v>
      </c>
      <c r="AS944" s="82"/>
      <c r="AT944" s="82"/>
      <c r="AU944" s="82"/>
      <c r="AV944" s="82"/>
      <c r="AW944" s="82"/>
      <c r="AX944" s="82"/>
      <c r="AY944" s="82"/>
      <c r="AZ944" s="82"/>
      <c r="BA944" s="105" t="b">
        <f>IF(Edges[[#This Row],[Vertex 1]]=Edges[[#This Row],[Vertex 2]],TRUE,FALSE)</f>
        <v>0</v>
      </c>
      <c r="BB944">
        <v>1</v>
      </c>
      <c r="BC944">
        <v>1</v>
      </c>
      <c r="BD944" s="81" t="e">
        <f>REPLACE(INDEX(GroupVertices[Group], MATCH(Edges[[#This Row],[Vertex 1]],GroupVertices[Vertex],0)),1,1,"")</f>
        <v>#N/A</v>
      </c>
      <c r="BE944" s="81" t="e">
        <f>REPLACE(INDEX(GroupVertices[Group], MATCH(Edges[[#This Row],[Vertex 2]],GroupVertices[Vertex],0)),1,1,"")</f>
        <v>#N/A</v>
      </c>
    </row>
    <row r="945" spans="1:57" x14ac:dyDescent="0.25">
      <c r="A945" s="67" t="s">
        <v>2550</v>
      </c>
      <c r="B945" s="67" t="s">
        <v>381</v>
      </c>
      <c r="C945" s="68"/>
      <c r="D945" s="69"/>
      <c r="E945" s="70"/>
      <c r="F945" s="71"/>
      <c r="G945" s="68"/>
      <c r="H945" s="72"/>
      <c r="I945" s="73"/>
      <c r="J945" s="73"/>
      <c r="K945" s="35" t="s">
        <v>65</v>
      </c>
      <c r="L945" s="80">
        <v>945</v>
      </c>
      <c r="M945" s="80"/>
      <c r="N945" s="75"/>
      <c r="O945" s="82" t="s">
        <v>393</v>
      </c>
      <c r="P945" s="84">
        <v>42856.03329861111</v>
      </c>
      <c r="Q945" s="82" t="s">
        <v>2620</v>
      </c>
      <c r="R945" s="85" t="s">
        <v>2657</v>
      </c>
      <c r="S945" s="82" t="s">
        <v>2668</v>
      </c>
      <c r="T945" s="82"/>
      <c r="U945" s="82"/>
      <c r="V945" s="85" t="s">
        <v>3074</v>
      </c>
      <c r="W945" s="84">
        <v>42856.03329861111</v>
      </c>
      <c r="X945" s="85" t="s">
        <v>3511</v>
      </c>
      <c r="Y945" s="82"/>
      <c r="Z945" s="82"/>
      <c r="AA945" s="88" t="s">
        <v>3953</v>
      </c>
      <c r="AB945" s="82"/>
      <c r="AC945" s="82" t="b">
        <v>0</v>
      </c>
      <c r="AD945" s="82">
        <v>0</v>
      </c>
      <c r="AE945" s="88" t="s">
        <v>1016</v>
      </c>
      <c r="AF945" s="82" t="b">
        <v>0</v>
      </c>
      <c r="AG945" s="82" t="s">
        <v>1023</v>
      </c>
      <c r="AH945" s="82"/>
      <c r="AI945" s="88" t="s">
        <v>1016</v>
      </c>
      <c r="AJ945" s="82" t="b">
        <v>0</v>
      </c>
      <c r="AK945" s="82">
        <v>345</v>
      </c>
      <c r="AL945" s="88" t="s">
        <v>3964</v>
      </c>
      <c r="AM945" s="82" t="s">
        <v>1030</v>
      </c>
      <c r="AN945" s="82" t="b">
        <v>0</v>
      </c>
      <c r="AO945" s="88" t="s">
        <v>3964</v>
      </c>
      <c r="AP945" s="82" t="s">
        <v>179</v>
      </c>
      <c r="AQ945" s="82">
        <v>0</v>
      </c>
      <c r="AR945" s="82">
        <v>0</v>
      </c>
      <c r="AS945" s="82"/>
      <c r="AT945" s="82"/>
      <c r="AU945" s="82"/>
      <c r="AV945" s="82"/>
      <c r="AW945" s="82"/>
      <c r="AX945" s="82"/>
      <c r="AY945" s="82"/>
      <c r="AZ945" s="82"/>
      <c r="BA945" s="105" t="b">
        <f>IF(Edges[[#This Row],[Vertex 1]]=Edges[[#This Row],[Vertex 2]],TRUE,FALSE)</f>
        <v>0</v>
      </c>
      <c r="BB945">
        <v>1</v>
      </c>
      <c r="BC945">
        <v>1</v>
      </c>
      <c r="BD945" s="81" t="e">
        <f>REPLACE(INDEX(GroupVertices[Group], MATCH(Edges[[#This Row],[Vertex 1]],GroupVertices[Vertex],0)),1,1,"")</f>
        <v>#N/A</v>
      </c>
      <c r="BE945" s="81" t="e">
        <f>REPLACE(INDEX(GroupVertices[Group], MATCH(Edges[[#This Row],[Vertex 2]],GroupVertices[Vertex],0)),1,1,"")</f>
        <v>#N/A</v>
      </c>
    </row>
    <row r="946" spans="1:57" x14ac:dyDescent="0.25">
      <c r="A946" s="67" t="s">
        <v>2551</v>
      </c>
      <c r="B946" s="67" t="s">
        <v>387</v>
      </c>
      <c r="C946" s="68"/>
      <c r="D946" s="69"/>
      <c r="E946" s="70"/>
      <c r="F946" s="71"/>
      <c r="G946" s="68"/>
      <c r="H946" s="72"/>
      <c r="I946" s="73"/>
      <c r="J946" s="73"/>
      <c r="K946" s="35" t="s">
        <v>65</v>
      </c>
      <c r="L946" s="80">
        <v>946</v>
      </c>
      <c r="M946" s="80"/>
      <c r="N946" s="75"/>
      <c r="O946" s="82" t="s">
        <v>393</v>
      </c>
      <c r="P946" s="84">
        <v>42856.043449074074</v>
      </c>
      <c r="Q946" s="82" t="s">
        <v>2620</v>
      </c>
      <c r="R946" s="85" t="s">
        <v>2657</v>
      </c>
      <c r="S946" s="82" t="s">
        <v>2668</v>
      </c>
      <c r="T946" s="82"/>
      <c r="U946" s="82"/>
      <c r="V946" s="85" t="s">
        <v>3075</v>
      </c>
      <c r="W946" s="84">
        <v>42856.043449074074</v>
      </c>
      <c r="X946" s="85" t="s">
        <v>3512</v>
      </c>
      <c r="Y946" s="82"/>
      <c r="Z946" s="82"/>
      <c r="AA946" s="88" t="s">
        <v>3954</v>
      </c>
      <c r="AB946" s="82"/>
      <c r="AC946" s="82" t="b">
        <v>0</v>
      </c>
      <c r="AD946" s="82">
        <v>0</v>
      </c>
      <c r="AE946" s="88" t="s">
        <v>1016</v>
      </c>
      <c r="AF946" s="82" t="b">
        <v>0</v>
      </c>
      <c r="AG946" s="82" t="s">
        <v>1023</v>
      </c>
      <c r="AH946" s="82"/>
      <c r="AI946" s="88" t="s">
        <v>1016</v>
      </c>
      <c r="AJ946" s="82" t="b">
        <v>0</v>
      </c>
      <c r="AK946" s="82">
        <v>345</v>
      </c>
      <c r="AL946" s="88" t="s">
        <v>3964</v>
      </c>
      <c r="AM946" s="82" t="s">
        <v>1030</v>
      </c>
      <c r="AN946" s="82" t="b">
        <v>0</v>
      </c>
      <c r="AO946" s="88" t="s">
        <v>3964</v>
      </c>
      <c r="AP946" s="82" t="s">
        <v>179</v>
      </c>
      <c r="AQ946" s="82">
        <v>0</v>
      </c>
      <c r="AR946" s="82">
        <v>0</v>
      </c>
      <c r="AS946" s="82"/>
      <c r="AT946" s="82"/>
      <c r="AU946" s="82"/>
      <c r="AV946" s="82"/>
      <c r="AW946" s="82"/>
      <c r="AX946" s="82"/>
      <c r="AY946" s="82"/>
      <c r="AZ946" s="82"/>
      <c r="BA946" s="105" t="b">
        <f>IF(Edges[[#This Row],[Vertex 1]]=Edges[[#This Row],[Vertex 2]],TRUE,FALSE)</f>
        <v>0</v>
      </c>
      <c r="BB946">
        <v>1</v>
      </c>
      <c r="BC946">
        <v>1</v>
      </c>
      <c r="BD946" s="81" t="e">
        <f>REPLACE(INDEX(GroupVertices[Group], MATCH(Edges[[#This Row],[Vertex 1]],GroupVertices[Vertex],0)),1,1,"")</f>
        <v>#N/A</v>
      </c>
      <c r="BE946" s="81" t="e">
        <f>REPLACE(INDEX(GroupVertices[Group], MATCH(Edges[[#This Row],[Vertex 2]],GroupVertices[Vertex],0)),1,1,"")</f>
        <v>#N/A</v>
      </c>
    </row>
    <row r="947" spans="1:57" x14ac:dyDescent="0.25">
      <c r="A947" s="67" t="s">
        <v>2551</v>
      </c>
      <c r="B947" s="67" t="s">
        <v>381</v>
      </c>
      <c r="C947" s="68"/>
      <c r="D947" s="69"/>
      <c r="E947" s="70"/>
      <c r="F947" s="71"/>
      <c r="G947" s="68"/>
      <c r="H947" s="72"/>
      <c r="I947" s="73"/>
      <c r="J947" s="73"/>
      <c r="K947" s="35" t="s">
        <v>65</v>
      </c>
      <c r="L947" s="80">
        <v>947</v>
      </c>
      <c r="M947" s="80"/>
      <c r="N947" s="75"/>
      <c r="O947" s="82" t="s">
        <v>393</v>
      </c>
      <c r="P947" s="84">
        <v>42856.043449074074</v>
      </c>
      <c r="Q947" s="82" t="s">
        <v>2620</v>
      </c>
      <c r="R947" s="85" t="s">
        <v>2657</v>
      </c>
      <c r="S947" s="82" t="s">
        <v>2668</v>
      </c>
      <c r="T947" s="82"/>
      <c r="U947" s="82"/>
      <c r="V947" s="85" t="s">
        <v>3075</v>
      </c>
      <c r="W947" s="84">
        <v>42856.043449074074</v>
      </c>
      <c r="X947" s="85" t="s">
        <v>3512</v>
      </c>
      <c r="Y947" s="82"/>
      <c r="Z947" s="82"/>
      <c r="AA947" s="88" t="s">
        <v>3954</v>
      </c>
      <c r="AB947" s="82"/>
      <c r="AC947" s="82" t="b">
        <v>0</v>
      </c>
      <c r="AD947" s="82">
        <v>0</v>
      </c>
      <c r="AE947" s="88" t="s">
        <v>1016</v>
      </c>
      <c r="AF947" s="82" t="b">
        <v>0</v>
      </c>
      <c r="AG947" s="82" t="s">
        <v>1023</v>
      </c>
      <c r="AH947" s="82"/>
      <c r="AI947" s="88" t="s">
        <v>1016</v>
      </c>
      <c r="AJ947" s="82" t="b">
        <v>0</v>
      </c>
      <c r="AK947" s="82">
        <v>345</v>
      </c>
      <c r="AL947" s="88" t="s">
        <v>3964</v>
      </c>
      <c r="AM947" s="82" t="s">
        <v>1030</v>
      </c>
      <c r="AN947" s="82" t="b">
        <v>0</v>
      </c>
      <c r="AO947" s="88" t="s">
        <v>3964</v>
      </c>
      <c r="AP947" s="82" t="s">
        <v>179</v>
      </c>
      <c r="AQ947" s="82">
        <v>0</v>
      </c>
      <c r="AR947" s="82">
        <v>0</v>
      </c>
      <c r="AS947" s="82"/>
      <c r="AT947" s="82"/>
      <c r="AU947" s="82"/>
      <c r="AV947" s="82"/>
      <c r="AW947" s="82"/>
      <c r="AX947" s="82"/>
      <c r="AY947" s="82"/>
      <c r="AZ947" s="82"/>
      <c r="BA947" s="105" t="b">
        <f>IF(Edges[[#This Row],[Vertex 1]]=Edges[[#This Row],[Vertex 2]],TRUE,FALSE)</f>
        <v>0</v>
      </c>
      <c r="BB947">
        <v>1</v>
      </c>
      <c r="BC947">
        <v>1</v>
      </c>
      <c r="BD947" s="81" t="e">
        <f>REPLACE(INDEX(GroupVertices[Group], MATCH(Edges[[#This Row],[Vertex 1]],GroupVertices[Vertex],0)),1,1,"")</f>
        <v>#N/A</v>
      </c>
      <c r="BE947" s="81" t="e">
        <f>REPLACE(INDEX(GroupVertices[Group], MATCH(Edges[[#This Row],[Vertex 2]],GroupVertices[Vertex],0)),1,1,"")</f>
        <v>#N/A</v>
      </c>
    </row>
    <row r="948" spans="1:57" x14ac:dyDescent="0.25">
      <c r="A948" s="67" t="s">
        <v>2552</v>
      </c>
      <c r="B948" s="67" t="s">
        <v>387</v>
      </c>
      <c r="C948" s="68"/>
      <c r="D948" s="69"/>
      <c r="E948" s="70"/>
      <c r="F948" s="71"/>
      <c r="G948" s="68"/>
      <c r="H948" s="72"/>
      <c r="I948" s="73"/>
      <c r="J948" s="73"/>
      <c r="K948" s="35" t="s">
        <v>65</v>
      </c>
      <c r="L948" s="80">
        <v>948</v>
      </c>
      <c r="M948" s="80"/>
      <c r="N948" s="75"/>
      <c r="O948" s="82" t="s">
        <v>393</v>
      </c>
      <c r="P948" s="84">
        <v>42856.069409722222</v>
      </c>
      <c r="Q948" s="82" t="s">
        <v>2590</v>
      </c>
      <c r="R948" s="82"/>
      <c r="S948" s="82"/>
      <c r="T948" s="82"/>
      <c r="U948" s="82"/>
      <c r="V948" s="85" t="s">
        <v>3076</v>
      </c>
      <c r="W948" s="84">
        <v>42856.069409722222</v>
      </c>
      <c r="X948" s="85" t="s">
        <v>3513</v>
      </c>
      <c r="Y948" s="82"/>
      <c r="Z948" s="82"/>
      <c r="AA948" s="88" t="s">
        <v>3955</v>
      </c>
      <c r="AB948" s="82"/>
      <c r="AC948" s="82" t="b">
        <v>0</v>
      </c>
      <c r="AD948" s="82">
        <v>0</v>
      </c>
      <c r="AE948" s="88" t="s">
        <v>1016</v>
      </c>
      <c r="AF948" s="82" t="b">
        <v>0</v>
      </c>
      <c r="AG948" s="82" t="s">
        <v>1023</v>
      </c>
      <c r="AH948" s="82"/>
      <c r="AI948" s="88" t="s">
        <v>1016</v>
      </c>
      <c r="AJ948" s="82" t="b">
        <v>0</v>
      </c>
      <c r="AK948" s="82">
        <v>839</v>
      </c>
      <c r="AL948" s="88" t="s">
        <v>3962</v>
      </c>
      <c r="AM948" s="82" t="s">
        <v>1030</v>
      </c>
      <c r="AN948" s="82" t="b">
        <v>0</v>
      </c>
      <c r="AO948" s="88" t="s">
        <v>3962</v>
      </c>
      <c r="AP948" s="82" t="s">
        <v>179</v>
      </c>
      <c r="AQ948" s="82">
        <v>0</v>
      </c>
      <c r="AR948" s="82">
        <v>0</v>
      </c>
      <c r="AS948" s="82"/>
      <c r="AT948" s="82"/>
      <c r="AU948" s="82"/>
      <c r="AV948" s="82"/>
      <c r="AW948" s="82"/>
      <c r="AX948" s="82"/>
      <c r="AY948" s="82"/>
      <c r="AZ948" s="82"/>
      <c r="BA948" s="105" t="b">
        <f>IF(Edges[[#This Row],[Vertex 1]]=Edges[[#This Row],[Vertex 2]],TRUE,FALSE)</f>
        <v>0</v>
      </c>
      <c r="BB948">
        <v>2</v>
      </c>
      <c r="BC948">
        <v>1</v>
      </c>
      <c r="BD948" s="81" t="e">
        <f>REPLACE(INDEX(GroupVertices[Group], MATCH(Edges[[#This Row],[Vertex 1]],GroupVertices[Vertex],0)),1,1,"")</f>
        <v>#N/A</v>
      </c>
      <c r="BE948" s="81" t="e">
        <f>REPLACE(INDEX(GroupVertices[Group], MATCH(Edges[[#This Row],[Vertex 2]],GroupVertices[Vertex],0)),1,1,"")</f>
        <v>#N/A</v>
      </c>
    </row>
    <row r="949" spans="1:57" x14ac:dyDescent="0.25">
      <c r="A949" s="67" t="s">
        <v>2552</v>
      </c>
      <c r="B949" s="67" t="s">
        <v>381</v>
      </c>
      <c r="C949" s="68"/>
      <c r="D949" s="69"/>
      <c r="E949" s="70"/>
      <c r="F949" s="71"/>
      <c r="G949" s="68"/>
      <c r="H949" s="72"/>
      <c r="I949" s="73"/>
      <c r="J949" s="73"/>
      <c r="K949" s="35" t="s">
        <v>65</v>
      </c>
      <c r="L949" s="80">
        <v>949</v>
      </c>
      <c r="M949" s="80"/>
      <c r="N949" s="75"/>
      <c r="O949" s="82" t="s">
        <v>393</v>
      </c>
      <c r="P949" s="84">
        <v>42856.069409722222</v>
      </c>
      <c r="Q949" s="82" t="s">
        <v>2590</v>
      </c>
      <c r="R949" s="82"/>
      <c r="S949" s="82"/>
      <c r="T949" s="82"/>
      <c r="U949" s="82"/>
      <c r="V949" s="85" t="s">
        <v>3076</v>
      </c>
      <c r="W949" s="84">
        <v>42856.069409722222</v>
      </c>
      <c r="X949" s="85" t="s">
        <v>3513</v>
      </c>
      <c r="Y949" s="82"/>
      <c r="Z949" s="82"/>
      <c r="AA949" s="88" t="s">
        <v>3955</v>
      </c>
      <c r="AB949" s="82"/>
      <c r="AC949" s="82" t="b">
        <v>0</v>
      </c>
      <c r="AD949" s="82">
        <v>0</v>
      </c>
      <c r="AE949" s="88" t="s">
        <v>1016</v>
      </c>
      <c r="AF949" s="82" t="b">
        <v>0</v>
      </c>
      <c r="AG949" s="82" t="s">
        <v>1023</v>
      </c>
      <c r="AH949" s="82"/>
      <c r="AI949" s="88" t="s">
        <v>1016</v>
      </c>
      <c r="AJ949" s="82" t="b">
        <v>0</v>
      </c>
      <c r="AK949" s="82">
        <v>839</v>
      </c>
      <c r="AL949" s="88" t="s">
        <v>3962</v>
      </c>
      <c r="AM949" s="82" t="s">
        <v>1030</v>
      </c>
      <c r="AN949" s="82" t="b">
        <v>0</v>
      </c>
      <c r="AO949" s="88" t="s">
        <v>3962</v>
      </c>
      <c r="AP949" s="82" t="s">
        <v>179</v>
      </c>
      <c r="AQ949" s="82">
        <v>0</v>
      </c>
      <c r="AR949" s="82">
        <v>0</v>
      </c>
      <c r="AS949" s="82"/>
      <c r="AT949" s="82"/>
      <c r="AU949" s="82"/>
      <c r="AV949" s="82"/>
      <c r="AW949" s="82"/>
      <c r="AX949" s="82"/>
      <c r="AY949" s="82"/>
      <c r="AZ949" s="82"/>
      <c r="BA949" s="105" t="b">
        <f>IF(Edges[[#This Row],[Vertex 1]]=Edges[[#This Row],[Vertex 2]],TRUE,FALSE)</f>
        <v>0</v>
      </c>
      <c r="BB949">
        <v>2</v>
      </c>
      <c r="BC949">
        <v>1</v>
      </c>
      <c r="BD949" s="81" t="e">
        <f>REPLACE(INDEX(GroupVertices[Group], MATCH(Edges[[#This Row],[Vertex 1]],GroupVertices[Vertex],0)),1,1,"")</f>
        <v>#N/A</v>
      </c>
      <c r="BE949" s="81" t="e">
        <f>REPLACE(INDEX(GroupVertices[Group], MATCH(Edges[[#This Row],[Vertex 2]],GroupVertices[Vertex],0)),1,1,"")</f>
        <v>#N/A</v>
      </c>
    </row>
    <row r="950" spans="1:57" x14ac:dyDescent="0.25">
      <c r="A950" s="67" t="s">
        <v>2553</v>
      </c>
      <c r="B950" s="67" t="s">
        <v>387</v>
      </c>
      <c r="C950" s="68"/>
      <c r="D950" s="69"/>
      <c r="E950" s="70"/>
      <c r="F950" s="71"/>
      <c r="G950" s="68"/>
      <c r="H950" s="72"/>
      <c r="I950" s="73"/>
      <c r="J950" s="73"/>
      <c r="K950" s="35" t="s">
        <v>65</v>
      </c>
      <c r="L950" s="80">
        <v>950</v>
      </c>
      <c r="M950" s="80"/>
      <c r="N950" s="75"/>
      <c r="O950" s="82" t="s">
        <v>393</v>
      </c>
      <c r="P950" s="84">
        <v>42856.079687500001</v>
      </c>
      <c r="Q950" s="82" t="s">
        <v>2620</v>
      </c>
      <c r="R950" s="85" t="s">
        <v>2657</v>
      </c>
      <c r="S950" s="82" t="s">
        <v>2668</v>
      </c>
      <c r="T950" s="82"/>
      <c r="U950" s="82"/>
      <c r="V950" s="85" t="s">
        <v>3077</v>
      </c>
      <c r="W950" s="84">
        <v>42856.079687500001</v>
      </c>
      <c r="X950" s="85" t="s">
        <v>3514</v>
      </c>
      <c r="Y950" s="82"/>
      <c r="Z950" s="82"/>
      <c r="AA950" s="88" t="s">
        <v>3956</v>
      </c>
      <c r="AB950" s="82"/>
      <c r="AC950" s="82" t="b">
        <v>0</v>
      </c>
      <c r="AD950" s="82">
        <v>0</v>
      </c>
      <c r="AE950" s="88" t="s">
        <v>1016</v>
      </c>
      <c r="AF950" s="82" t="b">
        <v>0</v>
      </c>
      <c r="AG950" s="82" t="s">
        <v>1023</v>
      </c>
      <c r="AH950" s="82"/>
      <c r="AI950" s="88" t="s">
        <v>1016</v>
      </c>
      <c r="AJ950" s="82" t="b">
        <v>0</v>
      </c>
      <c r="AK950" s="82">
        <v>345</v>
      </c>
      <c r="AL950" s="88" t="s">
        <v>3964</v>
      </c>
      <c r="AM950" s="82" t="s">
        <v>1030</v>
      </c>
      <c r="AN950" s="82" t="b">
        <v>0</v>
      </c>
      <c r="AO950" s="88" t="s">
        <v>3964</v>
      </c>
      <c r="AP950" s="82" t="s">
        <v>179</v>
      </c>
      <c r="AQ950" s="82">
        <v>0</v>
      </c>
      <c r="AR950" s="82">
        <v>0</v>
      </c>
      <c r="AS950" s="82"/>
      <c r="AT950" s="82"/>
      <c r="AU950" s="82"/>
      <c r="AV950" s="82"/>
      <c r="AW950" s="82"/>
      <c r="AX950" s="82"/>
      <c r="AY950" s="82"/>
      <c r="AZ950" s="82"/>
      <c r="BA950" s="105" t="b">
        <f>IF(Edges[[#This Row],[Vertex 1]]=Edges[[#This Row],[Vertex 2]],TRUE,FALSE)</f>
        <v>0</v>
      </c>
      <c r="BB950">
        <v>1</v>
      </c>
      <c r="BC950">
        <v>1</v>
      </c>
      <c r="BD950" s="81" t="e">
        <f>REPLACE(INDEX(GroupVertices[Group], MATCH(Edges[[#This Row],[Vertex 1]],GroupVertices[Vertex],0)),1,1,"")</f>
        <v>#N/A</v>
      </c>
      <c r="BE950" s="81" t="e">
        <f>REPLACE(INDEX(GroupVertices[Group], MATCH(Edges[[#This Row],[Vertex 2]],GroupVertices[Vertex],0)),1,1,"")</f>
        <v>#N/A</v>
      </c>
    </row>
    <row r="951" spans="1:57" x14ac:dyDescent="0.25">
      <c r="A951" s="67" t="s">
        <v>2553</v>
      </c>
      <c r="B951" s="67" t="s">
        <v>381</v>
      </c>
      <c r="C951" s="68"/>
      <c r="D951" s="69"/>
      <c r="E951" s="70"/>
      <c r="F951" s="71"/>
      <c r="G951" s="68"/>
      <c r="H951" s="72"/>
      <c r="I951" s="73"/>
      <c r="J951" s="73"/>
      <c r="K951" s="35" t="s">
        <v>65</v>
      </c>
      <c r="L951" s="80">
        <v>951</v>
      </c>
      <c r="M951" s="80"/>
      <c r="N951" s="75"/>
      <c r="O951" s="82" t="s">
        <v>393</v>
      </c>
      <c r="P951" s="84">
        <v>42856.079687500001</v>
      </c>
      <c r="Q951" s="82" t="s">
        <v>2620</v>
      </c>
      <c r="R951" s="85" t="s">
        <v>2657</v>
      </c>
      <c r="S951" s="82" t="s">
        <v>2668</v>
      </c>
      <c r="T951" s="82"/>
      <c r="U951" s="82"/>
      <c r="V951" s="85" t="s">
        <v>3077</v>
      </c>
      <c r="W951" s="84">
        <v>42856.079687500001</v>
      </c>
      <c r="X951" s="85" t="s">
        <v>3514</v>
      </c>
      <c r="Y951" s="82"/>
      <c r="Z951" s="82"/>
      <c r="AA951" s="88" t="s">
        <v>3956</v>
      </c>
      <c r="AB951" s="82"/>
      <c r="AC951" s="82" t="b">
        <v>0</v>
      </c>
      <c r="AD951" s="82">
        <v>0</v>
      </c>
      <c r="AE951" s="88" t="s">
        <v>1016</v>
      </c>
      <c r="AF951" s="82" t="b">
        <v>0</v>
      </c>
      <c r="AG951" s="82" t="s">
        <v>1023</v>
      </c>
      <c r="AH951" s="82"/>
      <c r="AI951" s="88" t="s">
        <v>1016</v>
      </c>
      <c r="AJ951" s="82" t="b">
        <v>0</v>
      </c>
      <c r="AK951" s="82">
        <v>345</v>
      </c>
      <c r="AL951" s="88" t="s">
        <v>3964</v>
      </c>
      <c r="AM951" s="82" t="s">
        <v>1030</v>
      </c>
      <c r="AN951" s="82" t="b">
        <v>0</v>
      </c>
      <c r="AO951" s="88" t="s">
        <v>3964</v>
      </c>
      <c r="AP951" s="82" t="s">
        <v>179</v>
      </c>
      <c r="AQ951" s="82">
        <v>0</v>
      </c>
      <c r="AR951" s="82">
        <v>0</v>
      </c>
      <c r="AS951" s="82"/>
      <c r="AT951" s="82"/>
      <c r="AU951" s="82"/>
      <c r="AV951" s="82"/>
      <c r="AW951" s="82"/>
      <c r="AX951" s="82"/>
      <c r="AY951" s="82"/>
      <c r="AZ951" s="82"/>
      <c r="BA951" s="105" t="b">
        <f>IF(Edges[[#This Row],[Vertex 1]]=Edges[[#This Row],[Vertex 2]],TRUE,FALSE)</f>
        <v>0</v>
      </c>
      <c r="BB951">
        <v>1</v>
      </c>
      <c r="BC951">
        <v>1</v>
      </c>
      <c r="BD951" s="81" t="e">
        <f>REPLACE(INDEX(GroupVertices[Group], MATCH(Edges[[#This Row],[Vertex 1]],GroupVertices[Vertex],0)),1,1,"")</f>
        <v>#N/A</v>
      </c>
      <c r="BE951" s="81" t="e">
        <f>REPLACE(INDEX(GroupVertices[Group], MATCH(Edges[[#This Row],[Vertex 2]],GroupVertices[Vertex],0)),1,1,"")</f>
        <v>#N/A</v>
      </c>
    </row>
    <row r="952" spans="1:57" x14ac:dyDescent="0.25">
      <c r="A952" s="67" t="s">
        <v>2554</v>
      </c>
      <c r="B952" s="67" t="s">
        <v>387</v>
      </c>
      <c r="C952" s="68"/>
      <c r="D952" s="69"/>
      <c r="E952" s="70"/>
      <c r="F952" s="71"/>
      <c r="G952" s="68"/>
      <c r="H952" s="72"/>
      <c r="I952" s="73"/>
      <c r="J952" s="73"/>
      <c r="K952" s="35" t="s">
        <v>65</v>
      </c>
      <c r="L952" s="80">
        <v>952</v>
      </c>
      <c r="M952" s="80"/>
      <c r="N952" s="75"/>
      <c r="O952" s="82" t="s">
        <v>393</v>
      </c>
      <c r="P952" s="84">
        <v>42856.080092592594</v>
      </c>
      <c r="Q952" s="82" t="s">
        <v>2620</v>
      </c>
      <c r="R952" s="85" t="s">
        <v>2657</v>
      </c>
      <c r="S952" s="82" t="s">
        <v>2668</v>
      </c>
      <c r="T952" s="82"/>
      <c r="U952" s="82"/>
      <c r="V952" s="85" t="s">
        <v>3078</v>
      </c>
      <c r="W952" s="84">
        <v>42856.080092592594</v>
      </c>
      <c r="X952" s="85" t="s">
        <v>3515</v>
      </c>
      <c r="Y952" s="82"/>
      <c r="Z952" s="82"/>
      <c r="AA952" s="88" t="s">
        <v>3957</v>
      </c>
      <c r="AB952" s="82"/>
      <c r="AC952" s="82" t="b">
        <v>0</v>
      </c>
      <c r="AD952" s="82">
        <v>0</v>
      </c>
      <c r="AE952" s="88" t="s">
        <v>1016</v>
      </c>
      <c r="AF952" s="82" t="b">
        <v>0</v>
      </c>
      <c r="AG952" s="82" t="s">
        <v>1023</v>
      </c>
      <c r="AH952" s="82"/>
      <c r="AI952" s="88" t="s">
        <v>1016</v>
      </c>
      <c r="AJ952" s="82" t="b">
        <v>0</v>
      </c>
      <c r="AK952" s="82">
        <v>345</v>
      </c>
      <c r="AL952" s="88" t="s">
        <v>3964</v>
      </c>
      <c r="AM952" s="82" t="s">
        <v>1032</v>
      </c>
      <c r="AN952" s="82" t="b">
        <v>0</v>
      </c>
      <c r="AO952" s="88" t="s">
        <v>3964</v>
      </c>
      <c r="AP952" s="82" t="s">
        <v>179</v>
      </c>
      <c r="AQ952" s="82">
        <v>0</v>
      </c>
      <c r="AR952" s="82">
        <v>0</v>
      </c>
      <c r="AS952" s="82"/>
      <c r="AT952" s="82"/>
      <c r="AU952" s="82"/>
      <c r="AV952" s="82"/>
      <c r="AW952" s="82"/>
      <c r="AX952" s="82"/>
      <c r="AY952" s="82"/>
      <c r="AZ952" s="82"/>
      <c r="BA952" s="105" t="b">
        <f>IF(Edges[[#This Row],[Vertex 1]]=Edges[[#This Row],[Vertex 2]],TRUE,FALSE)</f>
        <v>0</v>
      </c>
      <c r="BB952">
        <v>1</v>
      </c>
      <c r="BC952">
        <v>1</v>
      </c>
      <c r="BD952" s="81" t="e">
        <f>REPLACE(INDEX(GroupVertices[Group], MATCH(Edges[[#This Row],[Vertex 1]],GroupVertices[Vertex],0)),1,1,"")</f>
        <v>#N/A</v>
      </c>
      <c r="BE952" s="81" t="e">
        <f>REPLACE(INDEX(GroupVertices[Group], MATCH(Edges[[#This Row],[Vertex 2]],GroupVertices[Vertex],0)),1,1,"")</f>
        <v>#N/A</v>
      </c>
    </row>
    <row r="953" spans="1:57" x14ac:dyDescent="0.25">
      <c r="A953" s="67" t="s">
        <v>2554</v>
      </c>
      <c r="B953" s="67" t="s">
        <v>381</v>
      </c>
      <c r="C953" s="68"/>
      <c r="D953" s="69"/>
      <c r="E953" s="70"/>
      <c r="F953" s="71"/>
      <c r="G953" s="68"/>
      <c r="H953" s="72"/>
      <c r="I953" s="73"/>
      <c r="J953" s="73"/>
      <c r="K953" s="35" t="s">
        <v>65</v>
      </c>
      <c r="L953" s="80">
        <v>953</v>
      </c>
      <c r="M953" s="80"/>
      <c r="N953" s="75"/>
      <c r="O953" s="82" t="s">
        <v>393</v>
      </c>
      <c r="P953" s="84">
        <v>42856.080092592594</v>
      </c>
      <c r="Q953" s="82" t="s">
        <v>2620</v>
      </c>
      <c r="R953" s="85" t="s">
        <v>2657</v>
      </c>
      <c r="S953" s="82" t="s">
        <v>2668</v>
      </c>
      <c r="T953" s="82"/>
      <c r="U953" s="82"/>
      <c r="V953" s="85" t="s">
        <v>3078</v>
      </c>
      <c r="W953" s="84">
        <v>42856.080092592594</v>
      </c>
      <c r="X953" s="85" t="s">
        <v>3515</v>
      </c>
      <c r="Y953" s="82"/>
      <c r="Z953" s="82"/>
      <c r="AA953" s="88" t="s">
        <v>3957</v>
      </c>
      <c r="AB953" s="82"/>
      <c r="AC953" s="82" t="b">
        <v>0</v>
      </c>
      <c r="AD953" s="82">
        <v>0</v>
      </c>
      <c r="AE953" s="88" t="s">
        <v>1016</v>
      </c>
      <c r="AF953" s="82" t="b">
        <v>0</v>
      </c>
      <c r="AG953" s="82" t="s">
        <v>1023</v>
      </c>
      <c r="AH953" s="82"/>
      <c r="AI953" s="88" t="s">
        <v>1016</v>
      </c>
      <c r="AJ953" s="82" t="b">
        <v>0</v>
      </c>
      <c r="AK953" s="82">
        <v>345</v>
      </c>
      <c r="AL953" s="88" t="s">
        <v>3964</v>
      </c>
      <c r="AM953" s="82" t="s">
        <v>1032</v>
      </c>
      <c r="AN953" s="82" t="b">
        <v>0</v>
      </c>
      <c r="AO953" s="88" t="s">
        <v>3964</v>
      </c>
      <c r="AP953" s="82" t="s">
        <v>179</v>
      </c>
      <c r="AQ953" s="82">
        <v>0</v>
      </c>
      <c r="AR953" s="82">
        <v>0</v>
      </c>
      <c r="AS953" s="82"/>
      <c r="AT953" s="82"/>
      <c r="AU953" s="82"/>
      <c r="AV953" s="82"/>
      <c r="AW953" s="82"/>
      <c r="AX953" s="82"/>
      <c r="AY953" s="82"/>
      <c r="AZ953" s="82"/>
      <c r="BA953" s="105" t="b">
        <f>IF(Edges[[#This Row],[Vertex 1]]=Edges[[#This Row],[Vertex 2]],TRUE,FALSE)</f>
        <v>0</v>
      </c>
      <c r="BB953">
        <v>1</v>
      </c>
      <c r="BC953">
        <v>1</v>
      </c>
      <c r="BD953" s="81" t="e">
        <f>REPLACE(INDEX(GroupVertices[Group], MATCH(Edges[[#This Row],[Vertex 1]],GroupVertices[Vertex],0)),1,1,"")</f>
        <v>#N/A</v>
      </c>
      <c r="BE953" s="81" t="e">
        <f>REPLACE(INDEX(GroupVertices[Group], MATCH(Edges[[#This Row],[Vertex 2]],GroupVertices[Vertex],0)),1,1,"")</f>
        <v>#N/A</v>
      </c>
    </row>
    <row r="954" spans="1:57" x14ac:dyDescent="0.25">
      <c r="A954" s="67" t="s">
        <v>2555</v>
      </c>
      <c r="B954" s="67" t="s">
        <v>387</v>
      </c>
      <c r="C954" s="68"/>
      <c r="D954" s="69"/>
      <c r="E954" s="70"/>
      <c r="F954" s="71"/>
      <c r="G954" s="68"/>
      <c r="H954" s="72"/>
      <c r="I954" s="73"/>
      <c r="J954" s="73"/>
      <c r="K954" s="35" t="s">
        <v>65</v>
      </c>
      <c r="L954" s="80">
        <v>954</v>
      </c>
      <c r="M954" s="80"/>
      <c r="N954" s="75"/>
      <c r="O954" s="82" t="s">
        <v>393</v>
      </c>
      <c r="P954" s="84">
        <v>42856.081875000003</v>
      </c>
      <c r="Q954" s="82" t="s">
        <v>2620</v>
      </c>
      <c r="R954" s="85" t="s">
        <v>2657</v>
      </c>
      <c r="S954" s="82" t="s">
        <v>2668</v>
      </c>
      <c r="T954" s="82"/>
      <c r="U954" s="82"/>
      <c r="V954" s="85" t="s">
        <v>3079</v>
      </c>
      <c r="W954" s="84">
        <v>42856.081875000003</v>
      </c>
      <c r="X954" s="85" t="s">
        <v>3516</v>
      </c>
      <c r="Y954" s="82"/>
      <c r="Z954" s="82"/>
      <c r="AA954" s="88" t="s">
        <v>3958</v>
      </c>
      <c r="AB954" s="82"/>
      <c r="AC954" s="82" t="b">
        <v>0</v>
      </c>
      <c r="AD954" s="82">
        <v>0</v>
      </c>
      <c r="AE954" s="88" t="s">
        <v>1016</v>
      </c>
      <c r="AF954" s="82" t="b">
        <v>0</v>
      </c>
      <c r="AG954" s="82" t="s">
        <v>1023</v>
      </c>
      <c r="AH954" s="82"/>
      <c r="AI954" s="88" t="s">
        <v>1016</v>
      </c>
      <c r="AJ954" s="82" t="b">
        <v>0</v>
      </c>
      <c r="AK954" s="82">
        <v>345</v>
      </c>
      <c r="AL954" s="88" t="s">
        <v>3964</v>
      </c>
      <c r="AM954" s="82" t="s">
        <v>1030</v>
      </c>
      <c r="AN954" s="82" t="b">
        <v>0</v>
      </c>
      <c r="AO954" s="88" t="s">
        <v>3964</v>
      </c>
      <c r="AP954" s="82" t="s">
        <v>179</v>
      </c>
      <c r="AQ954" s="82">
        <v>0</v>
      </c>
      <c r="AR954" s="82">
        <v>0</v>
      </c>
      <c r="AS954" s="82"/>
      <c r="AT954" s="82"/>
      <c r="AU954" s="82"/>
      <c r="AV954" s="82"/>
      <c r="AW954" s="82"/>
      <c r="AX954" s="82"/>
      <c r="AY954" s="82"/>
      <c r="AZ954" s="82"/>
      <c r="BA954" s="105" t="b">
        <f>IF(Edges[[#This Row],[Vertex 1]]=Edges[[#This Row],[Vertex 2]],TRUE,FALSE)</f>
        <v>0</v>
      </c>
      <c r="BB954">
        <v>1</v>
      </c>
      <c r="BC954">
        <v>1</v>
      </c>
      <c r="BD954" s="81" t="e">
        <f>REPLACE(INDEX(GroupVertices[Group], MATCH(Edges[[#This Row],[Vertex 1]],GroupVertices[Vertex],0)),1,1,"")</f>
        <v>#N/A</v>
      </c>
      <c r="BE954" s="81" t="e">
        <f>REPLACE(INDEX(GroupVertices[Group], MATCH(Edges[[#This Row],[Vertex 2]],GroupVertices[Vertex],0)),1,1,"")</f>
        <v>#N/A</v>
      </c>
    </row>
    <row r="955" spans="1:57" x14ac:dyDescent="0.25">
      <c r="A955" s="67" t="s">
        <v>2555</v>
      </c>
      <c r="B955" s="67" t="s">
        <v>381</v>
      </c>
      <c r="C955" s="68"/>
      <c r="D955" s="69"/>
      <c r="E955" s="70"/>
      <c r="F955" s="71"/>
      <c r="G955" s="68"/>
      <c r="H955" s="72"/>
      <c r="I955" s="73"/>
      <c r="J955" s="73"/>
      <c r="K955" s="35" t="s">
        <v>65</v>
      </c>
      <c r="L955" s="80">
        <v>955</v>
      </c>
      <c r="M955" s="80"/>
      <c r="N955" s="75"/>
      <c r="O955" s="82" t="s">
        <v>393</v>
      </c>
      <c r="P955" s="84">
        <v>42856.081875000003</v>
      </c>
      <c r="Q955" s="82" t="s">
        <v>2620</v>
      </c>
      <c r="R955" s="85" t="s">
        <v>2657</v>
      </c>
      <c r="S955" s="82" t="s">
        <v>2668</v>
      </c>
      <c r="T955" s="82"/>
      <c r="U955" s="82"/>
      <c r="V955" s="85" t="s">
        <v>3079</v>
      </c>
      <c r="W955" s="84">
        <v>42856.081875000003</v>
      </c>
      <c r="X955" s="85" t="s">
        <v>3516</v>
      </c>
      <c r="Y955" s="82"/>
      <c r="Z955" s="82"/>
      <c r="AA955" s="88" t="s">
        <v>3958</v>
      </c>
      <c r="AB955" s="82"/>
      <c r="AC955" s="82" t="b">
        <v>0</v>
      </c>
      <c r="AD955" s="82">
        <v>0</v>
      </c>
      <c r="AE955" s="88" t="s">
        <v>1016</v>
      </c>
      <c r="AF955" s="82" t="b">
        <v>0</v>
      </c>
      <c r="AG955" s="82" t="s">
        <v>1023</v>
      </c>
      <c r="AH955" s="82"/>
      <c r="AI955" s="88" t="s">
        <v>1016</v>
      </c>
      <c r="AJ955" s="82" t="b">
        <v>0</v>
      </c>
      <c r="AK955" s="82">
        <v>345</v>
      </c>
      <c r="AL955" s="88" t="s">
        <v>3964</v>
      </c>
      <c r="AM955" s="82" t="s">
        <v>1030</v>
      </c>
      <c r="AN955" s="82" t="b">
        <v>0</v>
      </c>
      <c r="AO955" s="88" t="s">
        <v>3964</v>
      </c>
      <c r="AP955" s="82" t="s">
        <v>179</v>
      </c>
      <c r="AQ955" s="82">
        <v>0</v>
      </c>
      <c r="AR955" s="82">
        <v>0</v>
      </c>
      <c r="AS955" s="82"/>
      <c r="AT955" s="82"/>
      <c r="AU955" s="82"/>
      <c r="AV955" s="82"/>
      <c r="AW955" s="82"/>
      <c r="AX955" s="82"/>
      <c r="AY955" s="82"/>
      <c r="AZ955" s="82"/>
      <c r="BA955" s="105" t="b">
        <f>IF(Edges[[#This Row],[Vertex 1]]=Edges[[#This Row],[Vertex 2]],TRUE,FALSE)</f>
        <v>0</v>
      </c>
      <c r="BB955">
        <v>1</v>
      </c>
      <c r="BC955">
        <v>1</v>
      </c>
      <c r="BD955" s="81" t="e">
        <f>REPLACE(INDEX(GroupVertices[Group], MATCH(Edges[[#This Row],[Vertex 1]],GroupVertices[Vertex],0)),1,1,"")</f>
        <v>#N/A</v>
      </c>
      <c r="BE955" s="81" t="e">
        <f>REPLACE(INDEX(GroupVertices[Group], MATCH(Edges[[#This Row],[Vertex 2]],GroupVertices[Vertex],0)),1,1,"")</f>
        <v>#N/A</v>
      </c>
    </row>
    <row r="956" spans="1:57" x14ac:dyDescent="0.25">
      <c r="A956" s="67" t="s">
        <v>2556</v>
      </c>
      <c r="B956" s="67" t="s">
        <v>387</v>
      </c>
      <c r="C956" s="68"/>
      <c r="D956" s="69"/>
      <c r="E956" s="70"/>
      <c r="F956" s="71"/>
      <c r="G956" s="68"/>
      <c r="H956" s="72"/>
      <c r="I956" s="73"/>
      <c r="J956" s="73"/>
      <c r="K956" s="35" t="s">
        <v>65</v>
      </c>
      <c r="L956" s="80">
        <v>956</v>
      </c>
      <c r="M956" s="80"/>
      <c r="N956" s="75"/>
      <c r="O956" s="82" t="s">
        <v>393</v>
      </c>
      <c r="P956" s="84">
        <v>42856.10601851852</v>
      </c>
      <c r="Q956" s="82" t="s">
        <v>2620</v>
      </c>
      <c r="R956" s="85" t="s">
        <v>2657</v>
      </c>
      <c r="S956" s="82" t="s">
        <v>2668</v>
      </c>
      <c r="T956" s="82"/>
      <c r="U956" s="82"/>
      <c r="V956" s="85" t="s">
        <v>3080</v>
      </c>
      <c r="W956" s="84">
        <v>42856.10601851852</v>
      </c>
      <c r="X956" s="85" t="s">
        <v>3517</v>
      </c>
      <c r="Y956" s="82"/>
      <c r="Z956" s="82"/>
      <c r="AA956" s="88" t="s">
        <v>3959</v>
      </c>
      <c r="AB956" s="82"/>
      <c r="AC956" s="82" t="b">
        <v>0</v>
      </c>
      <c r="AD956" s="82">
        <v>0</v>
      </c>
      <c r="AE956" s="88" t="s">
        <v>1016</v>
      </c>
      <c r="AF956" s="82" t="b">
        <v>0</v>
      </c>
      <c r="AG956" s="82" t="s">
        <v>1023</v>
      </c>
      <c r="AH956" s="82"/>
      <c r="AI956" s="88" t="s">
        <v>1016</v>
      </c>
      <c r="AJ956" s="82" t="b">
        <v>0</v>
      </c>
      <c r="AK956" s="82">
        <v>345</v>
      </c>
      <c r="AL956" s="88" t="s">
        <v>3964</v>
      </c>
      <c r="AM956" s="82" t="s">
        <v>1033</v>
      </c>
      <c r="AN956" s="82" t="b">
        <v>0</v>
      </c>
      <c r="AO956" s="88" t="s">
        <v>3964</v>
      </c>
      <c r="AP956" s="82" t="s">
        <v>179</v>
      </c>
      <c r="AQ956" s="82">
        <v>0</v>
      </c>
      <c r="AR956" s="82">
        <v>0</v>
      </c>
      <c r="AS956" s="82"/>
      <c r="AT956" s="82"/>
      <c r="AU956" s="82"/>
      <c r="AV956" s="82"/>
      <c r="AW956" s="82"/>
      <c r="AX956" s="82"/>
      <c r="AY956" s="82"/>
      <c r="AZ956" s="82"/>
      <c r="BA956" s="105" t="b">
        <f>IF(Edges[[#This Row],[Vertex 1]]=Edges[[#This Row],[Vertex 2]],TRUE,FALSE)</f>
        <v>0</v>
      </c>
      <c r="BB956">
        <v>1</v>
      </c>
      <c r="BC956">
        <v>1</v>
      </c>
      <c r="BD956" s="81" t="e">
        <f>REPLACE(INDEX(GroupVertices[Group], MATCH(Edges[[#This Row],[Vertex 1]],GroupVertices[Vertex],0)),1,1,"")</f>
        <v>#N/A</v>
      </c>
      <c r="BE956" s="81" t="e">
        <f>REPLACE(INDEX(GroupVertices[Group], MATCH(Edges[[#This Row],[Vertex 2]],GroupVertices[Vertex],0)),1,1,"")</f>
        <v>#N/A</v>
      </c>
    </row>
    <row r="957" spans="1:57" x14ac:dyDescent="0.25">
      <c r="A957" s="67" t="s">
        <v>2556</v>
      </c>
      <c r="B957" s="67" t="s">
        <v>381</v>
      </c>
      <c r="C957" s="68"/>
      <c r="D957" s="69"/>
      <c r="E957" s="70"/>
      <c r="F957" s="71"/>
      <c r="G957" s="68"/>
      <c r="H957" s="72"/>
      <c r="I957" s="73"/>
      <c r="J957" s="73"/>
      <c r="K957" s="35" t="s">
        <v>65</v>
      </c>
      <c r="L957" s="80">
        <v>957</v>
      </c>
      <c r="M957" s="80"/>
      <c r="N957" s="75"/>
      <c r="O957" s="82" t="s">
        <v>393</v>
      </c>
      <c r="P957" s="84">
        <v>42856.10601851852</v>
      </c>
      <c r="Q957" s="82" t="s">
        <v>2620</v>
      </c>
      <c r="R957" s="85" t="s">
        <v>2657</v>
      </c>
      <c r="S957" s="82" t="s">
        <v>2668</v>
      </c>
      <c r="T957" s="82"/>
      <c r="U957" s="82"/>
      <c r="V957" s="85" t="s">
        <v>3080</v>
      </c>
      <c r="W957" s="84">
        <v>42856.10601851852</v>
      </c>
      <c r="X957" s="85" t="s">
        <v>3517</v>
      </c>
      <c r="Y957" s="82"/>
      <c r="Z957" s="82"/>
      <c r="AA957" s="88" t="s">
        <v>3959</v>
      </c>
      <c r="AB957" s="82"/>
      <c r="AC957" s="82" t="b">
        <v>0</v>
      </c>
      <c r="AD957" s="82">
        <v>0</v>
      </c>
      <c r="AE957" s="88" t="s">
        <v>1016</v>
      </c>
      <c r="AF957" s="82" t="b">
        <v>0</v>
      </c>
      <c r="AG957" s="82" t="s">
        <v>1023</v>
      </c>
      <c r="AH957" s="82"/>
      <c r="AI957" s="88" t="s">
        <v>1016</v>
      </c>
      <c r="AJ957" s="82" t="b">
        <v>0</v>
      </c>
      <c r="AK957" s="82">
        <v>345</v>
      </c>
      <c r="AL957" s="88" t="s">
        <v>3964</v>
      </c>
      <c r="AM957" s="82" t="s">
        <v>1033</v>
      </c>
      <c r="AN957" s="82" t="b">
        <v>0</v>
      </c>
      <c r="AO957" s="88" t="s">
        <v>3964</v>
      </c>
      <c r="AP957" s="82" t="s">
        <v>179</v>
      </c>
      <c r="AQ957" s="82">
        <v>0</v>
      </c>
      <c r="AR957" s="82">
        <v>0</v>
      </c>
      <c r="AS957" s="82"/>
      <c r="AT957" s="82"/>
      <c r="AU957" s="82"/>
      <c r="AV957" s="82"/>
      <c r="AW957" s="82"/>
      <c r="AX957" s="82"/>
      <c r="AY957" s="82"/>
      <c r="AZ957" s="82"/>
      <c r="BA957" s="105" t="b">
        <f>IF(Edges[[#This Row],[Vertex 1]]=Edges[[#This Row],[Vertex 2]],TRUE,FALSE)</f>
        <v>0</v>
      </c>
      <c r="BB957">
        <v>1</v>
      </c>
      <c r="BC957">
        <v>1</v>
      </c>
      <c r="BD957" s="81" t="e">
        <f>REPLACE(INDEX(GroupVertices[Group], MATCH(Edges[[#This Row],[Vertex 1]],GroupVertices[Vertex],0)),1,1,"")</f>
        <v>#N/A</v>
      </c>
      <c r="BE957" s="81" t="e">
        <f>REPLACE(INDEX(GroupVertices[Group], MATCH(Edges[[#This Row],[Vertex 2]],GroupVertices[Vertex],0)),1,1,"")</f>
        <v>#N/A</v>
      </c>
    </row>
    <row r="958" spans="1:57" x14ac:dyDescent="0.25">
      <c r="A958" s="67" t="s">
        <v>2557</v>
      </c>
      <c r="B958" s="67" t="s">
        <v>387</v>
      </c>
      <c r="C958" s="68"/>
      <c r="D958" s="69"/>
      <c r="E958" s="70"/>
      <c r="F958" s="71"/>
      <c r="G958" s="68"/>
      <c r="H958" s="72"/>
      <c r="I958" s="73"/>
      <c r="J958" s="73"/>
      <c r="K958" s="35" t="s">
        <v>65</v>
      </c>
      <c r="L958" s="80">
        <v>958</v>
      </c>
      <c r="M958" s="80"/>
      <c r="N958" s="75"/>
      <c r="O958" s="82" t="s">
        <v>393</v>
      </c>
      <c r="P958" s="84">
        <v>42856.125509259262</v>
      </c>
      <c r="Q958" s="82" t="s">
        <v>2620</v>
      </c>
      <c r="R958" s="85" t="s">
        <v>2657</v>
      </c>
      <c r="S958" s="82" t="s">
        <v>2668</v>
      </c>
      <c r="T958" s="82"/>
      <c r="U958" s="82"/>
      <c r="V958" s="85" t="s">
        <v>3081</v>
      </c>
      <c r="W958" s="84">
        <v>42856.125509259262</v>
      </c>
      <c r="X958" s="85" t="s">
        <v>3518</v>
      </c>
      <c r="Y958" s="82"/>
      <c r="Z958" s="82"/>
      <c r="AA958" s="88" t="s">
        <v>3960</v>
      </c>
      <c r="AB958" s="82"/>
      <c r="AC958" s="82" t="b">
        <v>0</v>
      </c>
      <c r="AD958" s="82">
        <v>0</v>
      </c>
      <c r="AE958" s="88" t="s">
        <v>1016</v>
      </c>
      <c r="AF958" s="82" t="b">
        <v>0</v>
      </c>
      <c r="AG958" s="82" t="s">
        <v>1023</v>
      </c>
      <c r="AH958" s="82"/>
      <c r="AI958" s="88" t="s">
        <v>1016</v>
      </c>
      <c r="AJ958" s="82" t="b">
        <v>0</v>
      </c>
      <c r="AK958" s="82">
        <v>345</v>
      </c>
      <c r="AL958" s="88" t="s">
        <v>3964</v>
      </c>
      <c r="AM958" s="82" t="s">
        <v>1032</v>
      </c>
      <c r="AN958" s="82" t="b">
        <v>0</v>
      </c>
      <c r="AO958" s="88" t="s">
        <v>3964</v>
      </c>
      <c r="AP958" s="82" t="s">
        <v>179</v>
      </c>
      <c r="AQ958" s="82">
        <v>0</v>
      </c>
      <c r="AR958" s="82">
        <v>0</v>
      </c>
      <c r="AS958" s="82"/>
      <c r="AT958" s="82"/>
      <c r="AU958" s="82"/>
      <c r="AV958" s="82"/>
      <c r="AW958" s="82"/>
      <c r="AX958" s="82"/>
      <c r="AY958" s="82"/>
      <c r="AZ958" s="82"/>
      <c r="BA958" s="105" t="b">
        <f>IF(Edges[[#This Row],[Vertex 1]]=Edges[[#This Row],[Vertex 2]],TRUE,FALSE)</f>
        <v>0</v>
      </c>
      <c r="BB958">
        <v>1</v>
      </c>
      <c r="BC958">
        <v>1</v>
      </c>
      <c r="BD958" s="81" t="e">
        <f>REPLACE(INDEX(GroupVertices[Group], MATCH(Edges[[#This Row],[Vertex 1]],GroupVertices[Vertex],0)),1,1,"")</f>
        <v>#N/A</v>
      </c>
      <c r="BE958" s="81" t="e">
        <f>REPLACE(INDEX(GroupVertices[Group], MATCH(Edges[[#This Row],[Vertex 2]],GroupVertices[Vertex],0)),1,1,"")</f>
        <v>#N/A</v>
      </c>
    </row>
    <row r="959" spans="1:57" x14ac:dyDescent="0.25">
      <c r="A959" s="67" t="s">
        <v>2557</v>
      </c>
      <c r="B959" s="67" t="s">
        <v>381</v>
      </c>
      <c r="C959" s="68"/>
      <c r="D959" s="69"/>
      <c r="E959" s="70"/>
      <c r="F959" s="71"/>
      <c r="G959" s="68"/>
      <c r="H959" s="72"/>
      <c r="I959" s="73"/>
      <c r="J959" s="73"/>
      <c r="K959" s="35" t="s">
        <v>65</v>
      </c>
      <c r="L959" s="80">
        <v>959</v>
      </c>
      <c r="M959" s="80"/>
      <c r="N959" s="75"/>
      <c r="O959" s="82" t="s">
        <v>393</v>
      </c>
      <c r="P959" s="84">
        <v>42856.125509259262</v>
      </c>
      <c r="Q959" s="82" t="s">
        <v>2620</v>
      </c>
      <c r="R959" s="85" t="s">
        <v>2657</v>
      </c>
      <c r="S959" s="82" t="s">
        <v>2668</v>
      </c>
      <c r="T959" s="82"/>
      <c r="U959" s="82"/>
      <c r="V959" s="85" t="s">
        <v>3081</v>
      </c>
      <c r="W959" s="84">
        <v>42856.125509259262</v>
      </c>
      <c r="X959" s="85" t="s">
        <v>3518</v>
      </c>
      <c r="Y959" s="82"/>
      <c r="Z959" s="82"/>
      <c r="AA959" s="88" t="s">
        <v>3960</v>
      </c>
      <c r="AB959" s="82"/>
      <c r="AC959" s="82" t="b">
        <v>0</v>
      </c>
      <c r="AD959" s="82">
        <v>0</v>
      </c>
      <c r="AE959" s="88" t="s">
        <v>1016</v>
      </c>
      <c r="AF959" s="82" t="b">
        <v>0</v>
      </c>
      <c r="AG959" s="82" t="s">
        <v>1023</v>
      </c>
      <c r="AH959" s="82"/>
      <c r="AI959" s="88" t="s">
        <v>1016</v>
      </c>
      <c r="AJ959" s="82" t="b">
        <v>0</v>
      </c>
      <c r="AK959" s="82">
        <v>345</v>
      </c>
      <c r="AL959" s="88" t="s">
        <v>3964</v>
      </c>
      <c r="AM959" s="82" t="s">
        <v>1032</v>
      </c>
      <c r="AN959" s="82" t="b">
        <v>0</v>
      </c>
      <c r="AO959" s="88" t="s">
        <v>3964</v>
      </c>
      <c r="AP959" s="82" t="s">
        <v>179</v>
      </c>
      <c r="AQ959" s="82">
        <v>0</v>
      </c>
      <c r="AR959" s="82">
        <v>0</v>
      </c>
      <c r="AS959" s="82"/>
      <c r="AT959" s="82"/>
      <c r="AU959" s="82"/>
      <c r="AV959" s="82"/>
      <c r="AW959" s="82"/>
      <c r="AX959" s="82"/>
      <c r="AY959" s="82"/>
      <c r="AZ959" s="82"/>
      <c r="BA959" s="105" t="b">
        <f>IF(Edges[[#This Row],[Vertex 1]]=Edges[[#This Row],[Vertex 2]],TRUE,FALSE)</f>
        <v>0</v>
      </c>
      <c r="BB959">
        <v>1</v>
      </c>
      <c r="BC959">
        <v>1</v>
      </c>
      <c r="BD959" s="81" t="e">
        <f>REPLACE(INDEX(GroupVertices[Group], MATCH(Edges[[#This Row],[Vertex 1]],GroupVertices[Vertex],0)),1,1,"")</f>
        <v>#N/A</v>
      </c>
      <c r="BE959" s="81" t="e">
        <f>REPLACE(INDEX(GroupVertices[Group], MATCH(Edges[[#This Row],[Vertex 2]],GroupVertices[Vertex],0)),1,1,"")</f>
        <v>#N/A</v>
      </c>
    </row>
    <row r="960" spans="1:57" x14ac:dyDescent="0.25">
      <c r="A960" s="67" t="s">
        <v>2558</v>
      </c>
      <c r="B960" s="67" t="s">
        <v>387</v>
      </c>
      <c r="C960" s="68"/>
      <c r="D960" s="69"/>
      <c r="E960" s="70"/>
      <c r="F960" s="71"/>
      <c r="G960" s="68"/>
      <c r="H960" s="72"/>
      <c r="I960" s="73"/>
      <c r="J960" s="73"/>
      <c r="K960" s="35" t="s">
        <v>65</v>
      </c>
      <c r="L960" s="80">
        <v>960</v>
      </c>
      <c r="M960" s="80"/>
      <c r="N960" s="75"/>
      <c r="O960" s="82" t="s">
        <v>393</v>
      </c>
      <c r="P960" s="84">
        <v>42856.126712962963</v>
      </c>
      <c r="Q960" s="82" t="s">
        <v>2620</v>
      </c>
      <c r="R960" s="85" t="s">
        <v>2657</v>
      </c>
      <c r="S960" s="82" t="s">
        <v>2668</v>
      </c>
      <c r="T960" s="82"/>
      <c r="U960" s="82"/>
      <c r="V960" s="85" t="s">
        <v>3082</v>
      </c>
      <c r="W960" s="84">
        <v>42856.126712962963</v>
      </c>
      <c r="X960" s="85" t="s">
        <v>3519</v>
      </c>
      <c r="Y960" s="82"/>
      <c r="Z960" s="82"/>
      <c r="AA960" s="88" t="s">
        <v>3961</v>
      </c>
      <c r="AB960" s="82"/>
      <c r="AC960" s="82" t="b">
        <v>0</v>
      </c>
      <c r="AD960" s="82">
        <v>0</v>
      </c>
      <c r="AE960" s="88" t="s">
        <v>1016</v>
      </c>
      <c r="AF960" s="82" t="b">
        <v>0</v>
      </c>
      <c r="AG960" s="82" t="s">
        <v>1023</v>
      </c>
      <c r="AH960" s="82"/>
      <c r="AI960" s="88" t="s">
        <v>1016</v>
      </c>
      <c r="AJ960" s="82" t="b">
        <v>0</v>
      </c>
      <c r="AK960" s="82">
        <v>345</v>
      </c>
      <c r="AL960" s="88" t="s">
        <v>3964</v>
      </c>
      <c r="AM960" s="82" t="s">
        <v>1032</v>
      </c>
      <c r="AN960" s="82" t="b">
        <v>0</v>
      </c>
      <c r="AO960" s="88" t="s">
        <v>3964</v>
      </c>
      <c r="AP960" s="82" t="s">
        <v>179</v>
      </c>
      <c r="AQ960" s="82">
        <v>0</v>
      </c>
      <c r="AR960" s="82">
        <v>0</v>
      </c>
      <c r="AS960" s="82"/>
      <c r="AT960" s="82"/>
      <c r="AU960" s="82"/>
      <c r="AV960" s="82"/>
      <c r="AW960" s="82"/>
      <c r="AX960" s="82"/>
      <c r="AY960" s="82"/>
      <c r="AZ960" s="82"/>
      <c r="BA960" s="105" t="b">
        <f>IF(Edges[[#This Row],[Vertex 1]]=Edges[[#This Row],[Vertex 2]],TRUE,FALSE)</f>
        <v>0</v>
      </c>
      <c r="BB960">
        <v>1</v>
      </c>
      <c r="BC960">
        <v>1</v>
      </c>
      <c r="BD960" s="81" t="e">
        <f>REPLACE(INDEX(GroupVertices[Group], MATCH(Edges[[#This Row],[Vertex 1]],GroupVertices[Vertex],0)),1,1,"")</f>
        <v>#N/A</v>
      </c>
      <c r="BE960" s="81" t="e">
        <f>REPLACE(INDEX(GroupVertices[Group], MATCH(Edges[[#This Row],[Vertex 2]],GroupVertices[Vertex],0)),1,1,"")</f>
        <v>#N/A</v>
      </c>
    </row>
    <row r="961" spans="1:57" x14ac:dyDescent="0.25">
      <c r="A961" s="67" t="s">
        <v>2558</v>
      </c>
      <c r="B961" s="67" t="s">
        <v>381</v>
      </c>
      <c r="C961" s="68"/>
      <c r="D961" s="69"/>
      <c r="E961" s="70"/>
      <c r="F961" s="71"/>
      <c r="G961" s="68"/>
      <c r="H961" s="72"/>
      <c r="I961" s="73"/>
      <c r="J961" s="73"/>
      <c r="K961" s="35" t="s">
        <v>65</v>
      </c>
      <c r="L961" s="80">
        <v>961</v>
      </c>
      <c r="M961" s="80"/>
      <c r="N961" s="75"/>
      <c r="O961" s="82" t="s">
        <v>393</v>
      </c>
      <c r="P961" s="84">
        <v>42856.126712962963</v>
      </c>
      <c r="Q961" s="82" t="s">
        <v>2620</v>
      </c>
      <c r="R961" s="85" t="s">
        <v>2657</v>
      </c>
      <c r="S961" s="82" t="s">
        <v>2668</v>
      </c>
      <c r="T961" s="82"/>
      <c r="U961" s="82"/>
      <c r="V961" s="85" t="s">
        <v>3082</v>
      </c>
      <c r="W961" s="84">
        <v>42856.126712962963</v>
      </c>
      <c r="X961" s="85" t="s">
        <v>3519</v>
      </c>
      <c r="Y961" s="82"/>
      <c r="Z961" s="82"/>
      <c r="AA961" s="88" t="s">
        <v>3961</v>
      </c>
      <c r="AB961" s="82"/>
      <c r="AC961" s="82" t="b">
        <v>0</v>
      </c>
      <c r="AD961" s="82">
        <v>0</v>
      </c>
      <c r="AE961" s="88" t="s">
        <v>1016</v>
      </c>
      <c r="AF961" s="82" t="b">
        <v>0</v>
      </c>
      <c r="AG961" s="82" t="s">
        <v>1023</v>
      </c>
      <c r="AH961" s="82"/>
      <c r="AI961" s="88" t="s">
        <v>1016</v>
      </c>
      <c r="AJ961" s="82" t="b">
        <v>0</v>
      </c>
      <c r="AK961" s="82">
        <v>345</v>
      </c>
      <c r="AL961" s="88" t="s">
        <v>3964</v>
      </c>
      <c r="AM961" s="82" t="s">
        <v>1032</v>
      </c>
      <c r="AN961" s="82" t="b">
        <v>0</v>
      </c>
      <c r="AO961" s="88" t="s">
        <v>3964</v>
      </c>
      <c r="AP961" s="82" t="s">
        <v>179</v>
      </c>
      <c r="AQ961" s="82">
        <v>0</v>
      </c>
      <c r="AR961" s="82">
        <v>0</v>
      </c>
      <c r="AS961" s="82"/>
      <c r="AT961" s="82"/>
      <c r="AU961" s="82"/>
      <c r="AV961" s="82"/>
      <c r="AW961" s="82"/>
      <c r="AX961" s="82"/>
      <c r="AY961" s="82"/>
      <c r="AZ961" s="82"/>
      <c r="BA961" s="105" t="b">
        <f>IF(Edges[[#This Row],[Vertex 1]]=Edges[[#This Row],[Vertex 2]],TRUE,FALSE)</f>
        <v>0</v>
      </c>
      <c r="BB961">
        <v>1</v>
      </c>
      <c r="BC961">
        <v>1</v>
      </c>
      <c r="BD961" s="81" t="e">
        <f>REPLACE(INDEX(GroupVertices[Group], MATCH(Edges[[#This Row],[Vertex 1]],GroupVertices[Vertex],0)),1,1,"")</f>
        <v>#N/A</v>
      </c>
      <c r="BE961" s="81" t="e">
        <f>REPLACE(INDEX(GroupVertices[Group], MATCH(Edges[[#This Row],[Vertex 2]],GroupVertices[Vertex],0)),1,1,"")</f>
        <v>#N/A</v>
      </c>
    </row>
    <row r="962" spans="1:57" x14ac:dyDescent="0.25">
      <c r="A962" s="67" t="s">
        <v>2559</v>
      </c>
      <c r="B962" s="67" t="s">
        <v>387</v>
      </c>
      <c r="C962" s="68"/>
      <c r="D962" s="69"/>
      <c r="E962" s="70"/>
      <c r="F962" s="71"/>
      <c r="G962" s="68"/>
      <c r="H962" s="72"/>
      <c r="I962" s="73"/>
      <c r="J962" s="73"/>
      <c r="K962" s="35" t="s">
        <v>65</v>
      </c>
      <c r="L962" s="80">
        <v>962</v>
      </c>
      <c r="M962" s="80"/>
      <c r="N962" s="75"/>
      <c r="O962" s="82" t="s">
        <v>393</v>
      </c>
      <c r="P962" s="84">
        <v>42856.128831018519</v>
      </c>
      <c r="Q962" s="82" t="s">
        <v>2620</v>
      </c>
      <c r="R962" s="85" t="s">
        <v>2657</v>
      </c>
      <c r="S962" s="82" t="s">
        <v>2668</v>
      </c>
      <c r="T962" s="82"/>
      <c r="U962" s="82"/>
      <c r="V962" s="85" t="s">
        <v>3083</v>
      </c>
      <c r="W962" s="84">
        <v>42856.128831018519</v>
      </c>
      <c r="X962" s="85" t="s">
        <v>3520</v>
      </c>
      <c r="Y962" s="82"/>
      <c r="Z962" s="82"/>
      <c r="AA962" s="88" t="s">
        <v>3965</v>
      </c>
      <c r="AB962" s="82"/>
      <c r="AC962" s="82" t="b">
        <v>0</v>
      </c>
      <c r="AD962" s="82">
        <v>0</v>
      </c>
      <c r="AE962" s="88" t="s">
        <v>1016</v>
      </c>
      <c r="AF962" s="82" t="b">
        <v>0</v>
      </c>
      <c r="AG962" s="82" t="s">
        <v>1023</v>
      </c>
      <c r="AH962" s="82"/>
      <c r="AI962" s="88" t="s">
        <v>1016</v>
      </c>
      <c r="AJ962" s="82" t="b">
        <v>0</v>
      </c>
      <c r="AK962" s="82">
        <v>345</v>
      </c>
      <c r="AL962" s="88" t="s">
        <v>3964</v>
      </c>
      <c r="AM962" s="82" t="s">
        <v>1032</v>
      </c>
      <c r="AN962" s="82" t="b">
        <v>0</v>
      </c>
      <c r="AO962" s="88" t="s">
        <v>3964</v>
      </c>
      <c r="AP962" s="82" t="s">
        <v>179</v>
      </c>
      <c r="AQ962" s="82">
        <v>0</v>
      </c>
      <c r="AR962" s="82">
        <v>0</v>
      </c>
      <c r="AS962" s="82"/>
      <c r="AT962" s="82"/>
      <c r="AU962" s="82"/>
      <c r="AV962" s="82"/>
      <c r="AW962" s="82"/>
      <c r="AX962" s="82"/>
      <c r="AY962" s="82"/>
      <c r="AZ962" s="82"/>
      <c r="BA962" s="105" t="b">
        <f>IF(Edges[[#This Row],[Vertex 1]]=Edges[[#This Row],[Vertex 2]],TRUE,FALSE)</f>
        <v>0</v>
      </c>
      <c r="BB962">
        <v>1</v>
      </c>
      <c r="BC962">
        <v>1</v>
      </c>
      <c r="BD962" s="81" t="e">
        <f>REPLACE(INDEX(GroupVertices[Group], MATCH(Edges[[#This Row],[Vertex 1]],GroupVertices[Vertex],0)),1,1,"")</f>
        <v>#N/A</v>
      </c>
      <c r="BE962" s="81" t="e">
        <f>REPLACE(INDEX(GroupVertices[Group], MATCH(Edges[[#This Row],[Vertex 2]],GroupVertices[Vertex],0)),1,1,"")</f>
        <v>#N/A</v>
      </c>
    </row>
    <row r="963" spans="1:57" x14ac:dyDescent="0.25">
      <c r="A963" s="90" t="s">
        <v>2559</v>
      </c>
      <c r="B963" s="90" t="s">
        <v>381</v>
      </c>
      <c r="C963" s="112"/>
      <c r="D963" s="116"/>
      <c r="E963" s="117"/>
      <c r="F963" s="111"/>
      <c r="G963" s="112"/>
      <c r="H963" s="118"/>
      <c r="I963" s="113"/>
      <c r="J963" s="113"/>
      <c r="K963" s="35" t="s">
        <v>65</v>
      </c>
      <c r="L963" s="119">
        <v>963</v>
      </c>
      <c r="M963" s="119"/>
      <c r="N963" s="102"/>
      <c r="O963" s="106" t="s">
        <v>393</v>
      </c>
      <c r="P963" s="108">
        <v>42856.128831018519</v>
      </c>
      <c r="Q963" s="106" t="s">
        <v>2620</v>
      </c>
      <c r="R963" s="109" t="s">
        <v>2657</v>
      </c>
      <c r="S963" s="106" t="s">
        <v>2668</v>
      </c>
      <c r="T963" s="106"/>
      <c r="U963" s="106"/>
      <c r="V963" s="109" t="s">
        <v>3083</v>
      </c>
      <c r="W963" s="108">
        <v>42856.128831018519</v>
      </c>
      <c r="X963" s="109" t="s">
        <v>3520</v>
      </c>
      <c r="Y963" s="106"/>
      <c r="Z963" s="106"/>
      <c r="AA963" s="110" t="s">
        <v>3965</v>
      </c>
      <c r="AB963" s="106"/>
      <c r="AC963" s="106" t="b">
        <v>0</v>
      </c>
      <c r="AD963" s="106">
        <v>0</v>
      </c>
      <c r="AE963" s="110" t="s">
        <v>1016</v>
      </c>
      <c r="AF963" s="106" t="b">
        <v>0</v>
      </c>
      <c r="AG963" s="106" t="s">
        <v>1023</v>
      </c>
      <c r="AH963" s="106"/>
      <c r="AI963" s="110" t="s">
        <v>1016</v>
      </c>
      <c r="AJ963" s="106" t="b">
        <v>0</v>
      </c>
      <c r="AK963" s="106">
        <v>345</v>
      </c>
      <c r="AL963" s="110" t="s">
        <v>3964</v>
      </c>
      <c r="AM963" s="106" t="s">
        <v>1032</v>
      </c>
      <c r="AN963" s="106" t="b">
        <v>0</v>
      </c>
      <c r="AO963" s="110" t="s">
        <v>3964</v>
      </c>
      <c r="AP963" s="106" t="s">
        <v>179</v>
      </c>
      <c r="AQ963" s="106">
        <v>0</v>
      </c>
      <c r="AR963" s="106">
        <v>0</v>
      </c>
      <c r="AS963" s="106"/>
      <c r="AT963" s="106"/>
      <c r="AU963" s="106"/>
      <c r="AV963" s="106"/>
      <c r="AW963" s="106"/>
      <c r="AX963" s="106"/>
      <c r="AY963" s="106"/>
      <c r="AZ963" s="106"/>
      <c r="BA963" s="107" t="b">
        <f>IF(Edges[[#This Row],[Vertex 1]]=Edges[[#This Row],[Vertex 2]],TRUE,FALSE)</f>
        <v>0</v>
      </c>
      <c r="BB963">
        <v>1</v>
      </c>
      <c r="BC963">
        <v>1</v>
      </c>
      <c r="BD963" s="81" t="e">
        <f>REPLACE(INDEX(GroupVertices[Group], MATCH(Edges[[#This Row],[Vertex 1]],GroupVertices[Vertex],0)),1,1,"")</f>
        <v>#N/A</v>
      </c>
      <c r="BE963" s="81" t="e">
        <f>REPLACE(INDEX(GroupVertices[Group], MATCH(Edges[[#This Row],[Vertex 2]],GroupVertices[Vertex],0)),1,1,"")</f>
        <v>#N/A</v>
      </c>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963"/>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963"/>
    <dataValidation allowBlank="1" showErrorMessage="1" sqref="N2:N963"/>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963"/>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963"/>
    <dataValidation allowBlank="1" showInputMessage="1" promptTitle="Edge Color" prompt="To select an optional edge color, right-click and select Select Color on the right-click menu." sqref="C3:C963"/>
    <dataValidation allowBlank="1" showInputMessage="1" errorTitle="Invalid Edge Width" error="The optional edge width must be a whole number between 1 and 10." promptTitle="Edge Width" prompt="Enter an optional edge width between 1 and 10." sqref="D3:D963"/>
    <dataValidation allowBlank="1" showInputMessage="1" errorTitle="Invalid Edge Opacity" error="The optional edge opacity must be a whole number between 0 and 10." promptTitle="Edge Opacity" prompt="Enter an optional edge opacity between 0 (transparent) and 100 (opaque)." sqref="F3:F963"/>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963">
      <formula1>ValidEdgeVisibilities</formula1>
    </dataValidation>
    <dataValidation allowBlank="1" showInputMessage="1" showErrorMessage="1" promptTitle="Vertex 1 Name" prompt="Enter the name of the edge's first vertex." sqref="A3:A963"/>
    <dataValidation allowBlank="1" showInputMessage="1" showErrorMessage="1" promptTitle="Vertex 2 Name" prompt="Enter the name of the edge's second vertex." sqref="B3:B963"/>
    <dataValidation allowBlank="1" showInputMessage="1" showErrorMessage="1" errorTitle="Invalid Edge Visibility" error="You have entered an unrecognized edge visibility.  Try selecting from the drop-down list instead." promptTitle="Edge Label" prompt="Enter an optional edge label." sqref="H3:H963"/>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963">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963"/>
  </dataValidations>
  <hyperlinks>
    <hyperlink ref="R72" r:id="rId1"/>
    <hyperlink ref="R73" r:id="rId2"/>
    <hyperlink ref="R74" r:id="rId3"/>
    <hyperlink ref="R104" r:id="rId4"/>
    <hyperlink ref="R174" r:id="rId5"/>
    <hyperlink ref="R181" r:id="rId6"/>
    <hyperlink ref="R186" r:id="rId7"/>
    <hyperlink ref="R188" r:id="rId8"/>
    <hyperlink ref="R190" r:id="rId9"/>
    <hyperlink ref="U41" r:id="rId10"/>
    <hyperlink ref="U158" r:id="rId11"/>
    <hyperlink ref="V3" r:id="rId12"/>
    <hyperlink ref="V4" r:id="rId13"/>
    <hyperlink ref="V5" r:id="rId14"/>
    <hyperlink ref="V6" r:id="rId15"/>
    <hyperlink ref="V7" r:id="rId16"/>
    <hyperlink ref="V8" r:id="rId17"/>
    <hyperlink ref="V9" r:id="rId18"/>
    <hyperlink ref="V10" r:id="rId19"/>
    <hyperlink ref="V11" r:id="rId20"/>
    <hyperlink ref="V12" r:id="rId21"/>
    <hyperlink ref="V13" r:id="rId22"/>
    <hyperlink ref="V14" r:id="rId23"/>
    <hyperlink ref="V15" r:id="rId24"/>
    <hyperlink ref="V16" r:id="rId25"/>
    <hyperlink ref="V17" r:id="rId26"/>
    <hyperlink ref="V18" r:id="rId27"/>
    <hyperlink ref="V19" r:id="rId28"/>
    <hyperlink ref="V20" r:id="rId29"/>
    <hyperlink ref="V21" r:id="rId30"/>
    <hyperlink ref="V22" r:id="rId31"/>
    <hyperlink ref="V23" r:id="rId32"/>
    <hyperlink ref="V24" r:id="rId33"/>
    <hyperlink ref="V25" r:id="rId34"/>
    <hyperlink ref="V26" r:id="rId35"/>
    <hyperlink ref="V27" r:id="rId36"/>
    <hyperlink ref="V28" r:id="rId37"/>
    <hyperlink ref="V29" r:id="rId38"/>
    <hyperlink ref="V30" r:id="rId39"/>
    <hyperlink ref="V31" r:id="rId40"/>
    <hyperlink ref="V32" r:id="rId41"/>
    <hyperlink ref="V33" r:id="rId42"/>
    <hyperlink ref="V34" r:id="rId43"/>
    <hyperlink ref="V35" r:id="rId44"/>
    <hyperlink ref="V36" r:id="rId45"/>
    <hyperlink ref="V37" r:id="rId46"/>
    <hyperlink ref="V38" r:id="rId47"/>
    <hyperlink ref="V39" r:id="rId48"/>
    <hyperlink ref="V40" r:id="rId49"/>
    <hyperlink ref="V41" r:id="rId50"/>
    <hyperlink ref="V42" r:id="rId51"/>
    <hyperlink ref="V43" r:id="rId52"/>
    <hyperlink ref="V44" r:id="rId53"/>
    <hyperlink ref="V45" r:id="rId54"/>
    <hyperlink ref="V46" r:id="rId55"/>
    <hyperlink ref="V47" r:id="rId56"/>
    <hyperlink ref="V48" r:id="rId57"/>
    <hyperlink ref="V49" r:id="rId58"/>
    <hyperlink ref="V50" r:id="rId59"/>
    <hyperlink ref="V51" r:id="rId60"/>
    <hyperlink ref="V52" r:id="rId61"/>
    <hyperlink ref="V53" r:id="rId62"/>
    <hyperlink ref="V54" r:id="rId63"/>
    <hyperlink ref="V55" r:id="rId64"/>
    <hyperlink ref="V56" r:id="rId65"/>
    <hyperlink ref="V57" r:id="rId66"/>
    <hyperlink ref="V58" r:id="rId67"/>
    <hyperlink ref="V59" r:id="rId68"/>
    <hyperlink ref="V60" r:id="rId69"/>
    <hyperlink ref="V61" r:id="rId70"/>
    <hyperlink ref="V62" r:id="rId71"/>
    <hyperlink ref="V63" r:id="rId72"/>
    <hyperlink ref="V64" r:id="rId73"/>
    <hyperlink ref="V65" r:id="rId74"/>
    <hyperlink ref="V66" r:id="rId75"/>
    <hyperlink ref="V67" r:id="rId76"/>
    <hyperlink ref="V68" r:id="rId77"/>
    <hyperlink ref="V69" r:id="rId78"/>
    <hyperlink ref="V70" r:id="rId79"/>
    <hyperlink ref="V71" r:id="rId80"/>
    <hyperlink ref="V72" r:id="rId81"/>
    <hyperlink ref="V73" r:id="rId82"/>
    <hyperlink ref="V74" r:id="rId83"/>
    <hyperlink ref="V75" r:id="rId84"/>
    <hyperlink ref="V76" r:id="rId85"/>
    <hyperlink ref="V77" r:id="rId86"/>
    <hyperlink ref="V78" r:id="rId87"/>
    <hyperlink ref="V79" r:id="rId88"/>
    <hyperlink ref="V80" r:id="rId89"/>
    <hyperlink ref="V81" r:id="rId90"/>
    <hyperlink ref="V82" r:id="rId91"/>
    <hyperlink ref="V83" r:id="rId92"/>
    <hyperlink ref="V84" r:id="rId93"/>
    <hyperlink ref="V85" r:id="rId94"/>
    <hyperlink ref="V86" r:id="rId95"/>
    <hyperlink ref="V87" r:id="rId96"/>
    <hyperlink ref="V88" r:id="rId97"/>
    <hyperlink ref="V89" r:id="rId98"/>
    <hyperlink ref="V90" r:id="rId99"/>
    <hyperlink ref="V91" r:id="rId100"/>
    <hyperlink ref="V92" r:id="rId101"/>
    <hyperlink ref="V93" r:id="rId102"/>
    <hyperlink ref="V94" r:id="rId103"/>
    <hyperlink ref="V95" r:id="rId104"/>
    <hyperlink ref="V96" r:id="rId105"/>
    <hyperlink ref="V97" r:id="rId106"/>
    <hyperlink ref="V98" r:id="rId107"/>
    <hyperlink ref="V99" r:id="rId108"/>
    <hyperlink ref="V100" r:id="rId109"/>
    <hyperlink ref="V101" r:id="rId110"/>
    <hyperlink ref="V102" r:id="rId111"/>
    <hyperlink ref="V103" r:id="rId112"/>
    <hyperlink ref="V104" r:id="rId113"/>
    <hyperlink ref="V105" r:id="rId114"/>
    <hyperlink ref="V106" r:id="rId115"/>
    <hyperlink ref="V107" r:id="rId116"/>
    <hyperlink ref="V108" r:id="rId117"/>
    <hyperlink ref="V109" r:id="rId118"/>
    <hyperlink ref="V110" r:id="rId119"/>
    <hyperlink ref="V111" r:id="rId120"/>
    <hyperlink ref="V112" r:id="rId121"/>
    <hyperlink ref="V113" r:id="rId122"/>
    <hyperlink ref="V114" r:id="rId123"/>
    <hyperlink ref="V115" r:id="rId124"/>
    <hyperlink ref="V116" r:id="rId125"/>
    <hyperlink ref="V117" r:id="rId126"/>
    <hyperlink ref="V118" r:id="rId127"/>
    <hyperlink ref="V119" r:id="rId128"/>
    <hyperlink ref="V120" r:id="rId129"/>
    <hyperlink ref="V121" r:id="rId130"/>
    <hyperlink ref="V122" r:id="rId131"/>
    <hyperlink ref="V123" r:id="rId132"/>
    <hyperlink ref="V124" r:id="rId133"/>
    <hyperlink ref="V125" r:id="rId134"/>
    <hyperlink ref="V126" r:id="rId135"/>
    <hyperlink ref="V127" r:id="rId136"/>
    <hyperlink ref="V128" r:id="rId137"/>
    <hyperlink ref="V129" r:id="rId138"/>
    <hyperlink ref="V130" r:id="rId139"/>
    <hyperlink ref="V131" r:id="rId140"/>
    <hyperlink ref="V132" r:id="rId141"/>
    <hyperlink ref="V133" r:id="rId142"/>
    <hyperlink ref="V134" r:id="rId143"/>
    <hyperlink ref="V135" r:id="rId144"/>
    <hyperlink ref="V136" r:id="rId145"/>
    <hyperlink ref="V137" r:id="rId146"/>
    <hyperlink ref="V138" r:id="rId147"/>
    <hyperlink ref="V139" r:id="rId148"/>
    <hyperlink ref="V140" r:id="rId149"/>
    <hyperlink ref="V141" r:id="rId150"/>
    <hyperlink ref="V142" r:id="rId151"/>
    <hyperlink ref="V143" r:id="rId152"/>
    <hyperlink ref="V144" r:id="rId153"/>
    <hyperlink ref="V145" r:id="rId154"/>
    <hyperlink ref="V146" r:id="rId155"/>
    <hyperlink ref="V147" r:id="rId156"/>
    <hyperlink ref="V148" r:id="rId157"/>
    <hyperlink ref="V149" r:id="rId158"/>
    <hyperlink ref="V150" r:id="rId159"/>
    <hyperlink ref="V151" r:id="rId160"/>
    <hyperlink ref="V152" r:id="rId161"/>
    <hyperlink ref="V153" r:id="rId162"/>
    <hyperlink ref="V154" r:id="rId163"/>
    <hyperlink ref="V155" r:id="rId164"/>
    <hyperlink ref="V156" r:id="rId165"/>
    <hyperlink ref="V157" r:id="rId166"/>
    <hyperlink ref="V158" r:id="rId167"/>
    <hyperlink ref="V159" r:id="rId168"/>
    <hyperlink ref="V160" r:id="rId169"/>
    <hyperlink ref="V161" r:id="rId170"/>
    <hyperlink ref="V162" r:id="rId171"/>
    <hyperlink ref="V163" r:id="rId172"/>
    <hyperlink ref="V164" r:id="rId173"/>
    <hyperlink ref="V165" r:id="rId174"/>
    <hyperlink ref="V166" r:id="rId175"/>
    <hyperlink ref="V167" r:id="rId176"/>
    <hyperlink ref="V168" r:id="rId177"/>
    <hyperlink ref="V169" r:id="rId178"/>
    <hyperlink ref="V170" r:id="rId179"/>
    <hyperlink ref="V171" r:id="rId180"/>
    <hyperlink ref="V172" r:id="rId181"/>
    <hyperlink ref="V173" r:id="rId182"/>
    <hyperlink ref="V174" r:id="rId183"/>
    <hyperlink ref="V175" r:id="rId184"/>
    <hyperlink ref="V176" r:id="rId185"/>
    <hyperlink ref="V177" r:id="rId186"/>
    <hyperlink ref="V178" r:id="rId187"/>
    <hyperlink ref="V179" r:id="rId188"/>
    <hyperlink ref="V180" r:id="rId189"/>
    <hyperlink ref="V181" r:id="rId190"/>
    <hyperlink ref="V182" r:id="rId191"/>
    <hyperlink ref="V183" r:id="rId192"/>
    <hyperlink ref="V184" r:id="rId193"/>
    <hyperlink ref="V185" r:id="rId194"/>
    <hyperlink ref="V186" r:id="rId195"/>
    <hyperlink ref="V187" r:id="rId196"/>
    <hyperlink ref="V188" r:id="rId197"/>
    <hyperlink ref="V189" r:id="rId198"/>
    <hyperlink ref="V190" r:id="rId199"/>
    <hyperlink ref="X3" r:id="rId200" location="!/soumensingh14/status/855295680927080448"/>
    <hyperlink ref="X4" r:id="rId201" location="!/hemantg435/status/855320644656836608"/>
    <hyperlink ref="X5" r:id="rId202" location="!/heyshabnam/status/855401609064574976"/>
    <hyperlink ref="X6" r:id="rId203" location="!/heyshabnam/status/855401609064574976"/>
    <hyperlink ref="X7" r:id="rId204" location="!/heyshabnam/status/855401609064574976"/>
    <hyperlink ref="X8" r:id="rId205" location="!/heyshabnam/status/855401609064574976"/>
    <hyperlink ref="X9" r:id="rId206" location="!/prashantheltep3/status/855412214248898560"/>
    <hyperlink ref="X10" r:id="rId207" location="!/__keshavb/status/855435678011838464"/>
    <hyperlink ref="X11" r:id="rId208" location="!/kuldeepgauswami/status/855454176725348353"/>
    <hyperlink ref="X12" r:id="rId209" location="!/nps007kumar/status/855474907773140992"/>
    <hyperlink ref="X13" r:id="rId210" location="!/nps007kumar/status/855474907773140992"/>
    <hyperlink ref="X14" r:id="rId211" location="!/soumensingh20/status/855501267380178944"/>
    <hyperlink ref="X15" r:id="rId212" location="!/rohitmo74702125/status/855729574830903296"/>
    <hyperlink ref="X16" r:id="rId213" location="!/kartikeyporwal8/status/855767206826721280"/>
    <hyperlink ref="X17" r:id="rId214" location="!/chasmish_girl/status/855786653683597313"/>
    <hyperlink ref="X18" r:id="rId215" location="!/aniyuvi/status/855792253272375296"/>
    <hyperlink ref="X19" r:id="rId216" location="!/gomathimanickam/status/855792885295230976"/>
    <hyperlink ref="X20" r:id="rId217" location="!/danistha1/status/855793408576823297"/>
    <hyperlink ref="X21" r:id="rId218" location="!/danistha1/status/855793408576823297"/>
    <hyperlink ref="X22" r:id="rId219" location="!/mr_samaresh/status/855805603234553856"/>
    <hyperlink ref="X23" r:id="rId220" location="!/sharma123jo/status/855851421991915521"/>
    <hyperlink ref="X24" r:id="rId221" location="!/ashok50sharma6/status/855991696605274112"/>
    <hyperlink ref="X25" r:id="rId222" location="!/karnik_jairaj/status/856111551501279234"/>
    <hyperlink ref="X26" r:id="rId223" location="!/prashan30116444/status/856145959042134016"/>
    <hyperlink ref="X27" r:id="rId224" location="!/divya18_/status/856159956520849409"/>
    <hyperlink ref="X28" r:id="rId225" location="!/doctorrsays/status/856167749118308353"/>
    <hyperlink ref="X29" r:id="rId226" location="!/imjatinvk/status/856167764259725312"/>
    <hyperlink ref="X30" r:id="rId227" location="!/dtomar982/status/856167794890727424"/>
    <hyperlink ref="X31" r:id="rId228" location="!/msdian63/status/856167845499219968"/>
    <hyperlink ref="X32" r:id="rId229" location="!/bagrat15/status/856168273003597824"/>
    <hyperlink ref="X33" r:id="rId230" location="!/frankie2703/status/856168411512152064"/>
    <hyperlink ref="X34" r:id="rId231" location="!/sajid46661340/status/856168480743211008"/>
    <hyperlink ref="X35" r:id="rId232" location="!/imsatnam_/status/856167724602449921"/>
    <hyperlink ref="X36" r:id="rId233" location="!/mjasf17/status/856169638278942722"/>
    <hyperlink ref="X37" r:id="rId234" location="!/vijayfansworld0/status/856184024955486209"/>
    <hyperlink ref="X38" r:id="rId235" location="!/vijayfansworld0/status/856184024955486209"/>
    <hyperlink ref="X39" r:id="rId236" location="!/nitinsh_97_/status/856190839256756224"/>
    <hyperlink ref="X40" r:id="rId237" location="!/nitinsh_97_/status/856190839256756224"/>
    <hyperlink ref="X41" r:id="rId238" location="!/mynameissneha/status/856203879645663232"/>
    <hyperlink ref="X42" r:id="rId239" location="!/srkssoul/status/856167796157186048"/>
    <hyperlink ref="X43" r:id="rId240" location="!/ajaythesrkfan/status/856207365280059392"/>
    <hyperlink ref="X44" r:id="rId241" location="!/iamtara_srk/status/856207602597982210"/>
    <hyperlink ref="X45" r:id="rId242" location="!/rajsrk38585274/status/856207662740099072"/>
    <hyperlink ref="X46" r:id="rId243" location="!/amitkrdash/status/856207848426131456"/>
    <hyperlink ref="X47" r:id="rId244" location="!/amitkrdash/status/856207848426131456"/>
    <hyperlink ref="X48" r:id="rId245" location="!/aniketwmoney/status/856207927790764033"/>
    <hyperlink ref="X49" r:id="rId246" location="!/dearsanket_b/status/856208232104300546"/>
    <hyperlink ref="X50" r:id="rId247" location="!/ufacesrkian/status/856208287204769794"/>
    <hyperlink ref="X51" r:id="rId248" location="!/fansrk555/status/856208331060506625"/>
    <hyperlink ref="X52" r:id="rId249" location="!/akhil26670686/status/856208432311009280"/>
    <hyperlink ref="X53" r:id="rId250" location="!/ssrana07rana/status/856208530625495040"/>
    <hyperlink ref="X54" r:id="rId251" location="!/ikra4srk/status/856208590134276099"/>
    <hyperlink ref="X55" r:id="rId252" location="!/twiiit_sam/status/856208936877162496"/>
    <hyperlink ref="X56" r:id="rId253" location="!/tashandstar/status/856209050459156481"/>
    <hyperlink ref="X57" r:id="rId254" location="!/beintehaanishq/status/856209189219299328"/>
    <hyperlink ref="X58" r:id="rId255" location="!/iam_riteish/status/856209466185986051"/>
    <hyperlink ref="X59" r:id="rId256" location="!/sadi1432/status/856209490592514048"/>
    <hyperlink ref="X60" r:id="rId257" location="!/akramsrk/status/856209629017145344"/>
    <hyperlink ref="X61" r:id="rId258" location="!/sunny9051/status/856209706880249860"/>
    <hyperlink ref="X62" r:id="rId259" location="!/apnashahrukh/status/856209727377874946"/>
    <hyperlink ref="X63" r:id="rId260" location="!/real_srkian/status/856207527758921728"/>
    <hyperlink ref="X64" r:id="rId261" location="!/huzaifaraaz/status/856210029082542080"/>
    <hyperlink ref="X65" r:id="rId262" location="!/imsatbir/status/856210097298706432"/>
    <hyperlink ref="X66" r:id="rId263" location="!/rajheartking/status/856211284282548226"/>
    <hyperlink ref="X67" r:id="rId264" location="!/aviipatel3/status/856225186529411072"/>
    <hyperlink ref="X68" r:id="rId265" location="!/i_vivek2209/status/856225826261610496"/>
    <hyperlink ref="X69" r:id="rId266" location="!/bhaitard/status/856208071542091778"/>
    <hyperlink ref="X70" r:id="rId267" location="!/i_hardikshah_/status/856244173548249091"/>
    <hyperlink ref="X71" r:id="rId268" location="!/tanmay_2010/status/856374823500611585"/>
    <hyperlink ref="X72" r:id="rId269" location="!/contestnews_in/status/856386154328883200"/>
    <hyperlink ref="X73" r:id="rId270" location="!/govindchand2/status/856386409426329601"/>
    <hyperlink ref="X74" r:id="rId271" location="!/contestnews2/status/856390995319107585"/>
    <hyperlink ref="X75" r:id="rId272" location="!/robin__bishnoi/status/856207664782737414"/>
    <hyperlink ref="X76" r:id="rId273" location="!/srkstanu/status/856446171186900995"/>
    <hyperlink ref="X77" r:id="rId274" location="!/sbmanoj1/status/856510167462051840"/>
    <hyperlink ref="X78" r:id="rId275" location="!/sbmanoj1/status/856510167462051840"/>
    <hyperlink ref="X79" r:id="rId276" location="!/loyal_devanshu/status/856517722875674624"/>
    <hyperlink ref="X80" r:id="rId277" location="!/suranachirag24/status/856521977388990464"/>
    <hyperlink ref="X81" r:id="rId278" location="!/soodabhinav08/status/856530675377332225"/>
    <hyperlink ref="X82" r:id="rId279" location="!/snehaabhisood/status/856530675784134657"/>
    <hyperlink ref="X83" r:id="rId280" location="!/jaddujhappi/status/856530893036564485"/>
    <hyperlink ref="X84" r:id="rId281" location="!/kp_85/status/856531077174841346"/>
    <hyperlink ref="X85" r:id="rId282" location="!/ap61192/status/856531204836904960"/>
    <hyperlink ref="X86" r:id="rId283" location="!/anilkkurmi/status/855110750859218944"/>
    <hyperlink ref="X87" r:id="rId284" location="!/rnagpal1995/status/856531183529635840"/>
    <hyperlink ref="X88" r:id="rId285" location="!/rnagpal1995/status/856531183529635840"/>
    <hyperlink ref="X89" r:id="rId286" location="!/sanjayp33862979/status/856531460181905408"/>
    <hyperlink ref="X90" r:id="rId287" location="!/harirock789/status/856531790164611076"/>
    <hyperlink ref="X91" r:id="rId288" location="!/leg_peace/status/856531843709095940"/>
    <hyperlink ref="X92" r:id="rId289" location="!/baapray/status/856532022310862849"/>
    <hyperlink ref="X93" r:id="rId290" location="!/rahulbt98/status/856532445616758785"/>
    <hyperlink ref="X94" r:id="rId291" location="!/vrajkp99/status/856532487089963008"/>
    <hyperlink ref="X95" r:id="rId292" location="!/dot_singh/status/856532907652915200"/>
    <hyperlink ref="X96" r:id="rId293" location="!/akazukin73/status/856533588593983490"/>
    <hyperlink ref="X97" r:id="rId294" location="!/srprabath2/status/856533839946100737"/>
    <hyperlink ref="X98" r:id="rId295" location="!/vnykumar_7/status/856533979192737792"/>
    <hyperlink ref="X99" r:id="rId296" location="!/rg2118/status/856534588809674755"/>
    <hyperlink ref="X100" r:id="rId297" location="!/kaur_crazy/status/856535388852301826"/>
    <hyperlink ref="X101" r:id="rId298" location="!/v1jju/status/856535778893197312"/>
    <hyperlink ref="X102" r:id="rId299" location="!/naveenthisizz/status/856538255969452033"/>
    <hyperlink ref="X103" r:id="rId300" location="!/ruchin_1996/status/856541754052550657"/>
    <hyperlink ref="X104" r:id="rId301" location="!/udaipurtimes/status/856550755351773184"/>
    <hyperlink ref="X105" r:id="rId302" location="!/shwetakk16/status/856750594601693184"/>
    <hyperlink ref="X106" r:id="rId303" location="!/garimarathi_/status/856760274430435328"/>
    <hyperlink ref="X107" r:id="rId304" location="!/abhishek_rawat5/status/856760408753020928"/>
    <hyperlink ref="X108" r:id="rId305" location="!/mik0000786/status/856761615303282688"/>
    <hyperlink ref="X109" r:id="rId306" location="!/shahidswarrior_/status/856761902696976384"/>
    <hyperlink ref="X110" r:id="rId307" location="!/iam_dharmesh/status/856762984122556416"/>
    <hyperlink ref="X111" r:id="rId308" location="!/shanaticniko/status/856763642251026432"/>
    <hyperlink ref="X112" r:id="rId309" location="!/sarathkevinjoy/status/856764914354053121"/>
    <hyperlink ref="X113" r:id="rId310" location="!/pintusadhukhn/status/856765749771325441"/>
    <hyperlink ref="X114" r:id="rId311" location="!/rahul_narwar/status/856766193436315648"/>
    <hyperlink ref="X115" r:id="rId312" location="!/abhikarmakar_i/status/856766370700083200"/>
    <hyperlink ref="X116" r:id="rId313" location="!/shoaib2095/status/856766627970338816"/>
    <hyperlink ref="X117" r:id="rId314" location="!/sensible_mona/status/856769416033447936"/>
    <hyperlink ref="X118" r:id="rId315" location="!/chahatdeep_s/status/856770811885232128"/>
    <hyperlink ref="X119" r:id="rId316" location="!/shibamdutta2000/status/856771105423466496"/>
    <hyperlink ref="X120" r:id="rId317" location="!/biswajit_k1991/status/856771220188024832"/>
    <hyperlink ref="X121" r:id="rId318" location="!/manishmaan14/status/856771680810672129"/>
    <hyperlink ref="X122" r:id="rId319" location="!/iamchetanpandit/status/856771988534173697"/>
    <hyperlink ref="X123" r:id="rId320" location="!/crazymeenu_/status/856772222068736000"/>
    <hyperlink ref="X124" r:id="rId321" location="!/salman3126/status/856781486137065472"/>
    <hyperlink ref="X125" r:id="rId322" location="!/hamidshaikh4321/status/856781803813609472"/>
    <hyperlink ref="X126" r:id="rId323" location="!/littletanmoy/status/856790292376076289"/>
    <hyperlink ref="X127" r:id="rId324" location="!/bindas_pari/status/856809131692490752"/>
    <hyperlink ref="X128" r:id="rId325" location="!/aditikaps/status/856810990545108994"/>
    <hyperlink ref="X129" r:id="rId326" location="!/abhirupmaji/status/856811498995408897"/>
    <hyperlink ref="X130" r:id="rId327" location="!/alishaikh3126/status/856781666848653312"/>
    <hyperlink ref="X131" r:id="rId328" location="!/prnonly4u/status/856818844299657216"/>
    <hyperlink ref="X132" r:id="rId329" location="!/s21nawab/status/856819211850698753"/>
    <hyperlink ref="X133" r:id="rId330" location="!/priyalpoddar/status/856820848409415680"/>
    <hyperlink ref="X134" r:id="rId331" location="!/krishna101282/status/856823621913849857"/>
    <hyperlink ref="X135" r:id="rId332" location="!/iamshahidfan/status/856825044659470337"/>
    <hyperlink ref="X136" r:id="rId333" location="!/m0vieh0lic/status/856825154332012545"/>
    <hyperlink ref="X137" r:id="rId334" location="!/saraf_silky/status/856827676593704961"/>
    <hyperlink ref="X138" r:id="rId335" location="!/iamkruzz/status/856828139196088320"/>
    <hyperlink ref="X139" r:id="rId336" location="!/me_ritabrata/status/856833607217717248"/>
    <hyperlink ref="X140" r:id="rId337" location="!/ryansush/status/855400244510588928"/>
    <hyperlink ref="X141" r:id="rId338" location="!/ryansush/status/855400244510588928"/>
    <hyperlink ref="X142" r:id="rId339" location="!/ryansush/status/855400244510588928"/>
    <hyperlink ref="X143" r:id="rId340" location="!/ryansush/status/855400068647702528"/>
    <hyperlink ref="X144" r:id="rId341" location="!/saififiroz/status/856887539726041089"/>
    <hyperlink ref="X145" r:id="rId342" location="!/romeoramu123/status/856905685031899142"/>
    <hyperlink ref="X146" r:id="rId343" location="!/bhavinm08714568/status/856911240572145668"/>
    <hyperlink ref="X147" r:id="rId344" location="!/bhavinm08714568/status/856911240572145668"/>
    <hyperlink ref="X148" r:id="rId345" location="!/impcmaniacruhi/status/856942239574102017"/>
    <hyperlink ref="X149" r:id="rId346" location="!/vanshadlakha/status/856952266233962498"/>
    <hyperlink ref="X150" r:id="rId347" location="!/serediucvioleta/status/856525871733231616"/>
    <hyperlink ref="X151" r:id="rId348" location="!/varadpathak007/status/857180179239718912"/>
    <hyperlink ref="X152" r:id="rId349" location="!/pankaj_nd20/status/857268858696081409"/>
    <hyperlink ref="X153" r:id="rId350" location="!/pankaj_nd20/status/857268858696081409"/>
    <hyperlink ref="X154" r:id="rId351" location="!/pritambakshi501/status/857552796643733505"/>
    <hyperlink ref="X155" r:id="rId352" location="!/imdharam1210/status/857553012641808384"/>
    <hyperlink ref="X156" r:id="rId353" location="!/imdharam1210/status/857553012641808384"/>
    <hyperlink ref="X157" r:id="rId354" location="!/anilsha10764573/status/857554522373324800"/>
    <hyperlink ref="X158" r:id="rId355" location="!/akash_anant30/status/855975629875032065"/>
    <hyperlink ref="X159" r:id="rId356" location="!/iam_greatali/status/856885769264185348"/>
    <hyperlink ref="X160" r:id="rId357" location="!/queenfashi/status/857592274187763712"/>
    <hyperlink ref="X161" r:id="rId358" location="!/jsjb9/status/857597707476647936"/>
    <hyperlink ref="X162" r:id="rId359" location="!/jsjb9/status/857597707476647936"/>
    <hyperlink ref="X163" r:id="rId360" location="!/purana500/status/857612877229838336"/>
    <hyperlink ref="X164" r:id="rId361" location="!/sourabh8522/status/857617692009701376"/>
    <hyperlink ref="X165" r:id="rId362" location="!/sugandhadixit85/status/857631190299287553"/>
    <hyperlink ref="X166" r:id="rId363" location="!/imvijaysingh84/status/857637046969675776"/>
    <hyperlink ref="X167" r:id="rId364" location="!/iamankushsingla/status/857650611956752384"/>
    <hyperlink ref="X168" r:id="rId365" location="!/ashish_nomore/status/856918447313301505"/>
    <hyperlink ref="X169" r:id="rId366" location="!/iamraj456/status/857939144281956352"/>
    <hyperlink ref="X170" r:id="rId367" location="!/babitkaushal/status/856885670748581889"/>
    <hyperlink ref="X171" r:id="rId368" location="!/kalyankar_vinay/status/855398792073551872"/>
    <hyperlink ref="X172" r:id="rId369" location="!/mohamma15218593/status/855420094578601984"/>
    <hyperlink ref="X173" r:id="rId370" location="!/akashk95/status/856506032629182464"/>
    <hyperlink ref="X174" r:id="rId371" location="!/ayush_banka1/status/858025823093358593"/>
    <hyperlink ref="X175" r:id="rId372" location="!/dutt_sankar/status/855639112891629573"/>
    <hyperlink ref="X176" r:id="rId373" location="!/arvindjadwa/status/858047910109466624"/>
    <hyperlink ref="X177" r:id="rId374" location="!/karningshiv/status/858263211203756033"/>
    <hyperlink ref="X178" r:id="rId375" location="!/cutytamanna/status/858263654810042368"/>
    <hyperlink ref="X179" r:id="rId376" location="!/yuvrajs27272138/status/858268264782336000"/>
    <hyperlink ref="X180" r:id="rId377" location="!/saketnair123/status/858358914911420416"/>
    <hyperlink ref="X181" r:id="rId378" location="!/bleed_sports/status/858566511060951042"/>
    <hyperlink ref="X182" r:id="rId379" location="!/ashmahajan/status/858600727958212608"/>
    <hyperlink ref="X183" r:id="rId380" location="!/asifraza1000/status/858663835548479488"/>
    <hyperlink ref="X184" r:id="rId381" location="!/innobystander/status/855435070357864449"/>
    <hyperlink ref="X185" r:id="rId382" location="!/cricket365/status/858698097458860033"/>
    <hyperlink ref="X186" r:id="rId383" location="!/vodafonein/status/850214336152846336"/>
    <hyperlink ref="X187" r:id="rId384" location="!/kaashuk/status/858735357315096576"/>
    <hyperlink ref="X188" r:id="rId385" location="!/vodafonein/status/854316072027041792"/>
    <hyperlink ref="X189" r:id="rId386" location="!/kaashuk/status/858735357315096576"/>
    <hyperlink ref="X190" r:id="rId387" location="!/sonofgodbizzle/status/858782764627308547"/>
    <hyperlink ref="AZ29" r:id="rId388"/>
    <hyperlink ref="AZ149" r:id="rId389"/>
    <hyperlink ref="AZ175" r:id="rId390"/>
    <hyperlink ref="R199" r:id="rId391"/>
    <hyperlink ref="R200" r:id="rId392"/>
    <hyperlink ref="R201" r:id="rId393"/>
    <hyperlink ref="R202" r:id="rId394"/>
    <hyperlink ref="R215" r:id="rId395"/>
    <hyperlink ref="R272" r:id="rId396"/>
    <hyperlink ref="R278" r:id="rId397"/>
    <hyperlink ref="R279" r:id="rId398"/>
    <hyperlink ref="R285" r:id="rId399"/>
    <hyperlink ref="R286" r:id="rId400"/>
    <hyperlink ref="R288" r:id="rId401"/>
    <hyperlink ref="R289" r:id="rId402"/>
    <hyperlink ref="R290" r:id="rId403"/>
    <hyperlink ref="R291" r:id="rId404"/>
    <hyperlink ref="R292" r:id="rId405"/>
    <hyperlink ref="R293" r:id="rId406"/>
    <hyperlink ref="R294" r:id="rId407"/>
    <hyperlink ref="R295" r:id="rId408"/>
    <hyperlink ref="R296" r:id="rId409"/>
    <hyperlink ref="R297" r:id="rId410"/>
    <hyperlink ref="R298" r:id="rId411"/>
    <hyperlink ref="R299" r:id="rId412"/>
    <hyperlink ref="R300" r:id="rId413"/>
    <hyperlink ref="R301" r:id="rId414"/>
    <hyperlink ref="R302" r:id="rId415"/>
    <hyperlink ref="R303" r:id="rId416"/>
    <hyperlink ref="R304" r:id="rId417"/>
    <hyperlink ref="R305" r:id="rId418"/>
    <hyperlink ref="R306" r:id="rId419"/>
    <hyperlink ref="R307" r:id="rId420"/>
    <hyperlink ref="R308" r:id="rId421"/>
    <hyperlink ref="R309" r:id="rId422"/>
    <hyperlink ref="R310" r:id="rId423"/>
    <hyperlink ref="R311" r:id="rId424"/>
    <hyperlink ref="R312" r:id="rId425"/>
    <hyperlink ref="R313" r:id="rId426"/>
    <hyperlink ref="R314" r:id="rId427"/>
    <hyperlink ref="R315" r:id="rId428"/>
    <hyperlink ref="R316" r:id="rId429"/>
    <hyperlink ref="R317" r:id="rId430"/>
    <hyperlink ref="R318" r:id="rId431"/>
    <hyperlink ref="R319" r:id="rId432"/>
    <hyperlink ref="R320" r:id="rId433"/>
    <hyperlink ref="R321" r:id="rId434"/>
    <hyperlink ref="R322" r:id="rId435"/>
    <hyperlink ref="R323" r:id="rId436"/>
    <hyperlink ref="R324" r:id="rId437"/>
    <hyperlink ref="R325" r:id="rId438"/>
    <hyperlink ref="R326" r:id="rId439"/>
    <hyperlink ref="R327" r:id="rId440"/>
    <hyperlink ref="R328" r:id="rId441"/>
    <hyperlink ref="R329" r:id="rId442"/>
    <hyperlink ref="R330" r:id="rId443"/>
    <hyperlink ref="R333" r:id="rId444"/>
    <hyperlink ref="R334" r:id="rId445"/>
    <hyperlink ref="R335" r:id="rId446"/>
    <hyperlink ref="R336" r:id="rId447"/>
    <hyperlink ref="R337" r:id="rId448"/>
    <hyperlink ref="R338" r:id="rId449"/>
    <hyperlink ref="R339" r:id="rId450"/>
    <hyperlink ref="R340" r:id="rId451"/>
    <hyperlink ref="R341" r:id="rId452"/>
    <hyperlink ref="R342" r:id="rId453"/>
    <hyperlink ref="R343" r:id="rId454"/>
    <hyperlink ref="R344" r:id="rId455"/>
    <hyperlink ref="R345" r:id="rId456"/>
    <hyperlink ref="R346" r:id="rId457"/>
    <hyperlink ref="R347" r:id="rId458"/>
    <hyperlink ref="R348" r:id="rId459"/>
    <hyperlink ref="R349" r:id="rId460"/>
    <hyperlink ref="R350" r:id="rId461"/>
    <hyperlink ref="R351" r:id="rId462"/>
    <hyperlink ref="R352" r:id="rId463"/>
    <hyperlink ref="R353" r:id="rId464"/>
    <hyperlink ref="R354" r:id="rId465"/>
    <hyperlink ref="R355" r:id="rId466"/>
    <hyperlink ref="R356" r:id="rId467"/>
    <hyperlink ref="R357" r:id="rId468"/>
    <hyperlink ref="R358" r:id="rId469"/>
    <hyperlink ref="R359" r:id="rId470"/>
    <hyperlink ref="R360" r:id="rId471"/>
    <hyperlink ref="R361" r:id="rId472"/>
    <hyperlink ref="R362" r:id="rId473"/>
    <hyperlink ref="R363" r:id="rId474"/>
    <hyperlink ref="R364" r:id="rId475"/>
    <hyperlink ref="R365" r:id="rId476"/>
    <hyperlink ref="R366" r:id="rId477"/>
    <hyperlink ref="R367" r:id="rId478"/>
    <hyperlink ref="R368" r:id="rId479"/>
    <hyperlink ref="R369" r:id="rId480"/>
    <hyperlink ref="R370" r:id="rId481"/>
    <hyperlink ref="R371" r:id="rId482"/>
    <hyperlink ref="R372" r:id="rId483"/>
    <hyperlink ref="R373" r:id="rId484"/>
    <hyperlink ref="R374" r:id="rId485"/>
    <hyperlink ref="R375" r:id="rId486"/>
    <hyperlink ref="R376" r:id="rId487"/>
    <hyperlink ref="R377" r:id="rId488"/>
    <hyperlink ref="R378" r:id="rId489"/>
    <hyperlink ref="R379" r:id="rId490"/>
    <hyperlink ref="R380" r:id="rId491"/>
    <hyperlink ref="R381" r:id="rId492"/>
    <hyperlink ref="R382" r:id="rId493"/>
    <hyperlink ref="R383" r:id="rId494"/>
    <hyperlink ref="R384" r:id="rId495"/>
    <hyperlink ref="R385" r:id="rId496"/>
    <hyperlink ref="R386" r:id="rId497"/>
    <hyperlink ref="R387" r:id="rId498"/>
    <hyperlink ref="R388" r:id="rId499"/>
    <hyperlink ref="R389" r:id="rId500"/>
    <hyperlink ref="R390" r:id="rId501"/>
    <hyperlink ref="R391" r:id="rId502"/>
    <hyperlink ref="R392" r:id="rId503"/>
    <hyperlink ref="R393" r:id="rId504"/>
    <hyperlink ref="R394" r:id="rId505"/>
    <hyperlink ref="R395" r:id="rId506"/>
    <hyperlink ref="R396" r:id="rId507"/>
    <hyperlink ref="R397" r:id="rId508"/>
    <hyperlink ref="R398" r:id="rId509"/>
    <hyperlink ref="R399" r:id="rId510"/>
    <hyperlink ref="R400" r:id="rId511"/>
    <hyperlink ref="R401" r:id="rId512"/>
    <hyperlink ref="R402" r:id="rId513"/>
    <hyperlink ref="R403" r:id="rId514"/>
    <hyperlink ref="R404" r:id="rId515"/>
    <hyperlink ref="R405" r:id="rId516"/>
    <hyperlink ref="R406" r:id="rId517"/>
    <hyperlink ref="R407" r:id="rId518"/>
    <hyperlink ref="R408" r:id="rId519"/>
    <hyperlink ref="R409" r:id="rId520"/>
    <hyperlink ref="R410" r:id="rId521"/>
    <hyperlink ref="R411" r:id="rId522"/>
    <hyperlink ref="R412" r:id="rId523"/>
    <hyperlink ref="R413" r:id="rId524"/>
    <hyperlink ref="R414" r:id="rId525"/>
    <hyperlink ref="R415" r:id="rId526"/>
    <hyperlink ref="R416" r:id="rId527"/>
    <hyperlink ref="R417" r:id="rId528"/>
    <hyperlink ref="R418" r:id="rId529"/>
    <hyperlink ref="R419" r:id="rId530"/>
    <hyperlink ref="R420" r:id="rId531"/>
    <hyperlink ref="R421" r:id="rId532"/>
    <hyperlink ref="R422" r:id="rId533"/>
    <hyperlink ref="R423" r:id="rId534"/>
    <hyperlink ref="R424" r:id="rId535"/>
    <hyperlink ref="R425" r:id="rId536"/>
    <hyperlink ref="R426" r:id="rId537"/>
    <hyperlink ref="R427" r:id="rId538"/>
    <hyperlink ref="R428" r:id="rId539"/>
    <hyperlink ref="R431" r:id="rId540"/>
    <hyperlink ref="R432" r:id="rId541"/>
    <hyperlink ref="R433" r:id="rId542"/>
    <hyperlink ref="R434" r:id="rId543"/>
    <hyperlink ref="R435" r:id="rId544"/>
    <hyperlink ref="R436" r:id="rId545"/>
    <hyperlink ref="R437" r:id="rId546"/>
    <hyperlink ref="R438" r:id="rId547"/>
    <hyperlink ref="R439" r:id="rId548"/>
    <hyperlink ref="R440" r:id="rId549"/>
    <hyperlink ref="R441" r:id="rId550"/>
    <hyperlink ref="R442" r:id="rId551"/>
    <hyperlink ref="R443" r:id="rId552"/>
    <hyperlink ref="R444" r:id="rId553"/>
    <hyperlink ref="R445" r:id="rId554"/>
    <hyperlink ref="R446" r:id="rId555"/>
    <hyperlink ref="R447" r:id="rId556"/>
    <hyperlink ref="R448" r:id="rId557"/>
    <hyperlink ref="R449" r:id="rId558"/>
    <hyperlink ref="R450" r:id="rId559"/>
    <hyperlink ref="R451" r:id="rId560"/>
    <hyperlink ref="R452" r:id="rId561"/>
    <hyperlink ref="R453" r:id="rId562"/>
    <hyperlink ref="R454" r:id="rId563"/>
    <hyperlink ref="R455" r:id="rId564"/>
    <hyperlink ref="R456" r:id="rId565"/>
    <hyperlink ref="R457" r:id="rId566"/>
    <hyperlink ref="R458" r:id="rId567"/>
    <hyperlink ref="R459" r:id="rId568"/>
    <hyperlink ref="R460" r:id="rId569"/>
    <hyperlink ref="R461" r:id="rId570"/>
    <hyperlink ref="R462" r:id="rId571"/>
    <hyperlink ref="R463" r:id="rId572"/>
    <hyperlink ref="R464" r:id="rId573"/>
    <hyperlink ref="R465" r:id="rId574"/>
    <hyperlink ref="R466" r:id="rId575"/>
    <hyperlink ref="R467" r:id="rId576"/>
    <hyperlink ref="R468" r:id="rId577"/>
    <hyperlink ref="R469" r:id="rId578"/>
    <hyperlink ref="R470" r:id="rId579"/>
    <hyperlink ref="R471" r:id="rId580"/>
    <hyperlink ref="R472" r:id="rId581"/>
    <hyperlink ref="R473" r:id="rId582"/>
    <hyperlink ref="R474" r:id="rId583"/>
    <hyperlink ref="R475" r:id="rId584"/>
    <hyperlink ref="R476" r:id="rId585"/>
    <hyperlink ref="R477" r:id="rId586"/>
    <hyperlink ref="R478" r:id="rId587"/>
    <hyperlink ref="R479" r:id="rId588"/>
    <hyperlink ref="R480" r:id="rId589"/>
    <hyperlink ref="R481" r:id="rId590"/>
    <hyperlink ref="R482" r:id="rId591"/>
    <hyperlink ref="R483" r:id="rId592"/>
    <hyperlink ref="R484" r:id="rId593"/>
    <hyperlink ref="R485" r:id="rId594"/>
    <hyperlink ref="R486" r:id="rId595"/>
    <hyperlink ref="R487" r:id="rId596"/>
    <hyperlink ref="R488" r:id="rId597"/>
    <hyperlink ref="R489" r:id="rId598"/>
    <hyperlink ref="R490" r:id="rId599"/>
    <hyperlink ref="R491" r:id="rId600"/>
    <hyperlink ref="R492" r:id="rId601"/>
    <hyperlink ref="R493" r:id="rId602"/>
    <hyperlink ref="R494" r:id="rId603"/>
    <hyperlink ref="R495" r:id="rId604"/>
    <hyperlink ref="R496" r:id="rId605"/>
    <hyperlink ref="R497" r:id="rId606"/>
    <hyperlink ref="R498" r:id="rId607"/>
    <hyperlink ref="R499" r:id="rId608"/>
    <hyperlink ref="R500" r:id="rId609"/>
    <hyperlink ref="R501" r:id="rId610"/>
    <hyperlink ref="R502" r:id="rId611"/>
    <hyperlink ref="R503" r:id="rId612"/>
    <hyperlink ref="R504" r:id="rId613"/>
    <hyperlink ref="R505" r:id="rId614"/>
    <hyperlink ref="R506" r:id="rId615"/>
    <hyperlink ref="R507" r:id="rId616"/>
    <hyperlink ref="R508" r:id="rId617"/>
    <hyperlink ref="R509" r:id="rId618"/>
    <hyperlink ref="R510" r:id="rId619"/>
    <hyperlink ref="R511" r:id="rId620"/>
    <hyperlink ref="R512" r:id="rId621"/>
    <hyperlink ref="R513" r:id="rId622"/>
    <hyperlink ref="R514" r:id="rId623"/>
    <hyperlink ref="R515" r:id="rId624"/>
    <hyperlink ref="R516" r:id="rId625"/>
    <hyperlink ref="R517" r:id="rId626"/>
    <hyperlink ref="R518" r:id="rId627"/>
    <hyperlink ref="R519" r:id="rId628"/>
    <hyperlink ref="R520" r:id="rId629"/>
    <hyperlink ref="R521" r:id="rId630"/>
    <hyperlink ref="R522" r:id="rId631"/>
    <hyperlink ref="R525" r:id="rId632"/>
    <hyperlink ref="R526" r:id="rId633"/>
    <hyperlink ref="R527" r:id="rId634"/>
    <hyperlink ref="R528" r:id="rId635"/>
    <hyperlink ref="R529" r:id="rId636"/>
    <hyperlink ref="R530" r:id="rId637"/>
    <hyperlink ref="R531" r:id="rId638"/>
    <hyperlink ref="R532" r:id="rId639"/>
    <hyperlink ref="R533" r:id="rId640"/>
    <hyperlink ref="R534" r:id="rId641"/>
    <hyperlink ref="R535" r:id="rId642"/>
    <hyperlink ref="R536" r:id="rId643"/>
    <hyperlink ref="R537" r:id="rId644"/>
    <hyperlink ref="R538" r:id="rId645"/>
    <hyperlink ref="R539" r:id="rId646"/>
    <hyperlink ref="R540" r:id="rId647"/>
    <hyperlink ref="R541" r:id="rId648"/>
    <hyperlink ref="R542" r:id="rId649"/>
    <hyperlink ref="R543" r:id="rId650"/>
    <hyperlink ref="R544" r:id="rId651"/>
    <hyperlink ref="R545" r:id="rId652"/>
    <hyperlink ref="R546" r:id="rId653"/>
    <hyperlink ref="R547" r:id="rId654"/>
    <hyperlink ref="R548" r:id="rId655"/>
    <hyperlink ref="R549" r:id="rId656"/>
    <hyperlink ref="R550" r:id="rId657"/>
    <hyperlink ref="R551" r:id="rId658"/>
    <hyperlink ref="R552" r:id="rId659"/>
    <hyperlink ref="R553" r:id="rId660"/>
    <hyperlink ref="R554" r:id="rId661"/>
    <hyperlink ref="R555" r:id="rId662"/>
    <hyperlink ref="R556" r:id="rId663"/>
    <hyperlink ref="R557" r:id="rId664"/>
    <hyperlink ref="R558" r:id="rId665"/>
    <hyperlink ref="R559" r:id="rId666"/>
    <hyperlink ref="R560" r:id="rId667"/>
    <hyperlink ref="R561" r:id="rId668"/>
    <hyperlink ref="R562" r:id="rId669"/>
    <hyperlink ref="R563" r:id="rId670"/>
    <hyperlink ref="R564" r:id="rId671"/>
    <hyperlink ref="R565" r:id="rId672"/>
    <hyperlink ref="R566" r:id="rId673"/>
    <hyperlink ref="R567" r:id="rId674"/>
    <hyperlink ref="R568" r:id="rId675"/>
    <hyperlink ref="R569" r:id="rId676"/>
    <hyperlink ref="R570" r:id="rId677"/>
    <hyperlink ref="R571" r:id="rId678"/>
    <hyperlink ref="R572" r:id="rId679"/>
    <hyperlink ref="R573" r:id="rId680"/>
    <hyperlink ref="R574" r:id="rId681"/>
    <hyperlink ref="R575" r:id="rId682"/>
    <hyperlink ref="R576" r:id="rId683"/>
    <hyperlink ref="R577" r:id="rId684"/>
    <hyperlink ref="R578" r:id="rId685"/>
    <hyperlink ref="R579" r:id="rId686"/>
    <hyperlink ref="R580" r:id="rId687"/>
    <hyperlink ref="R581" r:id="rId688"/>
    <hyperlink ref="R582" r:id="rId689"/>
    <hyperlink ref="R583" r:id="rId690"/>
    <hyperlink ref="R584" r:id="rId691"/>
    <hyperlink ref="R585" r:id="rId692"/>
    <hyperlink ref="R586" r:id="rId693"/>
    <hyperlink ref="R587" r:id="rId694"/>
    <hyperlink ref="R588" r:id="rId695"/>
    <hyperlink ref="R589" r:id="rId696"/>
    <hyperlink ref="R590" r:id="rId697"/>
    <hyperlink ref="R591" r:id="rId698"/>
    <hyperlink ref="R592" r:id="rId699"/>
    <hyperlink ref="R593" r:id="rId700"/>
    <hyperlink ref="R594" r:id="rId701"/>
    <hyperlink ref="R595" r:id="rId702"/>
    <hyperlink ref="R596" r:id="rId703"/>
    <hyperlink ref="R597" r:id="rId704"/>
    <hyperlink ref="R602" r:id="rId705"/>
    <hyperlink ref="R603" r:id="rId706"/>
    <hyperlink ref="R605" r:id="rId707"/>
    <hyperlink ref="R606" r:id="rId708"/>
    <hyperlink ref="R609" r:id="rId709"/>
    <hyperlink ref="R610" r:id="rId710"/>
    <hyperlink ref="R611" r:id="rId711"/>
    <hyperlink ref="R612" r:id="rId712"/>
    <hyperlink ref="R613" r:id="rId713"/>
    <hyperlink ref="R614" r:id="rId714"/>
    <hyperlink ref="R615" r:id="rId715"/>
    <hyperlink ref="R616" r:id="rId716"/>
    <hyperlink ref="R617" r:id="rId717"/>
    <hyperlink ref="R618" r:id="rId718"/>
    <hyperlink ref="R620" r:id="rId719"/>
    <hyperlink ref="R621" r:id="rId720"/>
    <hyperlink ref="R622" r:id="rId721"/>
    <hyperlink ref="R623" r:id="rId722"/>
    <hyperlink ref="R624" r:id="rId723"/>
    <hyperlink ref="R625" r:id="rId724"/>
    <hyperlink ref="R626" r:id="rId725"/>
    <hyperlink ref="R627" r:id="rId726"/>
    <hyperlink ref="R629" r:id="rId727"/>
    <hyperlink ref="R630" r:id="rId728"/>
    <hyperlink ref="R631" r:id="rId729"/>
    <hyperlink ref="R632" r:id="rId730"/>
    <hyperlink ref="R633" r:id="rId731"/>
    <hyperlink ref="R634" r:id="rId732"/>
    <hyperlink ref="R635" r:id="rId733"/>
    <hyperlink ref="R636" r:id="rId734"/>
    <hyperlink ref="R637" r:id="rId735"/>
    <hyperlink ref="R638" r:id="rId736"/>
    <hyperlink ref="R639" r:id="rId737"/>
    <hyperlink ref="R640" r:id="rId738"/>
    <hyperlink ref="R644" r:id="rId739"/>
    <hyperlink ref="R645" r:id="rId740"/>
    <hyperlink ref="R652" r:id="rId741"/>
    <hyperlink ref="R653" r:id="rId742"/>
    <hyperlink ref="R654" r:id="rId743"/>
    <hyperlink ref="R655" r:id="rId744"/>
    <hyperlink ref="R657" r:id="rId745"/>
    <hyperlink ref="R658" r:id="rId746"/>
    <hyperlink ref="R659" r:id="rId747"/>
    <hyperlink ref="R660" r:id="rId748"/>
    <hyperlink ref="R661" r:id="rId749"/>
    <hyperlink ref="R662" r:id="rId750"/>
    <hyperlink ref="R663" r:id="rId751"/>
    <hyperlink ref="R664" r:id="rId752"/>
    <hyperlink ref="R665" r:id="rId753"/>
    <hyperlink ref="R666" r:id="rId754"/>
    <hyperlink ref="R667" r:id="rId755"/>
    <hyperlink ref="R668" r:id="rId756"/>
    <hyperlink ref="R669" r:id="rId757"/>
    <hyperlink ref="R670" r:id="rId758"/>
    <hyperlink ref="R671" r:id="rId759"/>
    <hyperlink ref="R672" r:id="rId760"/>
    <hyperlink ref="R673" r:id="rId761"/>
    <hyperlink ref="R674" r:id="rId762"/>
    <hyperlink ref="R675" r:id="rId763"/>
    <hyperlink ref="R676" r:id="rId764"/>
    <hyperlink ref="R677" r:id="rId765"/>
    <hyperlink ref="R678" r:id="rId766"/>
    <hyperlink ref="R679" r:id="rId767"/>
    <hyperlink ref="R680" r:id="rId768"/>
    <hyperlink ref="R684" r:id="rId769"/>
    <hyperlink ref="R685" r:id="rId770"/>
    <hyperlink ref="R692" r:id="rId771"/>
    <hyperlink ref="R693" r:id="rId772"/>
    <hyperlink ref="R694" r:id="rId773"/>
    <hyperlink ref="R695" r:id="rId774"/>
    <hyperlink ref="R696" r:id="rId775"/>
    <hyperlink ref="R697" r:id="rId776"/>
    <hyperlink ref="R698" r:id="rId777"/>
    <hyperlink ref="R699" r:id="rId778"/>
    <hyperlink ref="R700" r:id="rId779"/>
    <hyperlink ref="R701" r:id="rId780"/>
    <hyperlink ref="R702" r:id="rId781"/>
    <hyperlink ref="R703" r:id="rId782"/>
    <hyperlink ref="R704" r:id="rId783"/>
    <hyperlink ref="R705" r:id="rId784"/>
    <hyperlink ref="R706" r:id="rId785"/>
    <hyperlink ref="R707" r:id="rId786"/>
    <hyperlink ref="R708" r:id="rId787"/>
    <hyperlink ref="R709" r:id="rId788"/>
    <hyperlink ref="R710" r:id="rId789"/>
    <hyperlink ref="R711" r:id="rId790"/>
    <hyperlink ref="R712" r:id="rId791"/>
    <hyperlink ref="R713" r:id="rId792"/>
    <hyperlink ref="R714" r:id="rId793"/>
    <hyperlink ref="R715" r:id="rId794"/>
    <hyperlink ref="R716" r:id="rId795"/>
    <hyperlink ref="R717" r:id="rId796"/>
    <hyperlink ref="R718" r:id="rId797"/>
    <hyperlink ref="R719" r:id="rId798"/>
    <hyperlink ref="R720" r:id="rId799"/>
    <hyperlink ref="R721" r:id="rId800"/>
    <hyperlink ref="R722" r:id="rId801"/>
    <hyperlink ref="R723" r:id="rId802"/>
    <hyperlink ref="R724" r:id="rId803"/>
    <hyperlink ref="R725" r:id="rId804"/>
    <hyperlink ref="R726" r:id="rId805"/>
    <hyperlink ref="R727" r:id="rId806"/>
    <hyperlink ref="R728" r:id="rId807"/>
    <hyperlink ref="R729" r:id="rId808"/>
    <hyperlink ref="R730" r:id="rId809"/>
    <hyperlink ref="R731" r:id="rId810"/>
    <hyperlink ref="R732" r:id="rId811"/>
    <hyperlink ref="R733" r:id="rId812"/>
    <hyperlink ref="R734" r:id="rId813"/>
    <hyperlink ref="R735" r:id="rId814"/>
    <hyperlink ref="R736" r:id="rId815"/>
    <hyperlink ref="R737" r:id="rId816"/>
    <hyperlink ref="R738" r:id="rId817"/>
    <hyperlink ref="R739" r:id="rId818"/>
    <hyperlink ref="R740" r:id="rId819"/>
    <hyperlink ref="R741" r:id="rId820"/>
    <hyperlink ref="R742" r:id="rId821"/>
    <hyperlink ref="R743" r:id="rId822"/>
    <hyperlink ref="R745" r:id="rId823"/>
    <hyperlink ref="R746" r:id="rId824"/>
    <hyperlink ref="R747" r:id="rId825"/>
    <hyperlink ref="R748" r:id="rId826"/>
    <hyperlink ref="R749" r:id="rId827"/>
    <hyperlink ref="R750" r:id="rId828"/>
    <hyperlink ref="R751" r:id="rId829"/>
    <hyperlink ref="R752" r:id="rId830"/>
    <hyperlink ref="R755" r:id="rId831"/>
    <hyperlink ref="R756" r:id="rId832"/>
    <hyperlink ref="R757" r:id="rId833"/>
    <hyperlink ref="R758" r:id="rId834"/>
    <hyperlink ref="R759" r:id="rId835"/>
    <hyperlink ref="R760" r:id="rId836"/>
    <hyperlink ref="R762" r:id="rId837"/>
    <hyperlink ref="R763" r:id="rId838"/>
    <hyperlink ref="R767" r:id="rId839"/>
    <hyperlink ref="R768" r:id="rId840"/>
    <hyperlink ref="R769" r:id="rId841"/>
    <hyperlink ref="R770" r:id="rId842"/>
    <hyperlink ref="R772" r:id="rId843"/>
    <hyperlink ref="R773" r:id="rId844"/>
    <hyperlink ref="R774" r:id="rId845"/>
    <hyperlink ref="R775" r:id="rId846"/>
    <hyperlink ref="R776" r:id="rId847"/>
    <hyperlink ref="R777" r:id="rId848"/>
    <hyperlink ref="R778" r:id="rId849"/>
    <hyperlink ref="R779" r:id="rId850"/>
    <hyperlink ref="R781" r:id="rId851"/>
    <hyperlink ref="R782" r:id="rId852"/>
    <hyperlink ref="R784" r:id="rId853"/>
    <hyperlink ref="R785" r:id="rId854"/>
    <hyperlink ref="R786" r:id="rId855"/>
    <hyperlink ref="R787" r:id="rId856"/>
    <hyperlink ref="R789" r:id="rId857"/>
    <hyperlink ref="R790" r:id="rId858"/>
    <hyperlink ref="R791" r:id="rId859"/>
    <hyperlink ref="R792" r:id="rId860"/>
    <hyperlink ref="R793" r:id="rId861"/>
    <hyperlink ref="R794" r:id="rId862"/>
    <hyperlink ref="R795" r:id="rId863"/>
    <hyperlink ref="R796" r:id="rId864"/>
    <hyperlink ref="R797" r:id="rId865"/>
    <hyperlink ref="R798" r:id="rId866"/>
    <hyperlink ref="R799" r:id="rId867"/>
    <hyperlink ref="R800" r:id="rId868"/>
    <hyperlink ref="R801" r:id="rId869"/>
    <hyperlink ref="R802" r:id="rId870"/>
    <hyperlink ref="R804" r:id="rId871"/>
    <hyperlink ref="R805" r:id="rId872"/>
    <hyperlink ref="R808" r:id="rId873"/>
    <hyperlink ref="R809" r:id="rId874"/>
    <hyperlink ref="R810" r:id="rId875"/>
    <hyperlink ref="R811" r:id="rId876"/>
    <hyperlink ref="R812" r:id="rId877"/>
    <hyperlink ref="R813" r:id="rId878"/>
    <hyperlink ref="R814" r:id="rId879"/>
    <hyperlink ref="R815" r:id="rId880"/>
    <hyperlink ref="R816" r:id="rId881"/>
    <hyperlink ref="R817" r:id="rId882"/>
    <hyperlink ref="R818" r:id="rId883"/>
    <hyperlink ref="R819" r:id="rId884"/>
    <hyperlink ref="R820" r:id="rId885"/>
    <hyperlink ref="R821" r:id="rId886"/>
    <hyperlink ref="R822" r:id="rId887"/>
    <hyperlink ref="R823" r:id="rId888"/>
    <hyperlink ref="R824" r:id="rId889"/>
    <hyperlink ref="R825" r:id="rId890"/>
    <hyperlink ref="R826" r:id="rId891"/>
    <hyperlink ref="R827" r:id="rId892"/>
    <hyperlink ref="R828" r:id="rId893"/>
    <hyperlink ref="R829" r:id="rId894"/>
    <hyperlink ref="R830" r:id="rId895"/>
    <hyperlink ref="R831" r:id="rId896"/>
    <hyperlink ref="R832" r:id="rId897"/>
    <hyperlink ref="R833" r:id="rId898"/>
    <hyperlink ref="R834" r:id="rId899"/>
    <hyperlink ref="R835" r:id="rId900"/>
    <hyperlink ref="R836" r:id="rId901"/>
    <hyperlink ref="R837" r:id="rId902"/>
    <hyperlink ref="R838" r:id="rId903"/>
    <hyperlink ref="R839" r:id="rId904"/>
    <hyperlink ref="R840" r:id="rId905"/>
    <hyperlink ref="R841" r:id="rId906"/>
    <hyperlink ref="R843" r:id="rId907"/>
    <hyperlink ref="R844" r:id="rId908"/>
    <hyperlink ref="R845" r:id="rId909"/>
    <hyperlink ref="R846" r:id="rId910"/>
    <hyperlink ref="R847" r:id="rId911"/>
    <hyperlink ref="R848" r:id="rId912"/>
    <hyperlink ref="R849" r:id="rId913"/>
    <hyperlink ref="R850" r:id="rId914"/>
    <hyperlink ref="R851" r:id="rId915"/>
    <hyperlink ref="R852" r:id="rId916"/>
    <hyperlink ref="R853" r:id="rId917"/>
    <hyperlink ref="R854" r:id="rId918"/>
    <hyperlink ref="R855" r:id="rId919"/>
    <hyperlink ref="R856" r:id="rId920"/>
    <hyperlink ref="R857" r:id="rId921"/>
    <hyperlink ref="R858" r:id="rId922"/>
    <hyperlink ref="R859" r:id="rId923"/>
    <hyperlink ref="R860" r:id="rId924"/>
    <hyperlink ref="R861" r:id="rId925"/>
    <hyperlink ref="R862" r:id="rId926"/>
    <hyperlink ref="R863" r:id="rId927"/>
    <hyperlink ref="R864" r:id="rId928"/>
    <hyperlink ref="R866" r:id="rId929"/>
    <hyperlink ref="R867" r:id="rId930"/>
    <hyperlink ref="R868" r:id="rId931"/>
    <hyperlink ref="R869" r:id="rId932"/>
    <hyperlink ref="R870" r:id="rId933"/>
    <hyperlink ref="R871" r:id="rId934"/>
    <hyperlink ref="R872" r:id="rId935"/>
    <hyperlink ref="R873" r:id="rId936"/>
    <hyperlink ref="R874" r:id="rId937"/>
    <hyperlink ref="R875" r:id="rId938"/>
    <hyperlink ref="R876" r:id="rId939"/>
    <hyperlink ref="R877" r:id="rId940"/>
    <hyperlink ref="R878" r:id="rId941"/>
    <hyperlink ref="R879" r:id="rId942"/>
    <hyperlink ref="R880" r:id="rId943"/>
    <hyperlink ref="R881" r:id="rId944"/>
    <hyperlink ref="R885" r:id="rId945"/>
    <hyperlink ref="R886" r:id="rId946"/>
    <hyperlink ref="R889" r:id="rId947"/>
    <hyperlink ref="R890" r:id="rId948"/>
    <hyperlink ref="R891" r:id="rId949"/>
    <hyperlink ref="R892" r:id="rId950"/>
    <hyperlink ref="R893" r:id="rId951"/>
    <hyperlink ref="R894" r:id="rId952"/>
    <hyperlink ref="R895" r:id="rId953"/>
    <hyperlink ref="R896" r:id="rId954"/>
    <hyperlink ref="R897" r:id="rId955"/>
    <hyperlink ref="R898" r:id="rId956"/>
    <hyperlink ref="R899" r:id="rId957"/>
    <hyperlink ref="R900" r:id="rId958"/>
    <hyperlink ref="R902" r:id="rId959"/>
    <hyperlink ref="R903" r:id="rId960"/>
    <hyperlink ref="R904" r:id="rId961"/>
    <hyperlink ref="R905" r:id="rId962"/>
    <hyperlink ref="R909" r:id="rId963"/>
    <hyperlink ref="R910" r:id="rId964"/>
    <hyperlink ref="R911" r:id="rId965"/>
    <hyperlink ref="R912" r:id="rId966"/>
    <hyperlink ref="R913" r:id="rId967"/>
    <hyperlink ref="R914" r:id="rId968"/>
    <hyperlink ref="R915" r:id="rId969"/>
    <hyperlink ref="R916" r:id="rId970"/>
    <hyperlink ref="R917" r:id="rId971"/>
    <hyperlink ref="R918" r:id="rId972"/>
    <hyperlink ref="R920" r:id="rId973"/>
    <hyperlink ref="R921" r:id="rId974"/>
    <hyperlink ref="R922" r:id="rId975"/>
    <hyperlink ref="R923" r:id="rId976"/>
    <hyperlink ref="R924" r:id="rId977"/>
    <hyperlink ref="R925" r:id="rId978"/>
    <hyperlink ref="R926" r:id="rId979"/>
    <hyperlink ref="R927" r:id="rId980"/>
    <hyperlink ref="R928" r:id="rId981"/>
    <hyperlink ref="R929" r:id="rId982"/>
    <hyperlink ref="R932" r:id="rId983"/>
    <hyperlink ref="R933" r:id="rId984"/>
    <hyperlink ref="R934" r:id="rId985"/>
    <hyperlink ref="R935" r:id="rId986"/>
    <hyperlink ref="R936" r:id="rId987"/>
    <hyperlink ref="R937" r:id="rId988"/>
    <hyperlink ref="R938" r:id="rId989"/>
    <hyperlink ref="R939" r:id="rId990"/>
    <hyperlink ref="R940" r:id="rId991"/>
    <hyperlink ref="R941" r:id="rId992"/>
    <hyperlink ref="R942" r:id="rId993"/>
    <hyperlink ref="R943" r:id="rId994"/>
    <hyperlink ref="R944" r:id="rId995"/>
    <hyperlink ref="R945" r:id="rId996"/>
    <hyperlink ref="R946" r:id="rId997"/>
    <hyperlink ref="R947" r:id="rId998"/>
    <hyperlink ref="R950" r:id="rId999"/>
    <hyperlink ref="R951" r:id="rId1000"/>
    <hyperlink ref="R952" r:id="rId1001"/>
    <hyperlink ref="R953" r:id="rId1002"/>
    <hyperlink ref="R954" r:id="rId1003"/>
    <hyperlink ref="R955" r:id="rId1004"/>
    <hyperlink ref="R956" r:id="rId1005"/>
    <hyperlink ref="R957" r:id="rId1006"/>
    <hyperlink ref="R958" r:id="rId1007"/>
    <hyperlink ref="R959" r:id="rId1008"/>
    <hyperlink ref="R960" r:id="rId1009"/>
    <hyperlink ref="R961" r:id="rId1010"/>
    <hyperlink ref="R962" r:id="rId1011"/>
    <hyperlink ref="R963" r:id="rId1012"/>
    <hyperlink ref="U199" r:id="rId1013"/>
    <hyperlink ref="U205" r:id="rId1014"/>
    <hyperlink ref="U210" r:id="rId1015"/>
    <hyperlink ref="U214" r:id="rId1016"/>
    <hyperlink ref="U221" r:id="rId1017"/>
    <hyperlink ref="U222" r:id="rId1018"/>
    <hyperlink ref="U223" r:id="rId1019"/>
    <hyperlink ref="U246" r:id="rId1020"/>
    <hyperlink ref="U247" r:id="rId1021"/>
    <hyperlink ref="U248" r:id="rId1022"/>
    <hyperlink ref="U249" r:id="rId1023"/>
    <hyperlink ref="U250" r:id="rId1024"/>
    <hyperlink ref="U251" r:id="rId1025"/>
    <hyperlink ref="U252" r:id="rId1026"/>
    <hyperlink ref="U253" r:id="rId1027"/>
    <hyperlink ref="U254" r:id="rId1028"/>
    <hyperlink ref="U255" r:id="rId1029"/>
    <hyperlink ref="U256" r:id="rId1030"/>
    <hyperlink ref="U257" r:id="rId1031"/>
    <hyperlink ref="U258" r:id="rId1032"/>
    <hyperlink ref="U259" r:id="rId1033"/>
    <hyperlink ref="U260" r:id="rId1034"/>
    <hyperlink ref="U261" r:id="rId1035"/>
    <hyperlink ref="U262" r:id="rId1036"/>
    <hyperlink ref="U263" r:id="rId1037"/>
    <hyperlink ref="U264" r:id="rId1038"/>
    <hyperlink ref="U265" r:id="rId1039"/>
    <hyperlink ref="U266" r:id="rId1040"/>
    <hyperlink ref="U267" r:id="rId1041"/>
    <hyperlink ref="U279" r:id="rId1042"/>
    <hyperlink ref="U285" r:id="rId1043"/>
    <hyperlink ref="U286" r:id="rId1044"/>
    <hyperlink ref="U803" r:id="rId1045"/>
    <hyperlink ref="V191" r:id="rId1046"/>
    <hyperlink ref="V192" r:id="rId1047"/>
    <hyperlink ref="V193" r:id="rId1048"/>
    <hyperlink ref="V194" r:id="rId1049"/>
    <hyperlink ref="V195" r:id="rId1050"/>
    <hyperlink ref="V196" r:id="rId1051"/>
    <hyperlink ref="V197" r:id="rId1052"/>
    <hyperlink ref="V198" r:id="rId1053"/>
    <hyperlink ref="V199" r:id="rId1054"/>
    <hyperlink ref="V200" r:id="rId1055"/>
    <hyperlink ref="V201" r:id="rId1056"/>
    <hyperlink ref="V202" r:id="rId1057"/>
    <hyperlink ref="V203" r:id="rId1058"/>
    <hyperlink ref="V204" r:id="rId1059"/>
    <hyperlink ref="V205" r:id="rId1060"/>
    <hyperlink ref="V206" r:id="rId1061"/>
    <hyperlink ref="V207" r:id="rId1062"/>
    <hyperlink ref="V208" r:id="rId1063"/>
    <hyperlink ref="V209" r:id="rId1064"/>
    <hyperlink ref="V210" r:id="rId1065"/>
    <hyperlink ref="V211" r:id="rId1066"/>
    <hyperlink ref="V212" r:id="rId1067"/>
    <hyperlink ref="V213" r:id="rId1068"/>
    <hyperlink ref="V214" r:id="rId1069"/>
    <hyperlink ref="V215" r:id="rId1070"/>
    <hyperlink ref="V216" r:id="rId1071"/>
    <hyperlink ref="V217" r:id="rId1072"/>
    <hyperlink ref="V218" r:id="rId1073"/>
    <hyperlink ref="V219" r:id="rId1074"/>
    <hyperlink ref="V220" r:id="rId1075"/>
    <hyperlink ref="V221" r:id="rId1076"/>
    <hyperlink ref="V222" r:id="rId1077"/>
    <hyperlink ref="V223" r:id="rId1078"/>
    <hyperlink ref="V224" r:id="rId1079"/>
    <hyperlink ref="V225" r:id="rId1080"/>
    <hyperlink ref="V226" r:id="rId1081"/>
    <hyperlink ref="V227" r:id="rId1082"/>
    <hyperlink ref="V228" r:id="rId1083"/>
    <hyperlink ref="V229" r:id="rId1084"/>
    <hyperlink ref="V230" r:id="rId1085"/>
    <hyperlink ref="V231" r:id="rId1086"/>
    <hyperlink ref="V232" r:id="rId1087"/>
    <hyperlink ref="V233" r:id="rId1088"/>
    <hyperlink ref="V234" r:id="rId1089"/>
    <hyperlink ref="V235" r:id="rId1090"/>
    <hyperlink ref="V236" r:id="rId1091"/>
    <hyperlink ref="V237" r:id="rId1092"/>
    <hyperlink ref="V238" r:id="rId1093"/>
    <hyperlink ref="V239" r:id="rId1094"/>
    <hyperlink ref="V240" r:id="rId1095"/>
    <hyperlink ref="V241" r:id="rId1096"/>
    <hyperlink ref="V242" r:id="rId1097"/>
    <hyperlink ref="V243" r:id="rId1098"/>
    <hyperlink ref="V244" r:id="rId1099"/>
    <hyperlink ref="V245" r:id="rId1100"/>
    <hyperlink ref="V246" r:id="rId1101"/>
    <hyperlink ref="V247" r:id="rId1102"/>
    <hyperlink ref="V248" r:id="rId1103"/>
    <hyperlink ref="V249" r:id="rId1104"/>
    <hyperlink ref="V250" r:id="rId1105"/>
    <hyperlink ref="V251" r:id="rId1106"/>
    <hyperlink ref="V252" r:id="rId1107"/>
    <hyperlink ref="V253" r:id="rId1108"/>
    <hyperlink ref="V254" r:id="rId1109"/>
    <hyperlink ref="V255" r:id="rId1110"/>
    <hyperlink ref="V256" r:id="rId1111"/>
    <hyperlink ref="V257" r:id="rId1112"/>
    <hyperlink ref="V258" r:id="rId1113"/>
    <hyperlink ref="V259" r:id="rId1114"/>
    <hyperlink ref="V260" r:id="rId1115"/>
    <hyperlink ref="V261" r:id="rId1116"/>
    <hyperlink ref="V262" r:id="rId1117"/>
    <hyperlink ref="V263" r:id="rId1118"/>
    <hyperlink ref="V264" r:id="rId1119"/>
    <hyperlink ref="V265" r:id="rId1120"/>
    <hyperlink ref="V266" r:id="rId1121"/>
    <hyperlink ref="V267" r:id="rId1122"/>
    <hyperlink ref="V268" r:id="rId1123"/>
    <hyperlink ref="V269" r:id="rId1124"/>
    <hyperlink ref="V270" r:id="rId1125"/>
    <hyperlink ref="V271" r:id="rId1126"/>
    <hyperlink ref="V272" r:id="rId1127"/>
    <hyperlink ref="V273" r:id="rId1128"/>
    <hyperlink ref="V274" r:id="rId1129"/>
    <hyperlink ref="V275" r:id="rId1130"/>
    <hyperlink ref="V276" r:id="rId1131"/>
    <hyperlink ref="V277" r:id="rId1132"/>
    <hyperlink ref="V278" r:id="rId1133"/>
    <hyperlink ref="V279" r:id="rId1134"/>
    <hyperlink ref="V280" r:id="rId1135"/>
    <hyperlink ref="V281" r:id="rId1136"/>
    <hyperlink ref="V282" r:id="rId1137"/>
    <hyperlink ref="V283" r:id="rId1138"/>
    <hyperlink ref="V284" r:id="rId1139"/>
    <hyperlink ref="V285" r:id="rId1140"/>
    <hyperlink ref="V286" r:id="rId1141"/>
    <hyperlink ref="V287" r:id="rId1142"/>
    <hyperlink ref="V288" r:id="rId1143"/>
    <hyperlink ref="V289" r:id="rId1144"/>
    <hyperlink ref="V290" r:id="rId1145"/>
    <hyperlink ref="V291" r:id="rId1146"/>
    <hyperlink ref="V292" r:id="rId1147"/>
    <hyperlink ref="V293" r:id="rId1148"/>
    <hyperlink ref="V294" r:id="rId1149"/>
    <hyperlink ref="V295" r:id="rId1150"/>
    <hyperlink ref="V296" r:id="rId1151"/>
    <hyperlink ref="V297" r:id="rId1152"/>
    <hyperlink ref="V298" r:id="rId1153"/>
    <hyperlink ref="V299" r:id="rId1154"/>
    <hyperlink ref="V300" r:id="rId1155"/>
    <hyperlink ref="V301" r:id="rId1156"/>
    <hyperlink ref="V302" r:id="rId1157"/>
    <hyperlink ref="V303" r:id="rId1158"/>
    <hyperlink ref="V304" r:id="rId1159"/>
    <hyperlink ref="V305" r:id="rId1160"/>
    <hyperlink ref="V306" r:id="rId1161"/>
    <hyperlink ref="V307" r:id="rId1162"/>
    <hyperlink ref="V308" r:id="rId1163"/>
    <hyperlink ref="V309" r:id="rId1164"/>
    <hyperlink ref="V310" r:id="rId1165"/>
    <hyperlink ref="V311" r:id="rId1166"/>
    <hyperlink ref="V312" r:id="rId1167"/>
    <hyperlink ref="V313" r:id="rId1168"/>
    <hyperlink ref="V314" r:id="rId1169"/>
    <hyperlink ref="V315" r:id="rId1170"/>
    <hyperlink ref="V316" r:id="rId1171"/>
    <hyperlink ref="V317" r:id="rId1172"/>
    <hyperlink ref="V318" r:id="rId1173"/>
    <hyperlink ref="V319" r:id="rId1174"/>
    <hyperlink ref="V320" r:id="rId1175"/>
    <hyperlink ref="V321" r:id="rId1176"/>
    <hyperlink ref="V322" r:id="rId1177"/>
    <hyperlink ref="V323" r:id="rId1178"/>
    <hyperlink ref="V324" r:id="rId1179"/>
    <hyperlink ref="V325" r:id="rId1180"/>
    <hyperlink ref="V326" r:id="rId1181"/>
    <hyperlink ref="V327" r:id="rId1182"/>
    <hyperlink ref="V328" r:id="rId1183"/>
    <hyperlink ref="V329" r:id="rId1184"/>
    <hyperlink ref="V330" r:id="rId1185"/>
    <hyperlink ref="V331" r:id="rId1186"/>
    <hyperlink ref="V332" r:id="rId1187"/>
    <hyperlink ref="V333" r:id="rId1188"/>
    <hyperlink ref="V334" r:id="rId1189"/>
    <hyperlink ref="V335" r:id="rId1190"/>
    <hyperlink ref="V336" r:id="rId1191"/>
    <hyperlink ref="V337" r:id="rId1192"/>
    <hyperlink ref="V338" r:id="rId1193"/>
    <hyperlink ref="V339" r:id="rId1194"/>
    <hyperlink ref="V340" r:id="rId1195"/>
    <hyperlink ref="V341" r:id="rId1196"/>
    <hyperlink ref="V342" r:id="rId1197"/>
    <hyperlink ref="V343" r:id="rId1198"/>
    <hyperlink ref="V344" r:id="rId1199"/>
    <hyperlink ref="V345" r:id="rId1200"/>
    <hyperlink ref="V346" r:id="rId1201"/>
    <hyperlink ref="V347" r:id="rId1202"/>
    <hyperlink ref="V348" r:id="rId1203"/>
    <hyperlink ref="V349" r:id="rId1204"/>
    <hyperlink ref="V350" r:id="rId1205"/>
    <hyperlink ref="V351" r:id="rId1206"/>
    <hyperlink ref="V352" r:id="rId1207"/>
    <hyperlink ref="V353" r:id="rId1208"/>
    <hyperlink ref="V354" r:id="rId1209"/>
    <hyperlink ref="V355" r:id="rId1210"/>
    <hyperlink ref="V356" r:id="rId1211"/>
    <hyperlink ref="V357" r:id="rId1212"/>
    <hyperlink ref="V358" r:id="rId1213"/>
    <hyperlink ref="V359" r:id="rId1214"/>
    <hyperlink ref="V360" r:id="rId1215"/>
    <hyperlink ref="V361" r:id="rId1216"/>
    <hyperlink ref="V362" r:id="rId1217"/>
    <hyperlink ref="V363" r:id="rId1218"/>
    <hyperlink ref="V364" r:id="rId1219"/>
    <hyperlink ref="V365" r:id="rId1220"/>
    <hyperlink ref="V366" r:id="rId1221"/>
    <hyperlink ref="V367" r:id="rId1222"/>
    <hyperlink ref="V368" r:id="rId1223"/>
    <hyperlink ref="V369" r:id="rId1224"/>
    <hyperlink ref="V370" r:id="rId1225"/>
    <hyperlink ref="V371" r:id="rId1226"/>
    <hyperlink ref="V372" r:id="rId1227"/>
    <hyperlink ref="V373" r:id="rId1228"/>
    <hyperlink ref="V374" r:id="rId1229"/>
    <hyperlink ref="V375" r:id="rId1230"/>
    <hyperlink ref="V376" r:id="rId1231"/>
    <hyperlink ref="V377" r:id="rId1232"/>
    <hyperlink ref="V378" r:id="rId1233"/>
    <hyperlink ref="V379" r:id="rId1234"/>
    <hyperlink ref="V380" r:id="rId1235"/>
    <hyperlink ref="V381" r:id="rId1236"/>
    <hyperlink ref="V382" r:id="rId1237"/>
    <hyperlink ref="V383" r:id="rId1238"/>
    <hyperlink ref="V384" r:id="rId1239"/>
    <hyperlink ref="V385" r:id="rId1240"/>
    <hyperlink ref="V386" r:id="rId1241"/>
    <hyperlink ref="V387" r:id="rId1242"/>
    <hyperlink ref="V388" r:id="rId1243"/>
    <hyperlink ref="V389" r:id="rId1244"/>
    <hyperlink ref="V390" r:id="rId1245"/>
    <hyperlink ref="V391" r:id="rId1246"/>
    <hyperlink ref="V392" r:id="rId1247"/>
    <hyperlink ref="V393" r:id="rId1248"/>
    <hyperlink ref="V394" r:id="rId1249"/>
    <hyperlink ref="V395" r:id="rId1250"/>
    <hyperlink ref="V396" r:id="rId1251"/>
    <hyperlink ref="V397" r:id="rId1252"/>
    <hyperlink ref="V398" r:id="rId1253"/>
    <hyperlink ref="V399" r:id="rId1254"/>
    <hyperlink ref="V400" r:id="rId1255"/>
    <hyperlink ref="V401" r:id="rId1256"/>
    <hyperlink ref="V402" r:id="rId1257"/>
    <hyperlink ref="V403" r:id="rId1258"/>
    <hyperlink ref="V404" r:id="rId1259"/>
    <hyperlink ref="V405" r:id="rId1260"/>
    <hyperlink ref="V406" r:id="rId1261"/>
    <hyperlink ref="V407" r:id="rId1262"/>
    <hyperlink ref="V408" r:id="rId1263"/>
    <hyperlink ref="V409" r:id="rId1264"/>
    <hyperlink ref="V410" r:id="rId1265"/>
    <hyperlink ref="V411" r:id="rId1266"/>
    <hyperlink ref="V412" r:id="rId1267"/>
    <hyperlink ref="V413" r:id="rId1268"/>
    <hyperlink ref="V414" r:id="rId1269"/>
    <hyperlink ref="V415" r:id="rId1270"/>
    <hyperlink ref="V416" r:id="rId1271"/>
    <hyperlink ref="V417" r:id="rId1272"/>
    <hyperlink ref="V418" r:id="rId1273"/>
    <hyperlink ref="V419" r:id="rId1274"/>
    <hyperlink ref="V420" r:id="rId1275"/>
    <hyperlink ref="V421" r:id="rId1276"/>
    <hyperlink ref="V422" r:id="rId1277"/>
    <hyperlink ref="V423" r:id="rId1278"/>
    <hyperlink ref="V424" r:id="rId1279"/>
    <hyperlink ref="V425" r:id="rId1280"/>
    <hyperlink ref="V426" r:id="rId1281"/>
    <hyperlink ref="V427" r:id="rId1282"/>
    <hyperlink ref="V428" r:id="rId1283"/>
    <hyperlink ref="V429" r:id="rId1284"/>
    <hyperlink ref="V430" r:id="rId1285"/>
    <hyperlink ref="V431" r:id="rId1286"/>
    <hyperlink ref="V432" r:id="rId1287"/>
    <hyperlink ref="V433" r:id="rId1288"/>
    <hyperlink ref="V434" r:id="rId1289"/>
    <hyperlink ref="V435" r:id="rId1290"/>
    <hyperlink ref="V436" r:id="rId1291"/>
    <hyperlink ref="V437" r:id="rId1292"/>
    <hyperlink ref="V438" r:id="rId1293"/>
    <hyperlink ref="V439" r:id="rId1294"/>
    <hyperlink ref="V440" r:id="rId1295"/>
    <hyperlink ref="V441" r:id="rId1296"/>
    <hyperlink ref="V442" r:id="rId1297"/>
    <hyperlink ref="V443" r:id="rId1298"/>
    <hyperlink ref="V444" r:id="rId1299"/>
    <hyperlink ref="V445" r:id="rId1300"/>
    <hyperlink ref="V446" r:id="rId1301"/>
    <hyperlink ref="V447" r:id="rId1302"/>
    <hyperlink ref="V448" r:id="rId1303"/>
    <hyperlink ref="V449" r:id="rId1304"/>
    <hyperlink ref="V450" r:id="rId1305"/>
    <hyperlink ref="V451" r:id="rId1306"/>
    <hyperlink ref="V452" r:id="rId1307"/>
    <hyperlink ref="V453" r:id="rId1308"/>
    <hyperlink ref="V454" r:id="rId1309"/>
    <hyperlink ref="V455" r:id="rId1310"/>
    <hyperlink ref="V456" r:id="rId1311"/>
    <hyperlink ref="V457" r:id="rId1312"/>
    <hyperlink ref="V458" r:id="rId1313"/>
    <hyperlink ref="V459" r:id="rId1314"/>
    <hyperlink ref="V460" r:id="rId1315"/>
    <hyperlink ref="V461" r:id="rId1316"/>
    <hyperlink ref="V462" r:id="rId1317"/>
    <hyperlink ref="V463" r:id="rId1318"/>
    <hyperlink ref="V464" r:id="rId1319"/>
    <hyperlink ref="V465" r:id="rId1320"/>
    <hyperlink ref="V466" r:id="rId1321"/>
    <hyperlink ref="V467" r:id="rId1322"/>
    <hyperlink ref="V468" r:id="rId1323"/>
    <hyperlink ref="V469" r:id="rId1324"/>
    <hyperlink ref="V470" r:id="rId1325"/>
    <hyperlink ref="V471" r:id="rId1326"/>
    <hyperlink ref="V472" r:id="rId1327"/>
    <hyperlink ref="V473" r:id="rId1328"/>
    <hyperlink ref="V474" r:id="rId1329"/>
    <hyperlink ref="V475" r:id="rId1330"/>
    <hyperlink ref="V476" r:id="rId1331"/>
    <hyperlink ref="V477" r:id="rId1332"/>
    <hyperlink ref="V478" r:id="rId1333"/>
    <hyperlink ref="V479" r:id="rId1334"/>
    <hyperlink ref="V480" r:id="rId1335"/>
    <hyperlink ref="V481" r:id="rId1336"/>
    <hyperlink ref="V482" r:id="rId1337"/>
    <hyperlink ref="V483" r:id="rId1338"/>
    <hyperlink ref="V484" r:id="rId1339"/>
    <hyperlink ref="V485" r:id="rId1340"/>
    <hyperlink ref="V486" r:id="rId1341"/>
    <hyperlink ref="V487" r:id="rId1342"/>
    <hyperlink ref="V488" r:id="rId1343"/>
    <hyperlink ref="V489" r:id="rId1344"/>
    <hyperlink ref="V490" r:id="rId1345"/>
    <hyperlink ref="V491" r:id="rId1346"/>
    <hyperlink ref="V492" r:id="rId1347"/>
    <hyperlink ref="V493" r:id="rId1348"/>
    <hyperlink ref="V494" r:id="rId1349"/>
    <hyperlink ref="V495" r:id="rId1350"/>
    <hyperlink ref="V496" r:id="rId1351"/>
    <hyperlink ref="V497" r:id="rId1352"/>
    <hyperlink ref="V498" r:id="rId1353"/>
    <hyperlink ref="V499" r:id="rId1354"/>
    <hyperlink ref="V500" r:id="rId1355"/>
    <hyperlink ref="V501" r:id="rId1356"/>
    <hyperlink ref="V502" r:id="rId1357"/>
    <hyperlink ref="V503" r:id="rId1358"/>
    <hyperlink ref="V504" r:id="rId1359"/>
    <hyperlink ref="V505" r:id="rId1360"/>
    <hyperlink ref="V506" r:id="rId1361"/>
    <hyperlink ref="V507" r:id="rId1362"/>
    <hyperlink ref="V508" r:id="rId1363"/>
    <hyperlink ref="V509" r:id="rId1364"/>
    <hyperlink ref="V510" r:id="rId1365"/>
    <hyperlink ref="V511" r:id="rId1366"/>
    <hyperlink ref="V512" r:id="rId1367"/>
    <hyperlink ref="V513" r:id="rId1368"/>
    <hyperlink ref="V514" r:id="rId1369"/>
    <hyperlink ref="V515" r:id="rId1370"/>
    <hyperlink ref="V516" r:id="rId1371"/>
    <hyperlink ref="V517" r:id="rId1372"/>
    <hyperlink ref="V518" r:id="rId1373"/>
    <hyperlink ref="V519" r:id="rId1374"/>
    <hyperlink ref="V520" r:id="rId1375"/>
    <hyperlink ref="V521" r:id="rId1376"/>
    <hyperlink ref="V522" r:id="rId1377"/>
    <hyperlink ref="V523" r:id="rId1378"/>
    <hyperlink ref="V524" r:id="rId1379"/>
    <hyperlink ref="V525" r:id="rId1380"/>
    <hyperlink ref="V526" r:id="rId1381"/>
    <hyperlink ref="V527" r:id="rId1382"/>
    <hyperlink ref="V528" r:id="rId1383"/>
    <hyperlink ref="V529" r:id="rId1384"/>
    <hyperlink ref="V530" r:id="rId1385"/>
    <hyperlink ref="V531" r:id="rId1386"/>
    <hyperlink ref="V532" r:id="rId1387"/>
    <hyperlink ref="V533" r:id="rId1388"/>
    <hyperlink ref="V534" r:id="rId1389"/>
    <hyperlink ref="V535" r:id="rId1390"/>
    <hyperlink ref="V536" r:id="rId1391"/>
    <hyperlink ref="V537" r:id="rId1392"/>
    <hyperlink ref="V538" r:id="rId1393"/>
    <hyperlink ref="V539" r:id="rId1394"/>
    <hyperlink ref="V540" r:id="rId1395"/>
    <hyperlink ref="V541" r:id="rId1396"/>
    <hyperlink ref="V542" r:id="rId1397"/>
    <hyperlink ref="V543" r:id="rId1398"/>
    <hyperlink ref="V544" r:id="rId1399"/>
    <hyperlink ref="V545" r:id="rId1400"/>
    <hyperlink ref="V546" r:id="rId1401"/>
    <hyperlink ref="V547" r:id="rId1402"/>
    <hyperlink ref="V548" r:id="rId1403"/>
    <hyperlink ref="V549" r:id="rId1404"/>
    <hyperlink ref="V550" r:id="rId1405"/>
    <hyperlink ref="V551" r:id="rId1406"/>
    <hyperlink ref="V552" r:id="rId1407"/>
    <hyperlink ref="V553" r:id="rId1408"/>
    <hyperlink ref="V554" r:id="rId1409"/>
    <hyperlink ref="V555" r:id="rId1410"/>
    <hyperlink ref="V556" r:id="rId1411"/>
    <hyperlink ref="V557" r:id="rId1412"/>
    <hyperlink ref="V558" r:id="rId1413"/>
    <hyperlink ref="V559" r:id="rId1414"/>
    <hyperlink ref="V560" r:id="rId1415"/>
    <hyperlink ref="V561" r:id="rId1416"/>
    <hyperlink ref="V562" r:id="rId1417"/>
    <hyperlink ref="V563" r:id="rId1418"/>
    <hyperlink ref="V564" r:id="rId1419"/>
    <hyperlink ref="V565" r:id="rId1420"/>
    <hyperlink ref="V566" r:id="rId1421"/>
    <hyperlink ref="V567" r:id="rId1422"/>
    <hyperlink ref="V568" r:id="rId1423"/>
    <hyperlink ref="V569" r:id="rId1424"/>
    <hyperlink ref="V570" r:id="rId1425"/>
    <hyperlink ref="V571" r:id="rId1426"/>
    <hyperlink ref="V572" r:id="rId1427"/>
    <hyperlink ref="V573" r:id="rId1428"/>
    <hyperlink ref="V574" r:id="rId1429"/>
    <hyperlink ref="V575" r:id="rId1430"/>
    <hyperlink ref="V576" r:id="rId1431"/>
    <hyperlink ref="V577" r:id="rId1432"/>
    <hyperlink ref="V578" r:id="rId1433"/>
    <hyperlink ref="V579" r:id="rId1434"/>
    <hyperlink ref="V580" r:id="rId1435"/>
    <hyperlink ref="V581" r:id="rId1436"/>
    <hyperlink ref="V582" r:id="rId1437"/>
    <hyperlink ref="V583" r:id="rId1438"/>
    <hyperlink ref="V584" r:id="rId1439"/>
    <hyperlink ref="V585" r:id="rId1440"/>
    <hyperlink ref="V586" r:id="rId1441"/>
    <hyperlink ref="V587" r:id="rId1442"/>
    <hyperlink ref="V588" r:id="rId1443"/>
    <hyperlink ref="V589" r:id="rId1444"/>
    <hyperlink ref="V590" r:id="rId1445"/>
    <hyperlink ref="V591" r:id="rId1446"/>
    <hyperlink ref="V592" r:id="rId1447"/>
    <hyperlink ref="V593" r:id="rId1448"/>
    <hyperlink ref="V594" r:id="rId1449"/>
    <hyperlink ref="V595" r:id="rId1450"/>
    <hyperlink ref="V596" r:id="rId1451"/>
    <hyperlink ref="V597" r:id="rId1452"/>
    <hyperlink ref="V598" r:id="rId1453"/>
    <hyperlink ref="V599" r:id="rId1454"/>
    <hyperlink ref="V600" r:id="rId1455"/>
    <hyperlink ref="V601" r:id="rId1456"/>
    <hyperlink ref="V602" r:id="rId1457"/>
    <hyperlink ref="V603" r:id="rId1458"/>
    <hyperlink ref="V604" r:id="rId1459"/>
    <hyperlink ref="V605" r:id="rId1460"/>
    <hyperlink ref="V606" r:id="rId1461"/>
    <hyperlink ref="V607" r:id="rId1462"/>
    <hyperlink ref="V608" r:id="rId1463"/>
    <hyperlink ref="V609" r:id="rId1464"/>
    <hyperlink ref="V610" r:id="rId1465"/>
    <hyperlink ref="V611" r:id="rId1466"/>
    <hyperlink ref="V612" r:id="rId1467"/>
    <hyperlink ref="V613" r:id="rId1468"/>
    <hyperlink ref="V614" r:id="rId1469"/>
    <hyperlink ref="V615" r:id="rId1470"/>
    <hyperlink ref="V616" r:id="rId1471"/>
    <hyperlink ref="V617" r:id="rId1472"/>
    <hyperlink ref="V618" r:id="rId1473"/>
    <hyperlink ref="V619" r:id="rId1474"/>
    <hyperlink ref="V620" r:id="rId1475"/>
    <hyperlink ref="V621" r:id="rId1476"/>
    <hyperlink ref="V622" r:id="rId1477"/>
    <hyperlink ref="V623" r:id="rId1478"/>
    <hyperlink ref="V624" r:id="rId1479"/>
    <hyperlink ref="V625" r:id="rId1480"/>
    <hyperlink ref="V626" r:id="rId1481"/>
    <hyperlink ref="V627" r:id="rId1482"/>
    <hyperlink ref="V628" r:id="rId1483"/>
    <hyperlink ref="V629" r:id="rId1484"/>
    <hyperlink ref="V630" r:id="rId1485"/>
    <hyperlink ref="V631" r:id="rId1486"/>
    <hyperlink ref="V632" r:id="rId1487"/>
    <hyperlink ref="V633" r:id="rId1488"/>
    <hyperlink ref="V634" r:id="rId1489"/>
    <hyperlink ref="V635" r:id="rId1490"/>
    <hyperlink ref="V636" r:id="rId1491"/>
    <hyperlink ref="V637" r:id="rId1492"/>
    <hyperlink ref="V638" r:id="rId1493"/>
    <hyperlink ref="V639" r:id="rId1494"/>
    <hyperlink ref="V640" r:id="rId1495"/>
    <hyperlink ref="V641" r:id="rId1496"/>
    <hyperlink ref="V642" r:id="rId1497"/>
    <hyperlink ref="V643" r:id="rId1498"/>
    <hyperlink ref="V644" r:id="rId1499"/>
    <hyperlink ref="V645" r:id="rId1500"/>
    <hyperlink ref="V646" r:id="rId1501"/>
    <hyperlink ref="V647" r:id="rId1502"/>
    <hyperlink ref="V648" r:id="rId1503"/>
    <hyperlink ref="V649" r:id="rId1504"/>
    <hyperlink ref="V650" r:id="rId1505"/>
    <hyperlink ref="V651" r:id="rId1506"/>
    <hyperlink ref="V652" r:id="rId1507"/>
    <hyperlink ref="V653" r:id="rId1508"/>
    <hyperlink ref="V654" r:id="rId1509"/>
    <hyperlink ref="V655" r:id="rId1510"/>
    <hyperlink ref="V656" r:id="rId1511"/>
    <hyperlink ref="V657" r:id="rId1512"/>
    <hyperlink ref="V658" r:id="rId1513"/>
    <hyperlink ref="V659" r:id="rId1514"/>
    <hyperlink ref="V660" r:id="rId1515"/>
    <hyperlink ref="V661" r:id="rId1516"/>
    <hyperlink ref="V662" r:id="rId1517"/>
    <hyperlink ref="V663" r:id="rId1518"/>
    <hyperlink ref="V664" r:id="rId1519"/>
    <hyperlink ref="V665" r:id="rId1520"/>
    <hyperlink ref="V666" r:id="rId1521"/>
    <hyperlink ref="V667" r:id="rId1522"/>
    <hyperlink ref="V668" r:id="rId1523"/>
    <hyperlink ref="V669" r:id="rId1524"/>
    <hyperlink ref="V670" r:id="rId1525"/>
    <hyperlink ref="V671" r:id="rId1526"/>
    <hyperlink ref="V672" r:id="rId1527"/>
    <hyperlink ref="V673" r:id="rId1528"/>
    <hyperlink ref="V674" r:id="rId1529"/>
    <hyperlink ref="V675" r:id="rId1530"/>
    <hyperlink ref="V676" r:id="rId1531"/>
    <hyperlink ref="V677" r:id="rId1532"/>
    <hyperlink ref="V678" r:id="rId1533"/>
    <hyperlink ref="V679" r:id="rId1534"/>
    <hyperlink ref="V680" r:id="rId1535"/>
    <hyperlink ref="V681" r:id="rId1536"/>
    <hyperlink ref="V682" r:id="rId1537"/>
    <hyperlink ref="V683" r:id="rId1538"/>
    <hyperlink ref="V684" r:id="rId1539"/>
    <hyperlink ref="V685" r:id="rId1540"/>
    <hyperlink ref="V686" r:id="rId1541"/>
    <hyperlink ref="V687" r:id="rId1542"/>
    <hyperlink ref="V688" r:id="rId1543"/>
    <hyperlink ref="V689" r:id="rId1544"/>
    <hyperlink ref="V690" r:id="rId1545"/>
    <hyperlink ref="V691" r:id="rId1546"/>
    <hyperlink ref="V692" r:id="rId1547"/>
    <hyperlink ref="V693" r:id="rId1548"/>
    <hyperlink ref="V694" r:id="rId1549"/>
    <hyperlink ref="V695" r:id="rId1550"/>
    <hyperlink ref="V696" r:id="rId1551"/>
    <hyperlink ref="V697" r:id="rId1552"/>
    <hyperlink ref="V698" r:id="rId1553"/>
    <hyperlink ref="V699" r:id="rId1554"/>
    <hyperlink ref="V700" r:id="rId1555"/>
    <hyperlink ref="V701" r:id="rId1556"/>
    <hyperlink ref="V702" r:id="rId1557"/>
    <hyperlink ref="V703" r:id="rId1558"/>
    <hyperlink ref="V704" r:id="rId1559"/>
    <hyperlink ref="V705" r:id="rId1560"/>
    <hyperlink ref="V706" r:id="rId1561"/>
    <hyperlink ref="V707" r:id="rId1562"/>
    <hyperlink ref="V708" r:id="rId1563"/>
    <hyperlink ref="V709" r:id="rId1564"/>
    <hyperlink ref="V710" r:id="rId1565"/>
    <hyperlink ref="V711" r:id="rId1566"/>
    <hyperlink ref="V712" r:id="rId1567"/>
    <hyperlink ref="V713" r:id="rId1568"/>
    <hyperlink ref="V714" r:id="rId1569"/>
    <hyperlink ref="V715" r:id="rId1570"/>
    <hyperlink ref="V716" r:id="rId1571"/>
    <hyperlink ref="V717" r:id="rId1572"/>
    <hyperlink ref="V718" r:id="rId1573"/>
    <hyperlink ref="V719" r:id="rId1574"/>
    <hyperlink ref="V720" r:id="rId1575"/>
    <hyperlink ref="V721" r:id="rId1576"/>
    <hyperlink ref="V722" r:id="rId1577"/>
    <hyperlink ref="V723" r:id="rId1578"/>
    <hyperlink ref="V724" r:id="rId1579"/>
    <hyperlink ref="V725" r:id="rId1580"/>
    <hyperlink ref="V726" r:id="rId1581"/>
    <hyperlink ref="V727" r:id="rId1582"/>
    <hyperlink ref="V728" r:id="rId1583"/>
    <hyperlink ref="V729" r:id="rId1584"/>
    <hyperlink ref="V730" r:id="rId1585"/>
    <hyperlink ref="V731" r:id="rId1586"/>
    <hyperlink ref="V732" r:id="rId1587"/>
    <hyperlink ref="V733" r:id="rId1588"/>
    <hyperlink ref="V734" r:id="rId1589"/>
    <hyperlink ref="V735" r:id="rId1590"/>
    <hyperlink ref="V736" r:id="rId1591"/>
    <hyperlink ref="V737" r:id="rId1592"/>
    <hyperlink ref="V738" r:id="rId1593"/>
    <hyperlink ref="V739" r:id="rId1594"/>
    <hyperlink ref="V740" r:id="rId1595"/>
    <hyperlink ref="V741" r:id="rId1596"/>
    <hyperlink ref="V742" r:id="rId1597"/>
    <hyperlink ref="V743" r:id="rId1598"/>
    <hyperlink ref="V744" r:id="rId1599"/>
    <hyperlink ref="V745" r:id="rId1600"/>
    <hyperlink ref="V746" r:id="rId1601"/>
    <hyperlink ref="V747" r:id="rId1602"/>
    <hyperlink ref="V748" r:id="rId1603"/>
    <hyperlink ref="V749" r:id="rId1604"/>
    <hyperlink ref="V750" r:id="rId1605"/>
    <hyperlink ref="V751" r:id="rId1606"/>
    <hyperlink ref="V752" r:id="rId1607"/>
    <hyperlink ref="V753" r:id="rId1608"/>
    <hyperlink ref="V754" r:id="rId1609"/>
    <hyperlink ref="V755" r:id="rId1610"/>
    <hyperlink ref="V756" r:id="rId1611"/>
    <hyperlink ref="V757" r:id="rId1612"/>
    <hyperlink ref="V758" r:id="rId1613"/>
    <hyperlink ref="V759" r:id="rId1614"/>
    <hyperlink ref="V760" r:id="rId1615"/>
    <hyperlink ref="V761" r:id="rId1616"/>
    <hyperlink ref="V762" r:id="rId1617"/>
    <hyperlink ref="V763" r:id="rId1618"/>
    <hyperlink ref="V764" r:id="rId1619"/>
    <hyperlink ref="V765" r:id="rId1620"/>
    <hyperlink ref="V766" r:id="rId1621"/>
    <hyperlink ref="V767" r:id="rId1622"/>
    <hyperlink ref="V768" r:id="rId1623"/>
    <hyperlink ref="V769" r:id="rId1624"/>
    <hyperlink ref="V770" r:id="rId1625"/>
    <hyperlink ref="V771" r:id="rId1626"/>
    <hyperlink ref="V772" r:id="rId1627"/>
    <hyperlink ref="V773" r:id="rId1628"/>
    <hyperlink ref="V774" r:id="rId1629"/>
    <hyperlink ref="V775" r:id="rId1630"/>
    <hyperlink ref="V776" r:id="rId1631"/>
    <hyperlink ref="V777" r:id="rId1632"/>
    <hyperlink ref="V778" r:id="rId1633"/>
    <hyperlink ref="V779" r:id="rId1634"/>
    <hyperlink ref="V780" r:id="rId1635"/>
    <hyperlink ref="V781" r:id="rId1636"/>
    <hyperlink ref="V782" r:id="rId1637"/>
    <hyperlink ref="V783" r:id="rId1638"/>
    <hyperlink ref="V784" r:id="rId1639"/>
    <hyperlink ref="V785" r:id="rId1640"/>
    <hyperlink ref="V786" r:id="rId1641"/>
    <hyperlink ref="V787" r:id="rId1642"/>
    <hyperlink ref="V788" r:id="rId1643"/>
    <hyperlink ref="V789" r:id="rId1644"/>
    <hyperlink ref="V790" r:id="rId1645"/>
    <hyperlink ref="V791" r:id="rId1646"/>
    <hyperlink ref="V792" r:id="rId1647"/>
    <hyperlink ref="V793" r:id="rId1648"/>
    <hyperlink ref="V794" r:id="rId1649"/>
    <hyperlink ref="V795" r:id="rId1650"/>
    <hyperlink ref="V796" r:id="rId1651"/>
    <hyperlink ref="V797" r:id="rId1652"/>
    <hyperlink ref="V798" r:id="rId1653"/>
    <hyperlink ref="V799" r:id="rId1654"/>
    <hyperlink ref="V800" r:id="rId1655"/>
    <hyperlink ref="V801" r:id="rId1656"/>
    <hyperlink ref="V802" r:id="rId1657"/>
    <hyperlink ref="V803" r:id="rId1658"/>
    <hyperlink ref="V804" r:id="rId1659"/>
    <hyperlink ref="V805" r:id="rId1660"/>
    <hyperlink ref="V806" r:id="rId1661"/>
    <hyperlink ref="V807" r:id="rId1662"/>
    <hyperlink ref="V808" r:id="rId1663"/>
    <hyperlink ref="V809" r:id="rId1664"/>
    <hyperlink ref="V810" r:id="rId1665"/>
    <hyperlink ref="V811" r:id="rId1666"/>
    <hyperlink ref="V812" r:id="rId1667"/>
    <hyperlink ref="V813" r:id="rId1668"/>
    <hyperlink ref="V814" r:id="rId1669"/>
    <hyperlink ref="V815" r:id="rId1670"/>
    <hyperlink ref="V816" r:id="rId1671"/>
    <hyperlink ref="V817" r:id="rId1672"/>
    <hyperlink ref="V818" r:id="rId1673"/>
    <hyperlink ref="V819" r:id="rId1674"/>
    <hyperlink ref="V820" r:id="rId1675"/>
    <hyperlink ref="V821" r:id="rId1676"/>
    <hyperlink ref="V822" r:id="rId1677"/>
    <hyperlink ref="V823" r:id="rId1678"/>
    <hyperlink ref="V824" r:id="rId1679"/>
    <hyperlink ref="V825" r:id="rId1680"/>
    <hyperlink ref="V826" r:id="rId1681"/>
    <hyperlink ref="V827" r:id="rId1682"/>
    <hyperlink ref="V828" r:id="rId1683"/>
    <hyperlink ref="V829" r:id="rId1684"/>
    <hyperlink ref="V830" r:id="rId1685"/>
    <hyperlink ref="V831" r:id="rId1686"/>
    <hyperlink ref="V832" r:id="rId1687"/>
    <hyperlink ref="V833" r:id="rId1688"/>
    <hyperlink ref="V834" r:id="rId1689"/>
    <hyperlink ref="V835" r:id="rId1690"/>
    <hyperlink ref="V836" r:id="rId1691"/>
    <hyperlink ref="V837" r:id="rId1692"/>
    <hyperlink ref="V838" r:id="rId1693"/>
    <hyperlink ref="V839" r:id="rId1694"/>
    <hyperlink ref="V840" r:id="rId1695"/>
    <hyperlink ref="V841" r:id="rId1696"/>
    <hyperlink ref="V842" r:id="rId1697"/>
    <hyperlink ref="V843" r:id="rId1698"/>
    <hyperlink ref="V844" r:id="rId1699"/>
    <hyperlink ref="V845" r:id="rId1700"/>
    <hyperlink ref="V846" r:id="rId1701"/>
    <hyperlink ref="V847" r:id="rId1702"/>
    <hyperlink ref="V848" r:id="rId1703"/>
    <hyperlink ref="V849" r:id="rId1704"/>
    <hyperlink ref="V850" r:id="rId1705"/>
    <hyperlink ref="V851" r:id="rId1706"/>
    <hyperlink ref="V852" r:id="rId1707"/>
    <hyperlink ref="V853" r:id="rId1708"/>
    <hyperlink ref="V854" r:id="rId1709"/>
    <hyperlink ref="V855" r:id="rId1710"/>
    <hyperlink ref="V856" r:id="rId1711"/>
    <hyperlink ref="V857" r:id="rId1712"/>
    <hyperlink ref="V858" r:id="rId1713"/>
    <hyperlink ref="V859" r:id="rId1714"/>
    <hyperlink ref="V860" r:id="rId1715"/>
    <hyperlink ref="V861" r:id="rId1716"/>
    <hyperlink ref="V862" r:id="rId1717"/>
    <hyperlink ref="V863" r:id="rId1718"/>
    <hyperlink ref="V864" r:id="rId1719"/>
    <hyperlink ref="V865" r:id="rId1720"/>
    <hyperlink ref="V866" r:id="rId1721"/>
    <hyperlink ref="V867" r:id="rId1722"/>
    <hyperlink ref="V868" r:id="rId1723"/>
    <hyperlink ref="V869" r:id="rId1724"/>
    <hyperlink ref="V870" r:id="rId1725"/>
    <hyperlink ref="V871" r:id="rId1726"/>
    <hyperlink ref="V872" r:id="rId1727"/>
    <hyperlink ref="V873" r:id="rId1728"/>
    <hyperlink ref="V874" r:id="rId1729"/>
    <hyperlink ref="V875" r:id="rId1730"/>
    <hyperlink ref="V876" r:id="rId1731"/>
    <hyperlink ref="V877" r:id="rId1732"/>
    <hyperlink ref="V878" r:id="rId1733"/>
    <hyperlink ref="V879" r:id="rId1734"/>
    <hyperlink ref="V880" r:id="rId1735"/>
    <hyperlink ref="V881" r:id="rId1736"/>
    <hyperlink ref="V882" r:id="rId1737"/>
    <hyperlink ref="V883" r:id="rId1738"/>
    <hyperlink ref="V884" r:id="rId1739"/>
    <hyperlink ref="V885" r:id="rId1740"/>
    <hyperlink ref="V886" r:id="rId1741"/>
    <hyperlink ref="V887" r:id="rId1742"/>
    <hyperlink ref="V888" r:id="rId1743"/>
    <hyperlink ref="V889" r:id="rId1744"/>
    <hyperlink ref="V890" r:id="rId1745"/>
    <hyperlink ref="V891" r:id="rId1746"/>
    <hyperlink ref="V892" r:id="rId1747"/>
    <hyperlink ref="V893" r:id="rId1748"/>
    <hyperlink ref="V894" r:id="rId1749"/>
    <hyperlink ref="V895" r:id="rId1750"/>
    <hyperlink ref="V896" r:id="rId1751"/>
    <hyperlink ref="V897" r:id="rId1752"/>
    <hyperlink ref="V898" r:id="rId1753"/>
    <hyperlink ref="V899" r:id="rId1754"/>
    <hyperlink ref="V900" r:id="rId1755"/>
    <hyperlink ref="V901" r:id="rId1756"/>
    <hyperlink ref="V902" r:id="rId1757"/>
    <hyperlink ref="V903" r:id="rId1758"/>
    <hyperlink ref="V904" r:id="rId1759"/>
    <hyperlink ref="V905" r:id="rId1760"/>
    <hyperlink ref="V906" r:id="rId1761"/>
    <hyperlink ref="V907" r:id="rId1762"/>
    <hyperlink ref="V908" r:id="rId1763"/>
    <hyperlink ref="V909" r:id="rId1764"/>
    <hyperlink ref="V910" r:id="rId1765"/>
    <hyperlink ref="V911" r:id="rId1766"/>
    <hyperlink ref="V912" r:id="rId1767"/>
    <hyperlink ref="V913" r:id="rId1768"/>
    <hyperlink ref="V914" r:id="rId1769"/>
    <hyperlink ref="V915" r:id="rId1770"/>
    <hyperlink ref="V916" r:id="rId1771"/>
    <hyperlink ref="V917" r:id="rId1772"/>
    <hyperlink ref="V918" r:id="rId1773"/>
    <hyperlink ref="V919" r:id="rId1774"/>
    <hyperlink ref="V920" r:id="rId1775"/>
    <hyperlink ref="V921" r:id="rId1776"/>
    <hyperlink ref="V922" r:id="rId1777"/>
    <hyperlink ref="V923" r:id="rId1778"/>
    <hyperlink ref="V924" r:id="rId1779"/>
    <hyperlink ref="V925" r:id="rId1780"/>
    <hyperlink ref="V926" r:id="rId1781"/>
    <hyperlink ref="V927" r:id="rId1782"/>
    <hyperlink ref="V928" r:id="rId1783"/>
    <hyperlink ref="V929" r:id="rId1784"/>
    <hyperlink ref="V930" r:id="rId1785"/>
    <hyperlink ref="V931" r:id="rId1786"/>
    <hyperlink ref="V932" r:id="rId1787"/>
    <hyperlink ref="V933" r:id="rId1788"/>
    <hyperlink ref="V934" r:id="rId1789"/>
    <hyperlink ref="V935" r:id="rId1790"/>
    <hyperlink ref="V936" r:id="rId1791"/>
    <hyperlink ref="V937" r:id="rId1792"/>
    <hyperlink ref="V938" r:id="rId1793"/>
    <hyperlink ref="V939" r:id="rId1794"/>
    <hyperlink ref="V940" r:id="rId1795"/>
    <hyperlink ref="V941" r:id="rId1796"/>
    <hyperlink ref="V942" r:id="rId1797"/>
    <hyperlink ref="V943" r:id="rId1798"/>
    <hyperlink ref="V944" r:id="rId1799"/>
    <hyperlink ref="V945" r:id="rId1800"/>
    <hyperlink ref="V946" r:id="rId1801"/>
    <hyperlink ref="V947" r:id="rId1802"/>
    <hyperlink ref="V948" r:id="rId1803"/>
    <hyperlink ref="V949" r:id="rId1804"/>
    <hyperlink ref="V950" r:id="rId1805"/>
    <hyperlink ref="V951" r:id="rId1806"/>
    <hyperlink ref="V952" r:id="rId1807"/>
    <hyperlink ref="V953" r:id="rId1808"/>
    <hyperlink ref="V954" r:id="rId1809"/>
    <hyperlink ref="V955" r:id="rId1810"/>
    <hyperlink ref="V956" r:id="rId1811"/>
    <hyperlink ref="V957" r:id="rId1812"/>
    <hyperlink ref="V958" r:id="rId1813"/>
    <hyperlink ref="V959" r:id="rId1814"/>
    <hyperlink ref="V960" r:id="rId1815"/>
    <hyperlink ref="V961" r:id="rId1816"/>
    <hyperlink ref="V962" r:id="rId1817"/>
    <hyperlink ref="V963" r:id="rId1818"/>
    <hyperlink ref="X191" r:id="rId1819" location="!/thebouncerball/status/855274665052262401"/>
    <hyperlink ref="X192" r:id="rId1820" location="!/coolsumit786/status/855359774996615168"/>
    <hyperlink ref="X193" r:id="rId1821" location="!/rajaneeshk4/status/855305274374017025"/>
    <hyperlink ref="X194" r:id="rId1822" location="!/gurdevahluwalia/status/855416378811088897"/>
    <hyperlink ref="X195" r:id="rId1823" location="!/gurdevahluwalia/status/855416378811088897"/>
    <hyperlink ref="X196" r:id="rId1824" location="!/anjalispeaks/status/855447276042452994"/>
    <hyperlink ref="X197" r:id="rId1825" location="!/srinivas2112/status/855450258826039296"/>
    <hyperlink ref="X198" r:id="rId1826" location="!/mrwordsworthvii/status/855458140694773760"/>
    <hyperlink ref="X199" r:id="rId1827" location="!/rootcare/status/851118827408547841"/>
    <hyperlink ref="X200" r:id="rId1828" location="!/radhika65199252/status/855464268644311040"/>
    <hyperlink ref="X201" r:id="rId1829" location="!/radhika65199252/status/855464268644311040"/>
    <hyperlink ref="X202" r:id="rId1830" location="!/arya7rai001/status/855470373026099200"/>
    <hyperlink ref="X203" r:id="rId1831" location="!/iamlino_27/status/855471297652027392"/>
    <hyperlink ref="X204" r:id="rId1832" location="!/ajays23/status/855480878700535808"/>
    <hyperlink ref="X205" r:id="rId1833" location="!/cutelittle07/status/855659711856730113"/>
    <hyperlink ref="X206" r:id="rId1834" location="!/imanishagrawal/status/855731787669975040"/>
    <hyperlink ref="X207" r:id="rId1835" location="!/adarshprasad11/status/855769611941412864"/>
    <hyperlink ref="X208" r:id="rId1836" location="!/raghusjr/status/855788647613902848"/>
    <hyperlink ref="X209" r:id="rId1837" location="!/raghusjr/status/855788647613902848"/>
    <hyperlink ref="X210" r:id="rId1838" location="!/janishaili/status/855806552325988352"/>
    <hyperlink ref="X211" r:id="rId1839" location="!/sudhakarmg2k/status/855819931975155712"/>
    <hyperlink ref="X212" r:id="rId1840" location="!/iamamyth/status/855831690941431808"/>
    <hyperlink ref="X213" r:id="rId1841" location="!/iamamyth/status/855831690941431808"/>
    <hyperlink ref="X214" r:id="rId1842" location="!/wizrohit/status/855833420693295104"/>
    <hyperlink ref="X215" r:id="rId1843" location="!/roy___s/status/855833730447020034"/>
    <hyperlink ref="X216" r:id="rId1844" location="!/imrahulsuthar/status/855835453852979201"/>
    <hyperlink ref="X217" r:id="rId1845" location="!/mipaltanforever/status/855839051554881536"/>
    <hyperlink ref="X218" r:id="rId1846" location="!/wt_is_twiter/status/856099585219014656"/>
    <hyperlink ref="X219" r:id="rId1847" location="!/santosh700143/status/856168019621552128"/>
    <hyperlink ref="X220" r:id="rId1848" location="!/santosh700143/status/856168019621552128"/>
    <hyperlink ref="X221" r:id="rId1849" location="!/herefordrich/status/856168005759324160"/>
    <hyperlink ref="X222" r:id="rId1850" location="!/hawtchickx/status/856169047108591618"/>
    <hyperlink ref="X223" r:id="rId1851" location="!/hawtchickx/status/856169047108591618"/>
    <hyperlink ref="X224" r:id="rId1852" location="!/seeunknown/status/856167923743727616"/>
    <hyperlink ref="X225" r:id="rId1853" location="!/sierralimaa/status/856172433526603776"/>
    <hyperlink ref="X226" r:id="rId1854" location="!/insaasha1/status/856187323519782912"/>
    <hyperlink ref="X227" r:id="rId1855" location="!/insaasha1/status/856187323519782912"/>
    <hyperlink ref="X228" r:id="rId1856" location="!/indianmourinho/status/856196365277421574"/>
    <hyperlink ref="X229" r:id="rId1857" location="!/ab619cricket/status/856196412794523648"/>
    <hyperlink ref="X230" r:id="rId1858" location="!/kiran_alex7/status/856196513197940737"/>
    <hyperlink ref="X231" r:id="rId1859" location="!/denzilmartin05/status/856196551307395072"/>
    <hyperlink ref="X232" r:id="rId1860" location="!/05raza_/status/856197919279632384"/>
    <hyperlink ref="X233" r:id="rId1861" location="!/saadawizard08/status/856209655306911744"/>
    <hyperlink ref="X234" r:id="rId1862" location="!/subrat9/status/856209977266098176"/>
    <hyperlink ref="X235" r:id="rId1863" location="!/imshubsri/status/856211950824333312"/>
    <hyperlink ref="X236" r:id="rId1864" location="!/srkkafighter/status/856212328160907267"/>
    <hyperlink ref="X237" r:id="rId1865" location="!/angada/status/856216178276016128"/>
    <hyperlink ref="X238" r:id="rId1866" location="!/itssaty/status/856251047244947458"/>
    <hyperlink ref="X239" r:id="rId1867" location="!/miistergautam/status/856253687504789504"/>
    <hyperlink ref="X240" r:id="rId1868" location="!/imnagur/status/856209114539622400"/>
    <hyperlink ref="X241" r:id="rId1869" location="!/afzalhayat0103/status/856340991539691521"/>
    <hyperlink ref="X242" r:id="rId1870" location="!/ssgaparwezi/status/856381633305477120"/>
    <hyperlink ref="X243" r:id="rId1871" location="!/ssgaparwezi/status/856381633305477120"/>
    <hyperlink ref="X244" r:id="rId1872" location="!/sgaparwezi/status/856381811278184449"/>
    <hyperlink ref="X245" r:id="rId1873" location="!/sgaparwezi/status/856381811278184449"/>
    <hyperlink ref="X246" r:id="rId1874" location="!/thefakepunjabi/status/856472097845071872"/>
    <hyperlink ref="X247" r:id="rId1875" location="!/adwaitajoshi/status/856477409369108480"/>
    <hyperlink ref="X248" r:id="rId1876" location="!/abhilash_desai1/status/856477409759170560"/>
    <hyperlink ref="X249" r:id="rId1877" location="!/adinathgade/status/856477409851449344"/>
    <hyperlink ref="X250" r:id="rId1878" location="!/ahmedamanz/status/856477410891628545"/>
    <hyperlink ref="X251" r:id="rId1879" location="!/_akshatashetty/status/856477413613731843"/>
    <hyperlink ref="X252" r:id="rId1880" location="!/akashbagulb/status/856477414070915073"/>
    <hyperlink ref="X253" r:id="rId1881" location="!/ajinkyaoraut/status/856477414343442432"/>
    <hyperlink ref="X254" r:id="rId1882" location="!/aabhisavants/status/856477415601831936"/>
    <hyperlink ref="X255" r:id="rId1883" location="!/amanikotare/status/856477416717504514"/>
    <hyperlink ref="X256" r:id="rId1884" location="!/anilqpawar/status/856477416939814912"/>
    <hyperlink ref="X257" r:id="rId1885" location="!/pritikagarwal/status/856477417392803840"/>
    <hyperlink ref="X258" r:id="rId1886" location="!/aniruddhaalad/status/856477418080677888"/>
    <hyperlink ref="X259" r:id="rId1887" location="!/_yashmallik/status/856477418084872194"/>
    <hyperlink ref="X260" r:id="rId1888" location="!/aakhilabhide/status/856477420467236865"/>
    <hyperlink ref="X261" r:id="rId1889" location="!/akshaypsheth/status/856477421519994880"/>
    <hyperlink ref="X262" r:id="rId1890" location="!/anjalideshmukhd/status/856477421637390337"/>
    <hyperlink ref="X263" r:id="rId1891" location="!/_jennyroy/status/856477421675171841"/>
    <hyperlink ref="X264" r:id="rId1892" location="!/anmol_dixit11/status/856477422186876928"/>
    <hyperlink ref="X265" r:id="rId1893" location="!/anjaliaparab/status/856477423063445506"/>
    <hyperlink ref="X266" r:id="rId1894" location="!/indianidle/status/855798573937700865"/>
    <hyperlink ref="X267" r:id="rId1895" location="!/anishamishraa/status/856477423776522240"/>
    <hyperlink ref="X268" r:id="rId1896" location="!/piyush8824/status/856539949277093889"/>
    <hyperlink ref="X269" r:id="rId1897" location="!/tumbadi/status/856544503209086979"/>
    <hyperlink ref="X270" r:id="rId1898" location="!/tumbadi/status/856544503209086979"/>
    <hyperlink ref="X271" r:id="rId1899" location="!/tumbadi/status/856544503209086979"/>
    <hyperlink ref="X272" r:id="rId1900" location="!/iamsumi7/status/856583895122313216"/>
    <hyperlink ref="X273" r:id="rId1901" location="!/sairam_ganja/status/856835843264217088"/>
    <hyperlink ref="X274" r:id="rId1902" location="!/sairam_ganja/status/856835843264217088"/>
    <hyperlink ref="X275" r:id="rId1903" location="!/arunkumar_mani/status/856913348499197952"/>
    <hyperlink ref="X276" r:id="rId1904" location="!/arunkumar_mani/status/856913348499197952"/>
    <hyperlink ref="X277" r:id="rId1905" location="!/vishnumech112/status/856932456070598658"/>
    <hyperlink ref="X278" r:id="rId1906" location="!/faiznsport/status/857123535478763521"/>
    <hyperlink ref="X279" r:id="rId1907" location="!/thesportswallah/status/857204045102039043"/>
    <hyperlink ref="X280" r:id="rId1908" location="!/_hetshah/status/857245947675496449"/>
    <hyperlink ref="X281" r:id="rId1909" location="!/inventorkarthi/status/857262637914181632"/>
    <hyperlink ref="X282" r:id="rId1910" location="!/dextryl/status/857274491310833665"/>
    <hyperlink ref="X283" r:id="rId1911" location="!/dextryl/status/857274491310833665"/>
    <hyperlink ref="X284" r:id="rId1912" location="!/dextryl/status/857274491310833665"/>
    <hyperlink ref="X285" r:id="rId1913" location="!/socialleadshub/status/857361743911301123"/>
    <hyperlink ref="X286" r:id="rId1914" location="!/dwmginc/status/857361749070286852"/>
    <hyperlink ref="X287" r:id="rId1915" location="!/puneet27189/status/857524576984604672"/>
    <hyperlink ref="X288" r:id="rId1916" location="!/kalyankar_vinay/status/857582007446114304"/>
    <hyperlink ref="X289" r:id="rId1917" location="!/krunalofficial/status/857582129688985600"/>
    <hyperlink ref="X290" r:id="rId1918" location="!/krunalofficial/status/857582129688985600"/>
    <hyperlink ref="X291" r:id="rId1919" location="!/shivanip330/status/857582255681699843"/>
    <hyperlink ref="X292" r:id="rId1920" location="!/shivanip330/status/857582255681699843"/>
    <hyperlink ref="X293" r:id="rId1921" location="!/prrasadkhomne/status/857582374174863360"/>
    <hyperlink ref="X294" r:id="rId1922" location="!/prrasadkhomne/status/857582374174863360"/>
    <hyperlink ref="X295" r:id="rId1923" location="!/chandansingh121/status/857582402817974272"/>
    <hyperlink ref="X296" r:id="rId1924" location="!/chandansingh121/status/857582402817974272"/>
    <hyperlink ref="X297" r:id="rId1925" location="!/loyal_devanshu/status/857582825469554688"/>
    <hyperlink ref="X298" r:id="rId1926" location="!/shajesh_k/status/857583108429709312"/>
    <hyperlink ref="X299" r:id="rId1927" location="!/shajesh_k/status/857583108429709312"/>
    <hyperlink ref="X300" r:id="rId1928" location="!/afsalkasim25/status/857583115707056132"/>
    <hyperlink ref="X301" r:id="rId1929" location="!/afsalkasim25/status/857583115707056132"/>
    <hyperlink ref="X302" r:id="rId1930" location="!/kavidesiakavi/status/857584172797505536"/>
    <hyperlink ref="X303" r:id="rId1931" location="!/kavidesiakavi/status/857584172797505536"/>
    <hyperlink ref="X304" r:id="rId1932" location="!/rrajasekharr/status/857584849162555394"/>
    <hyperlink ref="X305" r:id="rId1933" location="!/rrajasekharr/status/857584849162555394"/>
    <hyperlink ref="X306" r:id="rId1934" location="!/4u5tin/status/857585716209102850"/>
    <hyperlink ref="X307" r:id="rId1935" location="!/4u5tin/status/857585716209102850"/>
    <hyperlink ref="X308" r:id="rId1936" location="!/queenfashi/status/857592263962054656"/>
    <hyperlink ref="X309" r:id="rId1937" location="!/ushakrishn/status/857595377268260864"/>
    <hyperlink ref="X310" r:id="rId1938" location="!/ushakrishn/status/857595377268260864"/>
    <hyperlink ref="X311" r:id="rId1939" location="!/avisribosu/status/857595876163805184"/>
    <hyperlink ref="X312" r:id="rId1940" location="!/avisribosu/status/857595876163805184"/>
    <hyperlink ref="X313" r:id="rId1941" location="!/namanchitransh/status/857595914780905474"/>
    <hyperlink ref="X314" r:id="rId1942" location="!/namanchitransh/status/857595914780905474"/>
    <hyperlink ref="X315" r:id="rId1943" location="!/iamanwarwani/status/857596727854944257"/>
    <hyperlink ref="X316" r:id="rId1944" location="!/iamanwarwani/status/857596727854944257"/>
    <hyperlink ref="X317" r:id="rId1945" location="!/abhishekaltekar/status/857597294249725952"/>
    <hyperlink ref="X318" r:id="rId1946" location="!/abhishekaltekar/status/857597294249725952"/>
    <hyperlink ref="X319" r:id="rId1947" location="!/sriakh/status/857598065183780864"/>
    <hyperlink ref="X320" r:id="rId1948" location="!/sriakh/status/857598065183780864"/>
    <hyperlink ref="X321" r:id="rId1949" location="!/anishsachi/status/857598591371796481"/>
    <hyperlink ref="X322" r:id="rId1950" location="!/anishsachi/status/857598591371796481"/>
    <hyperlink ref="X323" r:id="rId1951" location="!/geter_angu/status/857598606374834177"/>
    <hyperlink ref="X324" r:id="rId1952" location="!/geter_angu/status/857598606374834177"/>
    <hyperlink ref="X325" r:id="rId1953" location="!/imrids10/status/857599247516016640"/>
    <hyperlink ref="X326" r:id="rId1954" location="!/imrids10/status/857599247516016640"/>
    <hyperlink ref="X327" r:id="rId1955" location="!/aravindramesh07/status/857599784760164353"/>
    <hyperlink ref="X328" r:id="rId1956" location="!/aravindramesh07/status/857599784760164353"/>
    <hyperlink ref="X329" r:id="rId1957" location="!/khanarshiya333/status/857599815454257152"/>
    <hyperlink ref="X330" r:id="rId1958" location="!/khanarshiya333/status/857599815454257152"/>
    <hyperlink ref="X331" r:id="rId1959" location="!/thelittle_kid/status/857599991866687488"/>
    <hyperlink ref="X332" r:id="rId1960" location="!/thelittle_kid/status/857599991866687488"/>
    <hyperlink ref="X333" r:id="rId1961" location="!/mjharkreader/status/857600651945099264"/>
    <hyperlink ref="X334" r:id="rId1962" location="!/mjharkreader/status/857600651945099264"/>
    <hyperlink ref="X335" r:id="rId1963" location="!/iamkarthikeyank/status/857600822519119872"/>
    <hyperlink ref="X336" r:id="rId1964" location="!/iamkarthikeyank/status/857600822519119872"/>
    <hyperlink ref="X337" r:id="rId1965" location="!/praveensparama/status/857601113528311808"/>
    <hyperlink ref="X338" r:id="rId1966" location="!/praveensparama/status/857601113528311808"/>
    <hyperlink ref="X339" r:id="rId1967" location="!/nsuisunny/status/857602364341190656"/>
    <hyperlink ref="X340" r:id="rId1968" location="!/nsuisunny/status/857602364341190656"/>
    <hyperlink ref="X341" r:id="rId1969" location="!/shahidp735060/status/857602540673810432"/>
    <hyperlink ref="X342" r:id="rId1970" location="!/shahidp735060/status/857602540673810432"/>
    <hyperlink ref="X343" r:id="rId1971" location="!/tejaswini7/status/857603531913781248"/>
    <hyperlink ref="X344" r:id="rId1972" location="!/tejaswini7/status/857603531913781248"/>
    <hyperlink ref="X345" r:id="rId1973" location="!/hrangtlung/status/857604363719761923"/>
    <hyperlink ref="X346" r:id="rId1974" location="!/hrangtlung/status/857604363719761923"/>
    <hyperlink ref="X347" r:id="rId1975" location="!/iamlucky12ka4/status/857604508678893569"/>
    <hyperlink ref="X348" r:id="rId1976" location="!/iamlucky12ka4/status/857604508678893569"/>
    <hyperlink ref="X349" r:id="rId1977" location="!/rated_ansh/status/857604628304863232"/>
    <hyperlink ref="X350" r:id="rId1978" location="!/rated_ansh/status/857604628304863232"/>
    <hyperlink ref="X351" r:id="rId1979" location="!/the_karishma/status/857604659585753090"/>
    <hyperlink ref="X352" r:id="rId1980" location="!/the_karishma/status/857604659585753090"/>
    <hyperlink ref="X353" r:id="rId1981" location="!/pratapc77398804/status/857604852456853505"/>
    <hyperlink ref="X354" r:id="rId1982" location="!/pratapc77398804/status/857604852456853505"/>
    <hyperlink ref="X355" r:id="rId1983" location="!/sonu1137tyag/status/857605018396102656"/>
    <hyperlink ref="X356" r:id="rId1984" location="!/sonu1137tyag/status/857605018396102656"/>
    <hyperlink ref="X357" r:id="rId1985" location="!/apoorvduvey/status/857609140591624193"/>
    <hyperlink ref="X358" r:id="rId1986" location="!/apoorvduvey/status/857609140591624193"/>
    <hyperlink ref="X359" r:id="rId1987" location="!/sharmabhargava/status/857610815150731264"/>
    <hyperlink ref="X360" r:id="rId1988" location="!/sharmabhargava/status/857610815150731264"/>
    <hyperlink ref="X361" r:id="rId1989" location="!/parmardipak405/status/857611254570950656"/>
    <hyperlink ref="X362" r:id="rId1990" location="!/parmardipak405/status/857611254570950656"/>
    <hyperlink ref="X363" r:id="rId1991" location="!/shivaku94983370/status/857612202693468160"/>
    <hyperlink ref="X364" r:id="rId1992" location="!/shivaku94983370/status/857612202693468160"/>
    <hyperlink ref="X365" r:id="rId1993" location="!/monil2403/status/857612518419836930"/>
    <hyperlink ref="X366" r:id="rId1994" location="!/monil2403/status/857612518419836930"/>
    <hyperlink ref="X367" r:id="rId1995" location="!/solthi_anil/status/857612922784276481"/>
    <hyperlink ref="X368" r:id="rId1996" location="!/solthi_anil/status/857612922784276481"/>
    <hyperlink ref="X369" r:id="rId1997" location="!/dineshkhullar5/status/857613892431691776"/>
    <hyperlink ref="X370" r:id="rId1998" location="!/dineshkhullar5/status/857613892431691776"/>
    <hyperlink ref="X371" r:id="rId1999" location="!/prince_vedant/status/857614625180971008"/>
    <hyperlink ref="X372" r:id="rId2000" location="!/prince_vedant/status/857614625180971008"/>
    <hyperlink ref="X373" r:id="rId2001" location="!/otb_makeup/status/857614713412308992"/>
    <hyperlink ref="X374" r:id="rId2002" location="!/otb_makeup/status/857614713412308992"/>
    <hyperlink ref="X375" r:id="rId2003" location="!/ajitprayag/status/857614829778948098"/>
    <hyperlink ref="X376" r:id="rId2004" location="!/ajitprayag/status/857614829778948098"/>
    <hyperlink ref="X377" r:id="rId2005" location="!/sriharshamalla1/status/857615883799154688"/>
    <hyperlink ref="X378" r:id="rId2006" location="!/sriharshamalla1/status/857615883799154688"/>
    <hyperlink ref="X379" r:id="rId2007" location="!/chawadeyash/status/857616162263314433"/>
    <hyperlink ref="X380" r:id="rId2008" location="!/chawadeyash/status/857616162263314433"/>
    <hyperlink ref="X381" r:id="rId2009" location="!/pranav9983/status/857616456837722112"/>
    <hyperlink ref="X382" r:id="rId2010" location="!/pranav9983/status/857616456837722112"/>
    <hyperlink ref="X383" r:id="rId2011" location="!/afreennagarji1/status/857616802490105857"/>
    <hyperlink ref="X384" r:id="rId2012" location="!/afreennagarji1/status/857616802490105857"/>
    <hyperlink ref="X385" r:id="rId2013" location="!/kishan_1990/status/857617656928649216"/>
    <hyperlink ref="X386" r:id="rId2014" location="!/kishan_1990/status/857617656928649216"/>
    <hyperlink ref="X387" r:id="rId2015" location="!/bhupendrakhidia/status/857618152162832388"/>
    <hyperlink ref="X388" r:id="rId2016" location="!/bhupendrakhidia/status/857618152162832388"/>
    <hyperlink ref="X389" r:id="rId2017" location="!/nanirbl/status/857618446909157376"/>
    <hyperlink ref="X390" r:id="rId2018" location="!/nanirbl/status/857618446909157376"/>
    <hyperlink ref="X391" r:id="rId2019" location="!/milind_keskar/status/857618990717435906"/>
    <hyperlink ref="X392" r:id="rId2020" location="!/milind_keskar/status/857618990717435906"/>
    <hyperlink ref="X393" r:id="rId2021" location="!/posurendar2000/status/857619063887024128"/>
    <hyperlink ref="X394" r:id="rId2022" location="!/posurendar2000/status/857619063887024128"/>
    <hyperlink ref="X395" r:id="rId2023" location="!/confused_forevr/status/857619375326724102"/>
    <hyperlink ref="X396" r:id="rId2024" location="!/confused_forevr/status/857619375326724102"/>
    <hyperlink ref="X397" r:id="rId2025" location="!/piathealien/status/857619841422729216"/>
    <hyperlink ref="X398" r:id="rId2026" location="!/piathealien/status/857619841422729216"/>
    <hyperlink ref="X399" r:id="rId2027" location="!/mohdmuzakkir755/status/857620006472962049"/>
    <hyperlink ref="X400" r:id="rId2028" location="!/mohdmuzakkir755/status/857620006472962049"/>
    <hyperlink ref="X401" r:id="rId2029" location="!/vinityadav319/status/857620167861440512"/>
    <hyperlink ref="X402" r:id="rId2030" location="!/vinityadav319/status/857620167861440512"/>
    <hyperlink ref="X403" r:id="rId2031" location="!/6o1dhhixnp2q8pe/status/857620911154839552"/>
    <hyperlink ref="X404" r:id="rId2032" location="!/6o1dhhixnp2q8pe/status/857620911154839552"/>
    <hyperlink ref="X405" r:id="rId2033" location="!/shreyas42/status/857621144580407297"/>
    <hyperlink ref="X406" r:id="rId2034" location="!/shreyas42/status/857621144580407297"/>
    <hyperlink ref="X407" r:id="rId2035" location="!/selvamsugi12/status/857621740830117888"/>
    <hyperlink ref="X408" r:id="rId2036" location="!/selvamsugi12/status/857621740830117888"/>
    <hyperlink ref="X409" r:id="rId2037" location="!/alokksrs/status/857622049505681409"/>
    <hyperlink ref="X410" r:id="rId2038" location="!/alokksrs/status/857622049505681409"/>
    <hyperlink ref="X411" r:id="rId2039" location="!/mirtahirhussian/status/857622246411587585"/>
    <hyperlink ref="X412" r:id="rId2040" location="!/mirtahirhussian/status/857622246411587585"/>
    <hyperlink ref="X413" r:id="rId2041" location="!/rajneeshht/status/857623005312233473"/>
    <hyperlink ref="X414" r:id="rId2042" location="!/rajneeshht/status/857623005312233473"/>
    <hyperlink ref="X415" r:id="rId2043" location="!/dv_mech/status/857623766972715009"/>
    <hyperlink ref="X416" r:id="rId2044" location="!/dv_mech/status/857623766972715009"/>
    <hyperlink ref="X417" r:id="rId2045" location="!/sameerfaizan143/status/857624840072724482"/>
    <hyperlink ref="X418" r:id="rId2046" location="!/sameerfaizan143/status/857624840072724482"/>
    <hyperlink ref="X419" r:id="rId2047" location="!/ashish1901/status/857625598956589056"/>
    <hyperlink ref="X420" r:id="rId2048" location="!/ashish1901/status/857625598956589056"/>
    <hyperlink ref="X421" r:id="rId2049" location="!/liannbarreto/status/857630379066482688"/>
    <hyperlink ref="X422" r:id="rId2050" location="!/liannbarreto/status/857630379066482688"/>
    <hyperlink ref="X423" r:id="rId2051" location="!/abhilash_amale/status/857629618429468673"/>
    <hyperlink ref="X424" r:id="rId2052" location="!/abhilash_amale/status/857629618429468673"/>
    <hyperlink ref="X425" r:id="rId2053" location="!/vaibhav9719/status/857632430714441729"/>
    <hyperlink ref="X426" r:id="rId2054" location="!/vaibhav9719/status/857632430714441729"/>
    <hyperlink ref="X427" r:id="rId2055" location="!/rockstarjyo/status/857632704656842753"/>
    <hyperlink ref="X428" r:id="rId2056" location="!/rockstarjyo/status/857632704656842753"/>
    <hyperlink ref="X429" r:id="rId2057" location="!/bhushansz/status/857634972194287616"/>
    <hyperlink ref="X430" r:id="rId2058" location="!/vilaytee/status/857638115812401152"/>
    <hyperlink ref="X431" r:id="rId2059" location="!/chotu74672459/status/857641743826550785"/>
    <hyperlink ref="X432" r:id="rId2060" location="!/chotu74672459/status/857641743826550785"/>
    <hyperlink ref="X433" r:id="rId2061" location="!/mahendra_bce/status/857642231255191552"/>
    <hyperlink ref="X434" r:id="rId2062" location="!/mahendra_bce/status/857642231255191552"/>
    <hyperlink ref="X435" r:id="rId2063" location="!/mullaisurya/status/857643397204426753"/>
    <hyperlink ref="X436" r:id="rId2064" location="!/mullaisurya/status/857643397204426753"/>
    <hyperlink ref="X437" r:id="rId2065" location="!/naveensukhija25/status/857647650488889344"/>
    <hyperlink ref="X438" r:id="rId2066" location="!/naveensukhija25/status/857647650488889344"/>
    <hyperlink ref="X439" r:id="rId2067" location="!/sanjaymc1/status/857648646476746753"/>
    <hyperlink ref="X440" r:id="rId2068" location="!/ankurpatel541/status/857650168535040000"/>
    <hyperlink ref="X441" r:id="rId2069" location="!/ankurpatel541/status/857650168535040000"/>
    <hyperlink ref="X442" r:id="rId2070" location="!/pc_at_nitk/status/857652915694993408"/>
    <hyperlink ref="X443" r:id="rId2071" location="!/pc_at_nitk/status/857652915694993408"/>
    <hyperlink ref="X444" r:id="rId2072" location="!/mdswarna/status/857655815460749312"/>
    <hyperlink ref="X445" r:id="rId2073" location="!/mdswarna/status/857655815460749312"/>
    <hyperlink ref="X446" r:id="rId2074" location="!/i_m_kishlay/status/857657227271864322"/>
    <hyperlink ref="X447" r:id="rId2075" location="!/i_m_kishlay/status/857657227271864322"/>
    <hyperlink ref="X448" r:id="rId2076" location="!/ashish_nomore/status/857658511093895169"/>
    <hyperlink ref="X449" r:id="rId2077" location="!/furkanskhan/status/857658648452935680"/>
    <hyperlink ref="X450" r:id="rId2078" location="!/furkanskhan/status/857658648452935680"/>
    <hyperlink ref="X451" r:id="rId2079" location="!/javidbutt15/status/857659053832634369"/>
    <hyperlink ref="X452" r:id="rId2080" location="!/javidbutt15/status/857659053832634369"/>
    <hyperlink ref="X453" r:id="rId2081" location="!/jaganjindal/status/857659156257484802"/>
    <hyperlink ref="X454" r:id="rId2082" location="!/jaganjindal/status/857659156257484802"/>
    <hyperlink ref="X455" r:id="rId2083" location="!/drrishisethi/status/857660406013116416"/>
    <hyperlink ref="X456" r:id="rId2084" location="!/drrishisethi/status/857660406013116416"/>
    <hyperlink ref="X457" r:id="rId2085" location="!/archupandey/status/857662333266542593"/>
    <hyperlink ref="X458" r:id="rId2086" location="!/archupandey/status/857662333266542593"/>
    <hyperlink ref="X459" r:id="rId2087" location="!/inderjeetmm/status/857663495269212162"/>
    <hyperlink ref="X460" r:id="rId2088" location="!/inderjeetmm/status/857663495269212162"/>
    <hyperlink ref="X461" r:id="rId2089" location="!/ptnkprashant/status/857665621760200704"/>
    <hyperlink ref="X462" r:id="rId2090" location="!/ptnkprashant/status/857665621760200704"/>
    <hyperlink ref="X463" r:id="rId2091" location="!/premkum47463978/status/857668393285165056"/>
    <hyperlink ref="X464" r:id="rId2092" location="!/premkum47463978/status/857668393285165056"/>
    <hyperlink ref="X465" r:id="rId2093" location="!/vikaskaushik009/status/857669329424326656"/>
    <hyperlink ref="X466" r:id="rId2094" location="!/vikaskaushik009/status/857669329424326656"/>
    <hyperlink ref="X467" r:id="rId2095" location="!/oosaravelli_/status/857671924968595456"/>
    <hyperlink ref="X468" r:id="rId2096" location="!/oosaravelli_/status/857671924968595456"/>
    <hyperlink ref="X469" r:id="rId2097" location="!/shailen77237454/status/857672477497073665"/>
    <hyperlink ref="X470" r:id="rId2098" location="!/shailen77237454/status/857672477497073665"/>
    <hyperlink ref="X471" r:id="rId2099" location="!/abhi_saima/status/857672865444896769"/>
    <hyperlink ref="X472" r:id="rId2100" location="!/abhi_saima/status/857672865444896769"/>
    <hyperlink ref="X473" r:id="rId2101" location="!/shriyamisra/status/857679551488417792"/>
    <hyperlink ref="X474" r:id="rId2102" location="!/shriyamisra/status/857679551488417792"/>
    <hyperlink ref="X475" r:id="rId2103" location="!/manish296/status/857683270749888512"/>
    <hyperlink ref="X476" r:id="rId2104" location="!/manish296/status/857683270749888512"/>
    <hyperlink ref="X477" r:id="rId2105" location="!/vijaysingh_08/status/857709145897807873"/>
    <hyperlink ref="X478" r:id="rId2106" location="!/vijaysingh_08/status/857709145897807873"/>
    <hyperlink ref="X479" r:id="rId2107" location="!/inbarasu1960/status/857715902690631680"/>
    <hyperlink ref="X480" r:id="rId2108" location="!/inbarasu1960/status/857715902690631680"/>
    <hyperlink ref="X481" r:id="rId2109" location="!/kritarthsardana/status/857721561188622336"/>
    <hyperlink ref="X482" r:id="rId2110" location="!/kritarthsardana/status/857721561188622336"/>
    <hyperlink ref="X483" r:id="rId2111" location="!/pethkarpriyanka/status/857724836512182272"/>
    <hyperlink ref="X484" r:id="rId2112" location="!/pethkarpriyanka/status/857724836512182272"/>
    <hyperlink ref="X485" r:id="rId2113" location="!/imkabira/status/857741589283733505"/>
    <hyperlink ref="X486" r:id="rId2114" location="!/imkabira/status/857741589283733505"/>
    <hyperlink ref="X487" r:id="rId2115" location="!/suraj99211/status/857747359849209857"/>
    <hyperlink ref="X488" r:id="rId2116" location="!/suraj99211/status/857747359849209857"/>
    <hyperlink ref="X489" r:id="rId2117" location="!/vinayakinamdar/status/857756064976187396"/>
    <hyperlink ref="X490" r:id="rId2118" location="!/vinayakinamdar/status/857756064976187396"/>
    <hyperlink ref="X491" r:id="rId2119" location="!/spintu186/status/857757612774903809"/>
    <hyperlink ref="X492" r:id="rId2120" location="!/spintu186/status/857757612774903809"/>
    <hyperlink ref="X493" r:id="rId2121" location="!/ameetjain18/status/857765337483358209"/>
    <hyperlink ref="X494" r:id="rId2122" location="!/ameetjain18/status/857765337483358209"/>
    <hyperlink ref="X495" r:id="rId2123" location="!/bhupen_sisodia/status/857765525119741952"/>
    <hyperlink ref="X496" r:id="rId2124" location="!/bhupen_sisodia/status/857765525119741952"/>
    <hyperlink ref="X497" r:id="rId2125" location="!/ernikhilvats/status/857766893742108673"/>
    <hyperlink ref="X498" r:id="rId2126" location="!/ernikhilvats/status/857766893742108673"/>
    <hyperlink ref="X499" r:id="rId2127" location="!/prasad_devanshu/status/857766918991859713"/>
    <hyperlink ref="X500" r:id="rId2128" location="!/prasad_devanshu/status/857766918991859713"/>
    <hyperlink ref="X501" r:id="rId2129" location="!/sam_jn_/status/857767569175977984"/>
    <hyperlink ref="X502" r:id="rId2130" location="!/sam_jn_/status/857767569175977984"/>
    <hyperlink ref="X503" r:id="rId2131" location="!/bodra20/status/857767781571280897"/>
    <hyperlink ref="X504" r:id="rId2132" location="!/bodra20/status/857767781571280897"/>
    <hyperlink ref="X505" r:id="rId2133" location="!/vandana_rach/status/857770768096153600"/>
    <hyperlink ref="X506" r:id="rId2134" location="!/vandana_rach/status/857770768096153600"/>
    <hyperlink ref="X507" r:id="rId2135" location="!/starlord1_4/status/857778622593089536"/>
    <hyperlink ref="X508" r:id="rId2136" location="!/starlord1_4/status/857778622593089536"/>
    <hyperlink ref="X509" r:id="rId2137" location="!/4seohelp/status/857781297820844032"/>
    <hyperlink ref="X510" r:id="rId2138" location="!/4seohelp/status/857781297820844032"/>
    <hyperlink ref="X511" r:id="rId2139" location="!/kuldeepkumar012/status/857783151665582080"/>
    <hyperlink ref="X512" r:id="rId2140" location="!/kuldeepkumar012/status/857783151665582080"/>
    <hyperlink ref="X513" r:id="rId2141" location="!/iam_blueeboy/status/857784617591492608"/>
    <hyperlink ref="X514" r:id="rId2142" location="!/iam_blueeboy/status/857784617591492608"/>
    <hyperlink ref="X515" r:id="rId2143" location="!/hetvit14/status/857785790474190849"/>
    <hyperlink ref="X516" r:id="rId2144" location="!/hetvit14/status/857785790474190849"/>
    <hyperlink ref="X517" r:id="rId2145" location="!/pachifernandes/status/857787336570146816"/>
    <hyperlink ref="X518" r:id="rId2146" location="!/pachifernandes/status/857787336570146816"/>
    <hyperlink ref="X519" r:id="rId2147" location="!/navanethakumar/status/857789299915345920"/>
    <hyperlink ref="X520" r:id="rId2148" location="!/navanethakumar/status/857789299915345920"/>
    <hyperlink ref="X521" r:id="rId2149" location="!/shashishagun/status/857793512196247553"/>
    <hyperlink ref="X522" r:id="rId2150" location="!/shashishagun/status/857793512196247553"/>
    <hyperlink ref="X523" r:id="rId2151" location="!/luckyahir11/status/857797948175900672"/>
    <hyperlink ref="X524" r:id="rId2152" location="!/luckyahir11/status/857797948175900672"/>
    <hyperlink ref="X525" r:id="rId2153" location="!/anilgite021/status/857799394300534784"/>
    <hyperlink ref="X526" r:id="rId2154" location="!/anilgite021/status/857799394300534784"/>
    <hyperlink ref="X527" r:id="rId2155" location="!/balajikannan99/status/857800385238454273"/>
    <hyperlink ref="X528" r:id="rId2156" location="!/balajikannan99/status/857800385238454273"/>
    <hyperlink ref="X529" r:id="rId2157" location="!/maithily1905/status/857802481916563456"/>
    <hyperlink ref="X530" r:id="rId2158" location="!/maithily1905/status/857802481916563456"/>
    <hyperlink ref="X531" r:id="rId2159" location="!/thechinmaysahu/status/857813879442878464"/>
    <hyperlink ref="X532" r:id="rId2160" location="!/thechinmaysahu/status/857813879442878464"/>
    <hyperlink ref="X533" r:id="rId2161" location="!/shashiness/status/857816502023499777"/>
    <hyperlink ref="X534" r:id="rId2162" location="!/shashiness/status/857816502023499777"/>
    <hyperlink ref="X535" r:id="rId2163" location="!/duttasandip834/status/857824307686260736"/>
    <hyperlink ref="X536" r:id="rId2164" location="!/duttasandip834/status/857824307686260736"/>
    <hyperlink ref="X537" r:id="rId2165" location="!/avadheshmahajan/status/857825776061693952"/>
    <hyperlink ref="X538" r:id="rId2166" location="!/avadheshmahajan/status/857825776061693952"/>
    <hyperlink ref="X539" r:id="rId2167" location="!/mrsharepointguy/status/857826600770879489"/>
    <hyperlink ref="X540" r:id="rId2168" location="!/mrsharepointguy/status/857826600770879489"/>
    <hyperlink ref="X541" r:id="rId2169" location="!/karanarora79/status/857827178381058048"/>
    <hyperlink ref="X542" r:id="rId2170" location="!/karanarora79/status/857827178381058048"/>
    <hyperlink ref="X543" r:id="rId2171" location="!/eli_wolfsbane/status/857830220283482112"/>
    <hyperlink ref="X544" r:id="rId2172" location="!/eli_wolfsbane/status/857830220283482112"/>
    <hyperlink ref="X545" r:id="rId2173" location="!/aksheygoyal/status/857841407398211584"/>
    <hyperlink ref="X546" r:id="rId2174" location="!/aksheygoyal/status/857841407398211584"/>
    <hyperlink ref="X547" r:id="rId2175" location="!/manisht47106254/status/857844449392680960"/>
    <hyperlink ref="X548" r:id="rId2176" location="!/manisht47106254/status/857844449392680960"/>
    <hyperlink ref="X549" r:id="rId2177" location="!/rinakhatri01/status/857844686475542529"/>
    <hyperlink ref="X550" r:id="rId2178" location="!/rinakhatri01/status/857844686475542529"/>
    <hyperlink ref="X551" r:id="rId2179" location="!/sureshm_hr/status/857846067379015681"/>
    <hyperlink ref="X552" r:id="rId2180" location="!/sureshm_hr/status/857846067379015681"/>
    <hyperlink ref="X553" r:id="rId2181" location="!/anpm_it/status/857848200761405440"/>
    <hyperlink ref="X554" r:id="rId2182" location="!/anpm_it/status/857848200761405440"/>
    <hyperlink ref="X555" r:id="rId2183" location="!/sv831725/status/857850930821120004"/>
    <hyperlink ref="X556" r:id="rId2184" location="!/sv831725/status/857850930821120004"/>
    <hyperlink ref="X557" r:id="rId2185" location="!/im_pandit/status/857852324546400256"/>
    <hyperlink ref="X558" r:id="rId2186" location="!/im_pandit/status/857852324546400256"/>
    <hyperlink ref="X559" r:id="rId2187" location="!/narry_is_life10/status/857854388743716865"/>
    <hyperlink ref="X560" r:id="rId2188" location="!/narry_is_life10/status/857854388743716865"/>
    <hyperlink ref="X561" r:id="rId2189" location="!/ryansush/status/857859020656447488"/>
    <hyperlink ref="X562" r:id="rId2190" location="!/jcjha/status/857863611087294465"/>
    <hyperlink ref="X563" r:id="rId2191" location="!/jcjha/status/857863611087294465"/>
    <hyperlink ref="X564" r:id="rId2192" location="!/moripraful/status/857866710577238018"/>
    <hyperlink ref="X565" r:id="rId2193" location="!/moripraful/status/857866710577238018"/>
    <hyperlink ref="X566" r:id="rId2194" location="!/imdhruvnaveen/status/857869013753319425"/>
    <hyperlink ref="X567" r:id="rId2195" location="!/imdhruvnaveen/status/857869013753319425"/>
    <hyperlink ref="X568" r:id="rId2196" location="!/vanillawallah/status/857869414225420289"/>
    <hyperlink ref="X569" r:id="rId2197" location="!/vanillawallah/status/857869414225420289"/>
    <hyperlink ref="X570" r:id="rId2198" location="!/sagar2612/status/857869481212649472"/>
    <hyperlink ref="X571" r:id="rId2199" location="!/sagar2612/status/857869481212649472"/>
    <hyperlink ref="X572" r:id="rId2200" location="!/manthanvamp007/status/857870062178279424"/>
    <hyperlink ref="X573" r:id="rId2201" location="!/manthanvamp007/status/857870062178279424"/>
    <hyperlink ref="X574" r:id="rId2202" location="!/mehul_27/status/857872970718396416"/>
    <hyperlink ref="X575" r:id="rId2203" location="!/mehul_27/status/857872970718396416"/>
    <hyperlink ref="X576" r:id="rId2204" location="!/iam_tharun12/status/857874246701330432"/>
    <hyperlink ref="X577" r:id="rId2205" location="!/iam_tharun12/status/857874246701330432"/>
    <hyperlink ref="X578" r:id="rId2206" location="!/aspandya2012/status/857875584675790848"/>
    <hyperlink ref="X579" r:id="rId2207" location="!/aspandya2012/status/857875584675790848"/>
    <hyperlink ref="X580" r:id="rId2208" location="!/bharathnani6264/status/857876419291955200"/>
    <hyperlink ref="X581" r:id="rId2209" location="!/bharathnani6264/status/857876419291955200"/>
    <hyperlink ref="X582" r:id="rId2210" location="!/jaimataki4/status/857876954548142080"/>
    <hyperlink ref="X583" r:id="rId2211" location="!/jaimataki4/status/857876954548142080"/>
    <hyperlink ref="X584" r:id="rId2212" location="!/yash_lanjekar/status/857884092540436480"/>
    <hyperlink ref="X585" r:id="rId2213" location="!/yash_lanjekar/status/857884092540436480"/>
    <hyperlink ref="X586" r:id="rId2214" location="!/sachin_ei/status/857884420203851776"/>
    <hyperlink ref="X587" r:id="rId2215" location="!/sachin_ei/status/857884420203851776"/>
    <hyperlink ref="X588" r:id="rId2216" location="!/sandy_crax/status/857906551423725569"/>
    <hyperlink ref="X589" r:id="rId2217" location="!/sandy_crax/status/857906551423725569"/>
    <hyperlink ref="X590" r:id="rId2218" location="!/newfangled_p/status/857912434534875136"/>
    <hyperlink ref="X591" r:id="rId2219" location="!/newfangled_p/status/857912434534875136"/>
    <hyperlink ref="X592" r:id="rId2220" location="!/pandeyrohandee2/status/857921320184631297"/>
    <hyperlink ref="X593" r:id="rId2221" location="!/pandeyrohandee2/status/857921320184631297"/>
    <hyperlink ref="X594" r:id="rId2222" location="!/swarup16/status/857930169314562048"/>
    <hyperlink ref="X595" r:id="rId2223" location="!/swarup16/status/857930169314562048"/>
    <hyperlink ref="X596" r:id="rId2224" location="!/20sheenu/status/857933997266972672"/>
    <hyperlink ref="X597" r:id="rId2225" location="!/20sheenu/status/857933997266972672"/>
    <hyperlink ref="X598" r:id="rId2226" location="!/amber_7777/status/857939597950570496"/>
    <hyperlink ref="X599" r:id="rId2227" location="!/cric_lama/status/857940797244755968"/>
    <hyperlink ref="X600" r:id="rId2228" location="!/harpaleureca/status/857941699607134208"/>
    <hyperlink ref="X601" r:id="rId2229" location="!/milinparikh29/status/857942270397435906"/>
    <hyperlink ref="X602" r:id="rId2230" location="!/sentsss/status/857943609500286976"/>
    <hyperlink ref="X603" r:id="rId2231" location="!/sentsss/status/857943609500286976"/>
    <hyperlink ref="X604" r:id="rId2232" location="!/loosu_fellow/status/857943749942321152"/>
    <hyperlink ref="X605" r:id="rId2233" location="!/viralrajani/status/857950628139728897"/>
    <hyperlink ref="X606" r:id="rId2234" location="!/viralrajani/status/857950628139728897"/>
    <hyperlink ref="X607" r:id="rId2235" location="!/pjrock106/status/857952053531987968"/>
    <hyperlink ref="X608" r:id="rId2236" location="!/pjrock106/status/857952053531987968"/>
    <hyperlink ref="X609" r:id="rId2237" location="!/nivasnallavan/status/857954277695737856"/>
    <hyperlink ref="X610" r:id="rId2238" location="!/nivasnallavan/status/857954277695737856"/>
    <hyperlink ref="X611" r:id="rId2239" location="!/amankum25302040/status/857954952919916544"/>
    <hyperlink ref="X612" r:id="rId2240" location="!/amankum25302040/status/857954952919916544"/>
    <hyperlink ref="X613" r:id="rId2241" location="!/revathy_mahi/status/857955603037265920"/>
    <hyperlink ref="X614" r:id="rId2242" location="!/revathy_mahi/status/857955603037265920"/>
    <hyperlink ref="X615" r:id="rId2243" location="!/sonuli3/status/857960592023355393"/>
    <hyperlink ref="X616" r:id="rId2244" location="!/sonuli3/status/857960592023355393"/>
    <hyperlink ref="X617" r:id="rId2245" location="!/ayanbh7/status/857970225043648517"/>
    <hyperlink ref="X618" r:id="rId2246" location="!/ayanbh7/status/857970225043648517"/>
    <hyperlink ref="X619" r:id="rId2247" location="!/arshdeepz/status/857974755281952776"/>
    <hyperlink ref="X620" r:id="rId2248" location="!/raam_charan/status/857978033323606016"/>
    <hyperlink ref="X621" r:id="rId2249" location="!/raam_charan/status/857978033323606016"/>
    <hyperlink ref="X622" r:id="rId2250" location="!/kava_prateek/status/857978532562993152"/>
    <hyperlink ref="X623" r:id="rId2251" location="!/kava_prateek/status/857978532562993152"/>
    <hyperlink ref="X624" r:id="rId2252" location="!/madhura0191/status/857978590251667458"/>
    <hyperlink ref="X625" r:id="rId2253" location="!/madhura0191/status/857978590251667458"/>
    <hyperlink ref="X626" r:id="rId2254" location="!/samikm_2003/status/857980345475629056"/>
    <hyperlink ref="X627" r:id="rId2255" location="!/samikm_2003/status/857980345475629056"/>
    <hyperlink ref="X628" r:id="rId2256" location="!/truecohle/status/857982083700019202"/>
    <hyperlink ref="X629" r:id="rId2257" location="!/amanins69075951/status/857983469682651137"/>
    <hyperlink ref="X630" r:id="rId2258" location="!/amanins69075951/status/857983469682651137"/>
    <hyperlink ref="X631" r:id="rId2259" location="!/kanagu_v/status/857986428382441472"/>
    <hyperlink ref="X632" r:id="rId2260" location="!/kanagu_v/status/857986428382441472"/>
    <hyperlink ref="X633" r:id="rId2261" location="!/mangeshnawde/status/857991344299663360"/>
    <hyperlink ref="X634" r:id="rId2262" location="!/mangeshnawde/status/857991344299663360"/>
    <hyperlink ref="X635" r:id="rId2263" location="!/jain675hjj1/status/858002873938046977"/>
    <hyperlink ref="X636" r:id="rId2264" location="!/jain675hjj1/status/858002873938046977"/>
    <hyperlink ref="X637" r:id="rId2265" location="!/bhuvan_jaga/status/858003237957361664"/>
    <hyperlink ref="X638" r:id="rId2266" location="!/bhuvan_jaga/status/858003237957361664"/>
    <hyperlink ref="X639" r:id="rId2267" location="!/sscomp32/status/857869562578173953"/>
    <hyperlink ref="X640" r:id="rId2268" location="!/sscomp32/status/857869562578173953"/>
    <hyperlink ref="X641" r:id="rId2269" location="!/sscomp32/status/857940895416676353"/>
    <hyperlink ref="X642" r:id="rId2270" location="!/sscomp32/status/858006026813100035"/>
    <hyperlink ref="X643" r:id="rId2271" location="!/amysingh_3/status/858006062603128833"/>
    <hyperlink ref="X644" r:id="rId2272" location="!/shivishal15/status/858007412883812353"/>
    <hyperlink ref="X645" r:id="rId2273" location="!/shivishal15/status/858007412883812353"/>
    <hyperlink ref="X646" r:id="rId2274" location="!/ayush84/status/858009319522086912"/>
    <hyperlink ref="X647" r:id="rId2275" location="!/ayush84/status/858009319522086912"/>
    <hyperlink ref="X648" r:id="rId2276" location="!/ayush84/status/858009319522086912"/>
    <hyperlink ref="X649" r:id="rId2277" location="!/rbrohitrb/status/858009790852640768"/>
    <hyperlink ref="X650" r:id="rId2278" location="!/cricbc/status/857939331163463680"/>
    <hyperlink ref="X651" r:id="rId2279" location="!/isujeth/status/858010964251336704"/>
    <hyperlink ref="X652" r:id="rId2280" location="!/mdtayyib12/status/858013750355525633"/>
    <hyperlink ref="X653" r:id="rId2281" location="!/mdtayyib12/status/858013750355525633"/>
    <hyperlink ref="X654" r:id="rId2282" location="!/devm84/status/858013789614030848"/>
    <hyperlink ref="X655" r:id="rId2283" location="!/devm84/status/858013789614030848"/>
    <hyperlink ref="X656" r:id="rId2284" location="!/abhishek_f1/status/858015565524369410"/>
    <hyperlink ref="X657" r:id="rId2285" location="!/_deepakagrawal/status/858016376891592704"/>
    <hyperlink ref="X658" r:id="rId2286" location="!/_deepakagrawal/status/858016376891592704"/>
    <hyperlink ref="X659" r:id="rId2287" location="!/vigneshramaswa1/status/858019673975246848"/>
    <hyperlink ref="X660" r:id="rId2288" location="!/vigneshramaswa1/status/858019673975246848"/>
    <hyperlink ref="X661" r:id="rId2289" location="!/taran_p1/status/858019683403956224"/>
    <hyperlink ref="X662" r:id="rId2290" location="!/taran_p1/status/858019683403956224"/>
    <hyperlink ref="X663" r:id="rId2291" location="!/omgurjar19/status/858022765324115969"/>
    <hyperlink ref="X664" r:id="rId2292" location="!/omgurjar19/status/858022765324115969"/>
    <hyperlink ref="X665" r:id="rId2293" location="!/anand3210/status/858027672022249473"/>
    <hyperlink ref="X666" r:id="rId2294" location="!/anand3210/status/858027672022249473"/>
    <hyperlink ref="X667" r:id="rId2295" location="!/anilkalyan444/status/858033425390948353"/>
    <hyperlink ref="X668" r:id="rId2296" location="!/anilkalyan444/status/858033425390948353"/>
    <hyperlink ref="X669" r:id="rId2297" location="!/arpanbhowmik92/status/858041118424014848"/>
    <hyperlink ref="X670" r:id="rId2298" location="!/arpanbhowmik92/status/858041118424014848"/>
    <hyperlink ref="X671" r:id="rId2299" location="!/ref_kartik/status/858050105965912064"/>
    <hyperlink ref="X672" r:id="rId2300" location="!/ref_kartik/status/858050105965912064"/>
    <hyperlink ref="X673" r:id="rId2301" location="!/kbmsaami/status/858137317730471936"/>
    <hyperlink ref="X674" r:id="rId2302" location="!/kbmsaami/status/858137317730471936"/>
    <hyperlink ref="X675" r:id="rId2303" location="!/ms_ambre/status/858151364941168640"/>
    <hyperlink ref="X676" r:id="rId2304" location="!/ms_ambre/status/858151364941168640"/>
    <hyperlink ref="X677" r:id="rId2305" location="!/sart_cute/status/858156619921858561"/>
    <hyperlink ref="X678" r:id="rId2306" location="!/sart_cute/status/858156619921858561"/>
    <hyperlink ref="X679" r:id="rId2307" location="!/parag321/status/858168043284774912"/>
    <hyperlink ref="X680" r:id="rId2308" location="!/parag321/status/858168043284774912"/>
    <hyperlink ref="X681" r:id="rId2309" location="!/bhasin_gagan/status/858170128978018304"/>
    <hyperlink ref="X682" r:id="rId2310" location="!/bhasin_gagan/status/858170128978018304"/>
    <hyperlink ref="X683" r:id="rId2311" location="!/bhasin_gagan/status/858170128978018304"/>
    <hyperlink ref="X684" r:id="rId2312" location="!/nitinsaini9998/status/858170237639770112"/>
    <hyperlink ref="X685" r:id="rId2313" location="!/nitinsaini9998/status/858170237639770112"/>
    <hyperlink ref="X686" r:id="rId2314" location="!/kashundiuncle/status/858006335878684672"/>
    <hyperlink ref="X687" r:id="rId2315" location="!/kashundiuncle/status/858006335878684672"/>
    <hyperlink ref="X688" r:id="rId2316" location="!/digesh_123/status/858171919841058816"/>
    <hyperlink ref="X689" r:id="rId2317" location="!/digesh_123/status/858171919841058816"/>
    <hyperlink ref="X690" r:id="rId2318" location="!/digesh_123/status/858171919841058816"/>
    <hyperlink ref="X691" r:id="rId2319" location="!/aman786maurya/status/858172782718443521"/>
    <hyperlink ref="X692" r:id="rId2320" location="!/gkarthi2/status/858174938078785536"/>
    <hyperlink ref="X693" r:id="rId2321" location="!/gkarthi2/status/858174938078785536"/>
    <hyperlink ref="X694" r:id="rId2322" location="!/kjoshi1973/status/858175549835022336"/>
    <hyperlink ref="X695" r:id="rId2323" location="!/kjoshi1973/status/858175549835022336"/>
    <hyperlink ref="X696" r:id="rId2324" location="!/anawar_rakesh/status/858187707905744896"/>
    <hyperlink ref="X697" r:id="rId2325" location="!/anawar_rakesh/status/858187707905744896"/>
    <hyperlink ref="X698" r:id="rId2326" location="!/debrajsarkar89/status/858194443366780928"/>
    <hyperlink ref="X699" r:id="rId2327" location="!/debrajsarkar89/status/858194443366780928"/>
    <hyperlink ref="X700" r:id="rId2328" location="!/shrikant_pillai/status/858196045913784320"/>
    <hyperlink ref="X701" r:id="rId2329" location="!/shrikant_pillai/status/858196045913784320"/>
    <hyperlink ref="X702" r:id="rId2330" location="!/rachnadevraj/status/858197930330607617"/>
    <hyperlink ref="X703" r:id="rId2331" location="!/rachnadevraj/status/858197930330607617"/>
    <hyperlink ref="X704" r:id="rId2332" location="!/foramthakkar4/status/858200963722563584"/>
    <hyperlink ref="X705" r:id="rId2333" location="!/foramthakkar4/status/858200963722563584"/>
    <hyperlink ref="X706" r:id="rId2334" location="!/iam_sumitghosh/status/858203805594206209"/>
    <hyperlink ref="X707" r:id="rId2335" location="!/iam_sumitghosh/status/858203805594206209"/>
    <hyperlink ref="X708" r:id="rId2336" location="!/thecreatish/status/858204498635890688"/>
    <hyperlink ref="X709" r:id="rId2337" location="!/thecreatish/status/858204498635890688"/>
    <hyperlink ref="X710" r:id="rId2338" location="!/im_jagadesh/status/858208080156397568"/>
    <hyperlink ref="X711" r:id="rId2339" location="!/im_jagadesh/status/858208080156397568"/>
    <hyperlink ref="X712" r:id="rId2340" location="!/kumar_dayakar/status/858213087563743232"/>
    <hyperlink ref="X713" r:id="rId2341" location="!/kumar_dayakar/status/858213087563743232"/>
    <hyperlink ref="X714" r:id="rId2342" location="!/hemanvira/status/858216346877743104"/>
    <hyperlink ref="X715" r:id="rId2343" location="!/hemanvira/status/858216346877743104"/>
    <hyperlink ref="X716" r:id="rId2344" location="!/_avi__avi_/status/858222988528762880"/>
    <hyperlink ref="X717" r:id="rId2345" location="!/_avi__avi_/status/858222988528762880"/>
    <hyperlink ref="X718" r:id="rId2346" location="!/baisabikaner/status/858230555212689408"/>
    <hyperlink ref="X719" r:id="rId2347" location="!/baisabikaner/status/858230555212689408"/>
    <hyperlink ref="X720" r:id="rId2348" location="!/iamshivsainik/status/858231270551060480"/>
    <hyperlink ref="X721" r:id="rId2349" location="!/iamshivsainik/status/858231270551060480"/>
    <hyperlink ref="X722" r:id="rId2350" location="!/sinha1976sinha/status/858240086210523137"/>
    <hyperlink ref="X723" r:id="rId2351" location="!/sinha1976sinha/status/858240086210523137"/>
    <hyperlink ref="X724" r:id="rId2352" location="!/bgyogu/status/858242774822297600"/>
    <hyperlink ref="X725" r:id="rId2353" location="!/bgyogu/status/858242774822297600"/>
    <hyperlink ref="X726" r:id="rId2354" location="!/sharath1697/status/858248424864579584"/>
    <hyperlink ref="X727" r:id="rId2355" location="!/sharath1697/status/858248424864579584"/>
    <hyperlink ref="X728" r:id="rId2356" location="!/vamsik_/status/858255780268695552"/>
    <hyperlink ref="X729" r:id="rId2357" location="!/vamsik_/status/858255780268695552"/>
    <hyperlink ref="X730" r:id="rId2358" location="!/balunikiran/status/858257453737275392"/>
    <hyperlink ref="X731" r:id="rId2359" location="!/balunikiran/status/858257453737275392"/>
    <hyperlink ref="X732" r:id="rId2360" location="!/yuvrajgiri6/status/858258094899568640"/>
    <hyperlink ref="X733" r:id="rId2361" location="!/yuvrajgiri6/status/858258094899568640"/>
    <hyperlink ref="X734" r:id="rId2362" location="!/niravmota1/status/858262017647554560"/>
    <hyperlink ref="X735" r:id="rId2363" location="!/niravmota1/status/858262017647554560"/>
    <hyperlink ref="X736" r:id="rId2364" location="!/anurag80178330/status/858265467638743040"/>
    <hyperlink ref="X737" r:id="rId2365" location="!/anurag80178330/status/858265467638743040"/>
    <hyperlink ref="X738" r:id="rId2366" location="!/valenitinat5pg1/status/858265892840407040"/>
    <hyperlink ref="X739" r:id="rId2367" location="!/valenitinat5pg1/status/858265892840407040"/>
    <hyperlink ref="X740" r:id="rId2368" location="!/11roydev/status/858270298818347012"/>
    <hyperlink ref="X741" r:id="rId2369" location="!/11roydev/status/858270298818347012"/>
    <hyperlink ref="X742" r:id="rId2370" location="!/rahulraj1207199/status/858274008139145217"/>
    <hyperlink ref="X743" r:id="rId2371" location="!/rahulraj1207199/status/858274008139145217"/>
    <hyperlink ref="X744" r:id="rId2372" location="!/jainhunar/status/858275301079392256"/>
    <hyperlink ref="X745" r:id="rId2373" location="!/akshaykafanakf/status/858282257492172801"/>
    <hyperlink ref="X746" r:id="rId2374" location="!/akshaykafanakf/status/858282257492172801"/>
    <hyperlink ref="X747" r:id="rId2375" location="!/srathore669/status/858283606237601793"/>
    <hyperlink ref="X748" r:id="rId2376" location="!/srathore669/status/858283606237601793"/>
    <hyperlink ref="X749" r:id="rId2377" location="!/imharsh_y/status/858286900230148101"/>
    <hyperlink ref="X750" r:id="rId2378" location="!/imharsh_y/status/858286900230148101"/>
    <hyperlink ref="X751" r:id="rId2379" location="!/sanjeevbalan/status/858292665783394305"/>
    <hyperlink ref="X752" r:id="rId2380" location="!/sanjeevbalan/status/858292665783394305"/>
    <hyperlink ref="X753" r:id="rId2381" location="!/aaarfstpb9kz1yw/status/858301124474003456"/>
    <hyperlink ref="X754" r:id="rId2382" location="!/aaarfstpb9kz1yw/status/858301124474003456"/>
    <hyperlink ref="X755" r:id="rId2383" location="!/msjayamaurya/status/858303605132210180"/>
    <hyperlink ref="X756" r:id="rId2384" location="!/msjayamaurya/status/858303605132210180"/>
    <hyperlink ref="X757" r:id="rId2385" location="!/zarinekd/status/858306267386970113"/>
    <hyperlink ref="X758" r:id="rId2386" location="!/zarinekd/status/858306267386970113"/>
    <hyperlink ref="X759" r:id="rId2387" location="!/jhoothajohnny/status/858307539905032193"/>
    <hyperlink ref="X760" r:id="rId2388" location="!/jhoothajohnny/status/858307539905032193"/>
    <hyperlink ref="X761" r:id="rId2389" location="!/shreexv/status/858307606376579072"/>
    <hyperlink ref="X762" r:id="rId2390" location="!/madhureshsethi/status/858316284534108161"/>
    <hyperlink ref="X763" r:id="rId2391" location="!/madhureshsethi/status/858316284534108161"/>
    <hyperlink ref="X764" r:id="rId2392" location="!/wishall18/status/858317978810691586"/>
    <hyperlink ref="X765" r:id="rId2393" location="!/nihalpatil185/status/858324654448156672"/>
    <hyperlink ref="X766" r:id="rId2394" location="!/nihalpatil185/status/858324654448156672"/>
    <hyperlink ref="X767" r:id="rId2395" location="!/ganirajesh777/status/858328796709228548"/>
    <hyperlink ref="X768" r:id="rId2396" location="!/ganirajesh777/status/858328796709228548"/>
    <hyperlink ref="X769" r:id="rId2397" location="!/ajitsin38515139/status/858329438748114944"/>
    <hyperlink ref="X770" r:id="rId2398" location="!/ajitsin38515139/status/858329438748114944"/>
    <hyperlink ref="X771" r:id="rId2399" location="!/jiteshdas10/status/858332900579655682"/>
    <hyperlink ref="X772" r:id="rId2400" location="!/sembkosliesi191/status/858341048669675520"/>
    <hyperlink ref="X773" r:id="rId2401" location="!/sembkosliesi191/status/858341048669675520"/>
    <hyperlink ref="X774" r:id="rId2402" location="!/roy85858585/status/858341601545928705"/>
    <hyperlink ref="X775" r:id="rId2403" location="!/roy85858585/status/858341601545928705"/>
    <hyperlink ref="X776" r:id="rId2404" location="!/archana_bhati/status/858345292642500610"/>
    <hyperlink ref="X777" r:id="rId2405" location="!/archana_bhati/status/858345292642500610"/>
    <hyperlink ref="X778" r:id="rId2406" location="!/ashuverma1012/status/858359143362637824"/>
    <hyperlink ref="X779" r:id="rId2407" location="!/ashuverma1012/status/858359143362637824"/>
    <hyperlink ref="X780" r:id="rId2408" location="!/subbied/status/858362586638635008"/>
    <hyperlink ref="X781" r:id="rId2409" location="!/arpitabhawal/status/858369624278130690"/>
    <hyperlink ref="X782" r:id="rId2410" location="!/arpitabhawal/status/858369624278130690"/>
    <hyperlink ref="X783" r:id="rId2411" location="!/jaiswalaryan128/status/858370337284780033"/>
    <hyperlink ref="X784" r:id="rId2412" location="!/kaja982/status/858371238485344256"/>
    <hyperlink ref="X785" r:id="rId2413" location="!/kaja982/status/858371238485344256"/>
    <hyperlink ref="X786" r:id="rId2414" location="!/ankiiashvikan/status/858373544643657728"/>
    <hyperlink ref="X787" r:id="rId2415" location="!/ankiiashvikan/status/858373544643657728"/>
    <hyperlink ref="X788" r:id="rId2416" location="!/uberhandle/status/858386024376020992"/>
    <hyperlink ref="X789" r:id="rId2417" location="!/indianbali/status/858386122069561344"/>
    <hyperlink ref="X790" r:id="rId2418" location="!/indianbali/status/858386122069561344"/>
    <hyperlink ref="X791" r:id="rId2419" location="!/prakash_angrakh/status/858395058655027200"/>
    <hyperlink ref="X792" r:id="rId2420" location="!/prakash_angrakh/status/858395058655027200"/>
    <hyperlink ref="X793" r:id="rId2421" location="!/bellanigirish/status/858402793626972161"/>
    <hyperlink ref="X794" r:id="rId2422" location="!/bellanigirish/status/858402793626972161"/>
    <hyperlink ref="X795" r:id="rId2423" location="!/sohailaa786/status/858403892081635329"/>
    <hyperlink ref="X796" r:id="rId2424" location="!/sohailaa786/status/858403892081635329"/>
    <hyperlink ref="X797" r:id="rId2425" location="!/hhimanmi/status/858406485872848898"/>
    <hyperlink ref="X798" r:id="rId2426" location="!/hhimanmi/status/858406485872848898"/>
    <hyperlink ref="X799" r:id="rId2427" location="!/azazpcr7/status/858413056854032386"/>
    <hyperlink ref="X800" r:id="rId2428" location="!/azazpcr7/status/858413056854032386"/>
    <hyperlink ref="X801" r:id="rId2429" location="!/kyadanik/status/858414648206520321"/>
    <hyperlink ref="X802" r:id="rId2430" location="!/kyadanik/status/858414648206520321"/>
    <hyperlink ref="X803" r:id="rId2431" location="!/yugalcool11/status/858420287523749889"/>
    <hyperlink ref="X804" r:id="rId2432" location="!/bonny24tycoon/status/858421593160200192"/>
    <hyperlink ref="X805" r:id="rId2433" location="!/bonny24tycoon/status/858421593160200192"/>
    <hyperlink ref="X806" r:id="rId2434" location="!/2qbnx6r0vw8l65m/status/858439651597721600"/>
    <hyperlink ref="X807" r:id="rId2435" location="!/2qbnx6r0vw8l65m/status/858439651597721600"/>
    <hyperlink ref="X808" r:id="rId2436" location="!/nagaraj47527697/status/858490139244462080"/>
    <hyperlink ref="X809" r:id="rId2437" location="!/nagaraj47527697/status/858490139244462080"/>
    <hyperlink ref="X810" r:id="rId2438" location="!/kumardk1900/status/858501231114829824"/>
    <hyperlink ref="X811" r:id="rId2439" location="!/kumardk1900/status/858501231114829824"/>
    <hyperlink ref="X812" r:id="rId2440" location="!/shantanutechno/status/858503910935457792"/>
    <hyperlink ref="X813" r:id="rId2441" location="!/shantanutechno/status/858503910935457792"/>
    <hyperlink ref="X814" r:id="rId2442" location="!/whosumitlohani/status/858503998403469313"/>
    <hyperlink ref="X815" r:id="rId2443" location="!/whosumitlohani/status/858503998403469313"/>
    <hyperlink ref="X816" r:id="rId2444" location="!/ranveervenkat/status/858510099228307456"/>
    <hyperlink ref="X817" r:id="rId2445" location="!/ranveervenkat/status/858510099228307456"/>
    <hyperlink ref="X818" r:id="rId2446" location="!/danishfazal/status/858511798588387328"/>
    <hyperlink ref="X819" r:id="rId2447" location="!/danishfazal/status/858511798588387328"/>
    <hyperlink ref="X820" r:id="rId2448" location="!/vvreddy11/status/858513234319618052"/>
    <hyperlink ref="X821" r:id="rId2449" location="!/vvreddy11/status/858513234319618052"/>
    <hyperlink ref="X822" r:id="rId2450" location="!/vijayc0330/status/858518862471593985"/>
    <hyperlink ref="X823" r:id="rId2451" location="!/vijayc0330/status/858518862471593985"/>
    <hyperlink ref="X824" r:id="rId2452" location="!/sarojtweet17/status/858529292552204290"/>
    <hyperlink ref="X825" r:id="rId2453" location="!/sarojtweet17/status/858529292552204290"/>
    <hyperlink ref="X826" r:id="rId2454" location="!/lebows17/status/858533147822112768"/>
    <hyperlink ref="X827" r:id="rId2455" location="!/lebows17/status/858533147822112768"/>
    <hyperlink ref="X828" r:id="rId2456" location="!/jayswalmayank/status/858535450704850944"/>
    <hyperlink ref="X829" r:id="rId2457" location="!/jayswalmayank/status/858535450704850944"/>
    <hyperlink ref="X830" r:id="rId2458" location="!/md29992027/status/858544504546242560"/>
    <hyperlink ref="X831" r:id="rId2459" location="!/md29992027/status/858544504546242560"/>
    <hyperlink ref="X832" r:id="rId2460" location="!/jitaatma/status/858546219563536388"/>
    <hyperlink ref="X833" r:id="rId2461" location="!/jitaatma/status/858546219563536388"/>
    <hyperlink ref="X834" r:id="rId2462" location="!/ronakparikh83/status/858553907353534465"/>
    <hyperlink ref="X835" r:id="rId2463" location="!/ronakparikh83/status/858553907353534465"/>
    <hyperlink ref="X836" r:id="rId2464" location="!/santosh_boyale/status/858558122155065345"/>
    <hyperlink ref="X837" r:id="rId2465" location="!/santosh_boyale/status/858558122155065345"/>
    <hyperlink ref="X838" r:id="rId2466" location="!/rkuntold/status/858560154974822400"/>
    <hyperlink ref="X839" r:id="rId2467" location="!/rkuntold/status/858560154974822400"/>
    <hyperlink ref="X840" r:id="rId2468" location="!/rahul_sharma_8/status/858565336731455488"/>
    <hyperlink ref="X841" r:id="rId2469" location="!/rahul_sharma_8/status/858565336731455488"/>
    <hyperlink ref="X842" r:id="rId2470" location="!/mdnayabsiddiqu2/status/858576917846511616"/>
    <hyperlink ref="X843" r:id="rId2471" location="!/talktobhatia/status/858580249449189376"/>
    <hyperlink ref="X844" r:id="rId2472" location="!/talktobhatia/status/858580249449189376"/>
    <hyperlink ref="X845" r:id="rId2473" location="!/jyothishetty10/status/858608826815176704"/>
    <hyperlink ref="X846" r:id="rId2474" location="!/jyothishetty10/status/858608826815176704"/>
    <hyperlink ref="X847" r:id="rId2475" location="!/naveenmadpur1/status/858615102009999360"/>
    <hyperlink ref="X848" r:id="rId2476" location="!/naveenmadpur1/status/858615102009999360"/>
    <hyperlink ref="X849" r:id="rId2477" location="!/pgp13richa/status/858617822477520896"/>
    <hyperlink ref="X850" r:id="rId2478" location="!/pgp13richa/status/858617822477520896"/>
    <hyperlink ref="X851" r:id="rId2479" location="!/tiwari1701/status/858633425355460608"/>
    <hyperlink ref="X852" r:id="rId2480" location="!/tiwari1701/status/858633425355460608"/>
    <hyperlink ref="X853" r:id="rId2481" location="!/karhik67960948/status/858633900754599936"/>
    <hyperlink ref="X854" r:id="rId2482" location="!/karhik67960948/status/858633900754599936"/>
    <hyperlink ref="X855" r:id="rId2483" location="!/rdmit141/status/858637353480581120"/>
    <hyperlink ref="X856" r:id="rId2484" location="!/rdmit141/status/858637353480581120"/>
    <hyperlink ref="X857" r:id="rId2485" location="!/sohail_rf/status/858638928789753856"/>
    <hyperlink ref="X858" r:id="rId2486" location="!/sohail_rf/status/858638928789753856"/>
    <hyperlink ref="X859" r:id="rId2487" location="!/varathangs/status/858643487457243136"/>
    <hyperlink ref="X860" r:id="rId2488" location="!/varathangs/status/858643487457243136"/>
    <hyperlink ref="X861" r:id="rId2489" location="!/dgganesan/status/858646423184846848"/>
    <hyperlink ref="X862" r:id="rId2490" location="!/dgganesan/status/858646423184846848"/>
    <hyperlink ref="X863" r:id="rId2491" location="!/udayam15/status/858666096714448896"/>
    <hyperlink ref="X864" r:id="rId2492" location="!/udayam15/status/858666096714448896"/>
    <hyperlink ref="X865" r:id="rId2493" location="!/gmishra157/status/858675417086951425"/>
    <hyperlink ref="X866" r:id="rId2494" location="!/wshubham12/status/858678713180880896"/>
    <hyperlink ref="X867" r:id="rId2495" location="!/wshubham12/status/858678713180880896"/>
    <hyperlink ref="X868" r:id="rId2496" location="!/shrenaya/status/858681213246164992"/>
    <hyperlink ref="X869" r:id="rId2497" location="!/shrenaya/status/858681213246164992"/>
    <hyperlink ref="X870" r:id="rId2498" location="!/andlibsh/status/858685951098408961"/>
    <hyperlink ref="X871" r:id="rId2499" location="!/andlibsh/status/858685951098408961"/>
    <hyperlink ref="X872" r:id="rId2500" location="!/meenaprasad7/status/858693960474255360"/>
    <hyperlink ref="X873" r:id="rId2501" location="!/meenaprasad7/status/858693960474255360"/>
    <hyperlink ref="X874" r:id="rId2502" location="!/ankasbais/status/858695389318336512"/>
    <hyperlink ref="X875" r:id="rId2503" location="!/ankasbais/status/858695389318336512"/>
    <hyperlink ref="X876" r:id="rId2504" location="!/ankasbais/status/858695389318336512"/>
    <hyperlink ref="X877" r:id="rId2505" location="!/ankasbais/status/858695389318336512"/>
    <hyperlink ref="X878" r:id="rId2506" location="!/ankasbais/status/858695389318336512"/>
    <hyperlink ref="X879" r:id="rId2507" location="!/ankasbais/status/858695389318336512"/>
    <hyperlink ref="X880" r:id="rId2508" location="!/iqu69/status/858702389452439552"/>
    <hyperlink ref="X881" r:id="rId2509" location="!/iqu69/status/858702389452439552"/>
    <hyperlink ref="X882" r:id="rId2510" location="!/ganesh_twits/status/858706784218996737"/>
    <hyperlink ref="X883" r:id="rId2511" location="!/tahsinhaque89/status/858708197435219973"/>
    <hyperlink ref="X884" r:id="rId2512" location="!/talkuktelecoms/status/858709536982671362"/>
    <hyperlink ref="X885" r:id="rId2513" location="!/sakthisettu/status/858710093910519809"/>
    <hyperlink ref="X886" r:id="rId2514" location="!/sakthisettu/status/858710093910519809"/>
    <hyperlink ref="X887" r:id="rId2515" location="!/boredcricket/status/858703644098801664"/>
    <hyperlink ref="X888" r:id="rId2516" location="!/ignite_minds/status/858712641497378820"/>
    <hyperlink ref="X889" r:id="rId2517" location="!/renukuntlasath1/status/858728583480717312"/>
    <hyperlink ref="X890" r:id="rId2518" location="!/renukuntlasath1/status/858728583480717312"/>
    <hyperlink ref="X891" r:id="rId2519" location="!/a17p17/status/858733024720150529"/>
    <hyperlink ref="X892" r:id="rId2520" location="!/a17p17/status/858733024720150529"/>
    <hyperlink ref="X893" r:id="rId2521" location="!/dineshkarthidk4/status/858733898376904704"/>
    <hyperlink ref="X894" r:id="rId2522" location="!/dineshkarthidk4/status/858733898376904704"/>
    <hyperlink ref="X895" r:id="rId2523" location="!/mathavanmaddy93/status/858735450797875200"/>
    <hyperlink ref="X896" r:id="rId2524" location="!/mathavanmaddy93/status/858735450797875200"/>
    <hyperlink ref="X897" r:id="rId2525" location="!/ashish8782/status/858739089780203520"/>
    <hyperlink ref="X898" r:id="rId2526" location="!/ashish8782/status/858739089780203520"/>
    <hyperlink ref="X899" r:id="rId2527" location="!/seenan_shk/status/858739134575202304"/>
    <hyperlink ref="X900" r:id="rId2528" location="!/seenan_shk/status/858739134575202304"/>
    <hyperlink ref="X901" r:id="rId2529" location="!/rcguerrilla/status/858741240740950016"/>
    <hyperlink ref="X902" r:id="rId2530" location="!/rohitdighe9/status/858743941482643456"/>
    <hyperlink ref="X903" r:id="rId2531" location="!/rohitdighe9/status/858743941482643456"/>
    <hyperlink ref="X904" r:id="rId2532" location="!/lucky_gau/status/858746264078307328"/>
    <hyperlink ref="X905" r:id="rId2533" location="!/lucky_gau/status/858746264078307328"/>
    <hyperlink ref="X906" r:id="rId2534" location="!/ad1792001/status/857596822780387328"/>
    <hyperlink ref="X907" r:id="rId2535" location="!/ad1792001/status/857596822780387328"/>
    <hyperlink ref="X908" r:id="rId2536" location="!/aadilbagwan4/status/858748060603731969"/>
    <hyperlink ref="X909" r:id="rId2537" location="!/aadilbagwan4/status/858747971990695937"/>
    <hyperlink ref="X910" r:id="rId2538" location="!/aadilbagwan4/status/858747971990695937"/>
    <hyperlink ref="X911" r:id="rId2539" location="!/ekzainudheen/status/858752494687719425"/>
    <hyperlink ref="X912" r:id="rId2540" location="!/ekzainudheen/status/858752494687719425"/>
    <hyperlink ref="X913" r:id="rId2541" location="!/ers86killergma1/status/858752886578135040"/>
    <hyperlink ref="X914" r:id="rId2542" location="!/ers86killergma1/status/858752886578135040"/>
    <hyperlink ref="X915" r:id="rId2543" location="!/chandan6258/status/858762721986199552"/>
    <hyperlink ref="X916" r:id="rId2544" location="!/chandan6258/status/858762721986199552"/>
    <hyperlink ref="X917" r:id="rId2545" location="!/zaffna/status/858762972990234624"/>
    <hyperlink ref="X918" r:id="rId2546" location="!/zaffna/status/858762972990234624"/>
    <hyperlink ref="X919" r:id="rId2547" location="!/gaganwadhwani/status/858763082704838656"/>
    <hyperlink ref="X920" r:id="rId2548" location="!/mohitratnesh/status/858777268604198912"/>
    <hyperlink ref="X921" r:id="rId2549" location="!/mohitratnesh/status/858777268604198912"/>
    <hyperlink ref="X922" r:id="rId2550" location="!/deepagusain2310/status/858783275476807680"/>
    <hyperlink ref="X923" r:id="rId2551" location="!/deepagusain2310/status/858783275476807680"/>
    <hyperlink ref="X924" r:id="rId2552" location="!/c10shoedesai/status/858787301912178689"/>
    <hyperlink ref="X925" r:id="rId2553" location="!/c10shoedesai/status/858787301912178689"/>
    <hyperlink ref="X926" r:id="rId2554" location="!/amritesh_tiwar/status/858796212262252549"/>
    <hyperlink ref="X927" r:id="rId2555" location="!/amritesh_tiwar/status/858796212262252549"/>
    <hyperlink ref="X928" r:id="rId2556" location="!/hariaddala1/status/858807090785263620"/>
    <hyperlink ref="X929" r:id="rId2557" location="!/hariaddala1/status/858807090785263620"/>
    <hyperlink ref="X930" r:id="rId2558" location="!/mahhjain/status/858807517681508357"/>
    <hyperlink ref="X931" r:id="rId2559" location="!/mahhjain/status/858807517681508357"/>
    <hyperlink ref="X932" r:id="rId2560" location="!/ramanagarwal9/status/858813204310503424"/>
    <hyperlink ref="X933" r:id="rId2561" location="!/ramanagarwal9/status/858813204310503424"/>
    <hyperlink ref="X934" r:id="rId2562" location="!/jash_rl_16/status/858819027875098624"/>
    <hyperlink ref="X935" r:id="rId2563" location="!/jash_rl_16/status/858819027875098624"/>
    <hyperlink ref="X936" r:id="rId2564" location="!/harry7878707674/status/858825228134170624"/>
    <hyperlink ref="X937" r:id="rId2565" location="!/harry7878707674/status/858825228134170624"/>
    <hyperlink ref="X938" r:id="rId2566" location="!/sweetsandyinsan/status/858825565113012224"/>
    <hyperlink ref="X939" r:id="rId2567" location="!/sweetsandyinsan/status/858825565113012224"/>
    <hyperlink ref="X940" r:id="rId2568" location="!/simplepiyush/status/858835855871442946"/>
    <hyperlink ref="X941" r:id="rId2569" location="!/simplepiyush/status/858835855871442946"/>
    <hyperlink ref="X942" r:id="rId2570" location="!/kajal6006/status/858840861681086465"/>
    <hyperlink ref="X943" r:id="rId2571" location="!/kajal6006/status/858840861681086465"/>
    <hyperlink ref="X944" r:id="rId2572" location="!/tpepinson/status/858845413247512576"/>
    <hyperlink ref="X945" r:id="rId2573" location="!/tpepinson/status/858845413247512576"/>
    <hyperlink ref="X946" r:id="rId2574" location="!/cjcsuperstar/status/858849092381794304"/>
    <hyperlink ref="X947" r:id="rId2575" location="!/cjcsuperstar/status/858849092381794304"/>
    <hyperlink ref="X948" r:id="rId2576" location="!/jyotisolanki20/status/858858499668934656"/>
    <hyperlink ref="X949" r:id="rId2577" location="!/jyotisolanki20/status/858858499668934656"/>
    <hyperlink ref="X950" r:id="rId2578" location="!/kiran4society/status/858862222969384961"/>
    <hyperlink ref="X951" r:id="rId2579" location="!/kiran4society/status/858862222969384961"/>
    <hyperlink ref="X952" r:id="rId2580" location="!/ruchi_28/status/858862369803554817"/>
    <hyperlink ref="X953" r:id="rId2581" location="!/ruchi_28/status/858862369803554817"/>
    <hyperlink ref="X954" r:id="rId2582" location="!/taneja9001/status/858863014174380032"/>
    <hyperlink ref="X955" r:id="rId2583" location="!/taneja9001/status/858863014174380032"/>
    <hyperlink ref="X956" r:id="rId2584" location="!/spandanatadi/status/858871765791100930"/>
    <hyperlink ref="X957" r:id="rId2585" location="!/spandanatadi/status/858871765791100930"/>
    <hyperlink ref="X958" r:id="rId2586" location="!/siteshbewal/status/858878828554399745"/>
    <hyperlink ref="X959" r:id="rId2587" location="!/siteshbewal/status/858878828554399745"/>
    <hyperlink ref="X960" r:id="rId2588" location="!/lovely4lov/status/858879265114394624"/>
    <hyperlink ref="X961" r:id="rId2589" location="!/lovely4lov/status/858879265114394624"/>
    <hyperlink ref="X962" r:id="rId2590" location="!/jack009m/status/858880033544261632"/>
    <hyperlink ref="X963" r:id="rId2591" location="!/jack009m/status/858880033544261632"/>
    <hyperlink ref="AZ198" r:id="rId2592"/>
    <hyperlink ref="AZ203" r:id="rId2593"/>
    <hyperlink ref="AZ278" r:id="rId2594"/>
    <hyperlink ref="AZ429" r:id="rId2595"/>
  </hyperlinks>
  <pageMargins left="0.7" right="0.7" top="0.75" bottom="0.75" header="0.3" footer="0.3"/>
  <pageSetup orientation="portrait" verticalDpi="0" r:id="rId2596"/>
  <legacyDrawing r:id="rId2597"/>
  <tableParts count="1">
    <tablePart r:id="rId2598"/>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O624"/>
  <sheetViews>
    <sheetView tabSelected="1" workbookViewId="0">
      <pane xSplit="1" ySplit="2" topLeftCell="B3" activePane="bottomRight" state="frozen"/>
      <selection pane="topRight" activeCell="B1" sqref="B1"/>
      <selection pane="bottomLeft" activeCell="A3" sqref="A3"/>
      <selection pane="bottomRight" activeCell="A2" sqref="A2:BJ2"/>
    </sheetView>
  </sheetViews>
  <sheetFormatPr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customWidth="1"/>
    <col min="19" max="19" width="9.28515625" customWidth="1"/>
    <col min="20" max="20" width="9.5703125" customWidth="1"/>
    <col min="21" max="23" width="14.28515625" customWidth="1"/>
    <col min="24" max="24" width="11.85546875" customWidth="1"/>
    <col min="25" max="25" width="14.42578125" customWidth="1"/>
    <col min="26" max="26" width="18.28515625" customWidth="1"/>
    <col min="27" max="27" width="5" style="3" hidden="1" customWidth="1"/>
    <col min="28" max="28" width="16" style="3" hidden="1" customWidth="1"/>
    <col min="29" max="29" width="16" style="6" bestFit="1" customWidth="1"/>
    <col min="30" max="30" width="8.5703125" style="2" bestFit="1" customWidth="1"/>
    <col min="31" max="31" width="11.5703125" style="3" bestFit="1" customWidth="1"/>
    <col min="32" max="32" width="12" style="3" bestFit="1" customWidth="1"/>
    <col min="33" max="33" width="9.7109375" style="3" bestFit="1" customWidth="1"/>
    <col min="34" max="34" width="11.42578125" style="3" bestFit="1" customWidth="1"/>
    <col min="35" max="35" width="18.140625" bestFit="1" customWidth="1"/>
    <col min="36" max="36" width="13.42578125" bestFit="1" customWidth="1"/>
    <col min="37" max="37" width="10.7109375" bestFit="1" customWidth="1"/>
    <col min="38" max="38" width="7.42578125" bestFit="1" customWidth="1"/>
    <col min="39" max="39" width="8.140625" bestFit="1" customWidth="1"/>
    <col min="40" max="40" width="16.5703125" bestFit="1" customWidth="1"/>
    <col min="41" max="41" width="12.5703125" bestFit="1" customWidth="1"/>
    <col min="42" max="42" width="10.28515625" bestFit="1" customWidth="1"/>
    <col min="43" max="43" width="16.85546875" bestFit="1" customWidth="1"/>
    <col min="44" max="44" width="10.42578125" bestFit="1" customWidth="1"/>
    <col min="45" max="45" width="11.5703125" bestFit="1" customWidth="1"/>
    <col min="46" max="46" width="9" bestFit="1" customWidth="1"/>
    <col min="47" max="47" width="20.7109375" bestFit="1" customWidth="1"/>
    <col min="48" max="48" width="10.5703125" bestFit="1" customWidth="1"/>
    <col min="49" max="50" width="16.140625" bestFit="1" customWidth="1"/>
    <col min="51" max="51" width="15.140625" bestFit="1" customWidth="1"/>
    <col min="52" max="52" width="17.28515625" bestFit="1" customWidth="1"/>
    <col min="53" max="53" width="19.5703125" bestFit="1" customWidth="1"/>
    <col min="54" max="54" width="17.42578125" bestFit="1" customWidth="1"/>
    <col min="55" max="55" width="19.5703125" bestFit="1" customWidth="1"/>
    <col min="56" max="56" width="17.5703125" bestFit="1" customWidth="1"/>
    <col min="57" max="57" width="19.5703125" bestFit="1" customWidth="1"/>
    <col min="58" max="58" width="17.28515625" bestFit="1" customWidth="1"/>
    <col min="59" max="59" width="19.5703125" bestFit="1" customWidth="1"/>
    <col min="60" max="60" width="19.28515625" bestFit="1" customWidth="1"/>
    <col min="61" max="61" width="19.5703125" bestFit="1" customWidth="1"/>
    <col min="62" max="62" width="9.7109375" bestFit="1" customWidth="1"/>
  </cols>
  <sheetData>
    <row r="1" spans="1:67" x14ac:dyDescent="0.25">
      <c r="B1" s="24" t="s">
        <v>39</v>
      </c>
      <c r="C1" s="17"/>
      <c r="D1" s="17"/>
      <c r="E1" s="17"/>
      <c r="F1" s="17"/>
      <c r="G1" s="17"/>
      <c r="H1" s="26" t="s">
        <v>43</v>
      </c>
      <c r="I1" s="25"/>
      <c r="J1" s="25"/>
      <c r="K1" s="25"/>
      <c r="L1" s="28" t="s">
        <v>44</v>
      </c>
      <c r="M1" s="27"/>
      <c r="N1" s="27"/>
      <c r="O1" s="27"/>
      <c r="P1" s="27"/>
      <c r="Q1" s="27"/>
      <c r="R1" s="23" t="s">
        <v>42</v>
      </c>
      <c r="S1" s="20"/>
      <c r="T1" s="21"/>
      <c r="U1" s="22"/>
      <c r="V1" s="20"/>
      <c r="W1" s="20"/>
      <c r="X1" s="20"/>
      <c r="Y1" s="20"/>
      <c r="Z1" s="20"/>
      <c r="AA1" s="29" t="s">
        <v>40</v>
      </c>
      <c r="AB1" s="19"/>
      <c r="AC1" s="30" t="s">
        <v>41</v>
      </c>
      <c r="AD1"/>
      <c r="AE1"/>
      <c r="AF1"/>
      <c r="AG1"/>
      <c r="AH1"/>
    </row>
    <row r="2" spans="1:67" ht="30" customHeight="1" x14ac:dyDescent="0.2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1061</v>
      </c>
      <c r="AE2" s="13" t="s">
        <v>1062</v>
      </c>
      <c r="AF2" s="13" t="s">
        <v>1063</v>
      </c>
      <c r="AG2" s="13" t="s">
        <v>1064</v>
      </c>
      <c r="AH2" s="13" t="s">
        <v>1065</v>
      </c>
      <c r="AI2" s="13" t="s">
        <v>1066</v>
      </c>
      <c r="AJ2" s="13" t="s">
        <v>1067</v>
      </c>
      <c r="AK2" s="13" t="s">
        <v>1068</v>
      </c>
      <c r="AL2" s="13" t="s">
        <v>1069</v>
      </c>
      <c r="AM2" s="13" t="s">
        <v>1070</v>
      </c>
      <c r="AN2" s="13" t="s">
        <v>1071</v>
      </c>
      <c r="AO2" s="13" t="s">
        <v>1072</v>
      </c>
      <c r="AP2" s="13" t="s">
        <v>1073</v>
      </c>
      <c r="AQ2" s="13" t="s">
        <v>1074</v>
      </c>
      <c r="AR2" s="13" t="s">
        <v>1075</v>
      </c>
      <c r="AS2" s="13" t="s">
        <v>195</v>
      </c>
      <c r="AT2" s="13" t="s">
        <v>1076</v>
      </c>
      <c r="AU2" s="13" t="s">
        <v>1077</v>
      </c>
      <c r="AV2" s="13" t="s">
        <v>1078</v>
      </c>
      <c r="AW2" s="13" t="s">
        <v>1079</v>
      </c>
      <c r="AX2" s="13" t="s">
        <v>1080</v>
      </c>
      <c r="AY2" s="13" t="s">
        <v>1081</v>
      </c>
      <c r="AZ2" s="122" t="s">
        <v>6415</v>
      </c>
      <c r="BA2" s="122" t="s">
        <v>6417</v>
      </c>
      <c r="BB2" s="122" t="s">
        <v>6418</v>
      </c>
      <c r="BC2" s="122" t="s">
        <v>6419</v>
      </c>
      <c r="BD2" s="122" t="s">
        <v>6420</v>
      </c>
      <c r="BE2" s="122" t="s">
        <v>6421</v>
      </c>
      <c r="BF2" s="122" t="s">
        <v>6423</v>
      </c>
      <c r="BG2" s="122" t="s">
        <v>6575</v>
      </c>
      <c r="BH2" s="122" t="s">
        <v>6583</v>
      </c>
      <c r="BI2" s="122" t="s">
        <v>6732</v>
      </c>
      <c r="BJ2" s="13" t="s">
        <v>6737</v>
      </c>
      <c r="BK2" s="3"/>
      <c r="BL2" s="3"/>
    </row>
    <row r="3" spans="1:67" ht="15" customHeight="1" x14ac:dyDescent="0.25">
      <c r="A3" s="67" t="s">
        <v>381</v>
      </c>
      <c r="B3" s="68" t="s">
        <v>6743</v>
      </c>
      <c r="C3" s="68" t="s">
        <v>46</v>
      </c>
      <c r="D3" s="69"/>
      <c r="E3" s="71"/>
      <c r="F3" s="103" t="s">
        <v>659</v>
      </c>
      <c r="G3" s="68"/>
      <c r="H3" s="67" t="s">
        <v>381</v>
      </c>
      <c r="I3" s="73"/>
      <c r="J3" s="73"/>
      <c r="K3" s="72" t="s">
        <v>5920</v>
      </c>
      <c r="L3" s="76"/>
      <c r="M3" s="77">
        <v>5736.359375</v>
      </c>
      <c r="N3" s="77">
        <v>4482.49658203125</v>
      </c>
      <c r="O3" s="78"/>
      <c r="P3" s="79"/>
      <c r="Q3" s="79"/>
      <c r="R3" s="89"/>
      <c r="S3" s="49">
        <v>432</v>
      </c>
      <c r="T3" s="49">
        <v>2</v>
      </c>
      <c r="U3" s="50">
        <v>149427.83333299999</v>
      </c>
      <c r="V3" s="50">
        <v>1.8619999999999999E-3</v>
      </c>
      <c r="W3" s="50">
        <v>3.5726000000000001E-2</v>
      </c>
      <c r="X3" s="50">
        <v>114.947784</v>
      </c>
      <c r="Y3" s="50">
        <v>1.8207012116524877E-3</v>
      </c>
      <c r="Z3" s="50">
        <v>0</v>
      </c>
      <c r="AA3" s="74">
        <v>3</v>
      </c>
      <c r="AB3" s="74"/>
      <c r="AC3" s="75"/>
      <c r="AD3" s="81" t="s">
        <v>1083</v>
      </c>
      <c r="AE3" s="81">
        <v>74520</v>
      </c>
      <c r="AF3" s="81">
        <v>597728</v>
      </c>
      <c r="AG3" s="81">
        <v>770258</v>
      </c>
      <c r="AH3" s="81">
        <v>1239</v>
      </c>
      <c r="AI3" s="81">
        <v>19800</v>
      </c>
      <c r="AJ3" s="81" t="s">
        <v>1258</v>
      </c>
      <c r="AK3" s="81" t="s">
        <v>1045</v>
      </c>
      <c r="AL3" s="86" t="s">
        <v>1502</v>
      </c>
      <c r="AM3" s="81" t="s">
        <v>1435</v>
      </c>
      <c r="AN3" s="83">
        <v>40023.511631944442</v>
      </c>
      <c r="AO3" s="86" t="s">
        <v>1577</v>
      </c>
      <c r="AP3" s="81" t="b">
        <v>0</v>
      </c>
      <c r="AQ3" s="81" t="b">
        <v>0</v>
      </c>
      <c r="AR3" s="81" t="b">
        <v>1</v>
      </c>
      <c r="AS3" s="81" t="s">
        <v>1023</v>
      </c>
      <c r="AT3" s="81">
        <v>778</v>
      </c>
      <c r="AU3" s="86" t="s">
        <v>1732</v>
      </c>
      <c r="AV3" s="81" t="b">
        <v>1</v>
      </c>
      <c r="AW3" s="81" t="s">
        <v>1780</v>
      </c>
      <c r="AX3" s="86" t="s">
        <v>1782</v>
      </c>
      <c r="AY3" s="81" t="s">
        <v>66</v>
      </c>
      <c r="AZ3" s="49" t="s">
        <v>6416</v>
      </c>
      <c r="BA3" s="49" t="s">
        <v>6416</v>
      </c>
      <c r="BB3" s="49" t="s">
        <v>478</v>
      </c>
      <c r="BC3" s="49" t="s">
        <v>478</v>
      </c>
      <c r="BD3" s="49" t="s">
        <v>480</v>
      </c>
      <c r="BE3" s="49" t="s">
        <v>480</v>
      </c>
      <c r="BF3" s="123" t="s">
        <v>6425</v>
      </c>
      <c r="BG3" s="123" t="s">
        <v>6576</v>
      </c>
      <c r="BH3" s="123" t="s">
        <v>6585</v>
      </c>
      <c r="BI3" s="123" t="s">
        <v>6733</v>
      </c>
      <c r="BJ3" s="87" t="e">
        <f>REPLACE(INDEX(GroupVertices[Group], MATCH(Vertices[[#This Row],[Vertex]],GroupVertices[Vertex],0)),1,1,"")</f>
        <v>#N/A</v>
      </c>
      <c r="BK3" s="3"/>
      <c r="BL3" s="3"/>
    </row>
    <row r="4" spans="1:67" x14ac:dyDescent="0.25">
      <c r="A4" s="67" t="s">
        <v>387</v>
      </c>
      <c r="B4" s="68" t="s">
        <v>6744</v>
      </c>
      <c r="C4" s="68" t="s">
        <v>46</v>
      </c>
      <c r="D4" s="69"/>
      <c r="E4" s="71"/>
      <c r="F4" s="103" t="s">
        <v>1772</v>
      </c>
      <c r="G4" s="68"/>
      <c r="H4" s="67" t="s">
        <v>387</v>
      </c>
      <c r="I4" s="73"/>
      <c r="J4" s="73"/>
      <c r="K4" s="72" t="s">
        <v>1969</v>
      </c>
      <c r="L4" s="76"/>
      <c r="M4" s="77">
        <v>5920.3017578125</v>
      </c>
      <c r="N4" s="77">
        <v>4130.58154296875</v>
      </c>
      <c r="O4" s="78"/>
      <c r="P4" s="79"/>
      <c r="Q4" s="79"/>
      <c r="R4" s="89"/>
      <c r="S4" s="49">
        <v>340</v>
      </c>
      <c r="T4" s="49">
        <v>0</v>
      </c>
      <c r="U4" s="50">
        <v>72718.666666999998</v>
      </c>
      <c r="V4" s="50">
        <v>1.5920000000000001E-3</v>
      </c>
      <c r="W4" s="50">
        <v>3.0300000000000001E-2</v>
      </c>
      <c r="X4" s="50">
        <v>85.403324999999995</v>
      </c>
      <c r="Y4" s="50">
        <v>2.9411764705882353E-3</v>
      </c>
      <c r="Z4" s="50">
        <v>0</v>
      </c>
      <c r="AA4" s="74">
        <v>4</v>
      </c>
      <c r="AB4" s="74"/>
      <c r="AC4" s="75"/>
      <c r="AD4" s="81" t="s">
        <v>1093</v>
      </c>
      <c r="AE4" s="81">
        <v>112</v>
      </c>
      <c r="AF4" s="81">
        <v>4756667</v>
      </c>
      <c r="AG4" s="81">
        <v>48143</v>
      </c>
      <c r="AH4" s="81">
        <v>92</v>
      </c>
      <c r="AI4" s="81">
        <v>19800</v>
      </c>
      <c r="AJ4" s="81" t="s">
        <v>1264</v>
      </c>
      <c r="AK4" s="81" t="s">
        <v>1410</v>
      </c>
      <c r="AL4" s="86" t="s">
        <v>1508</v>
      </c>
      <c r="AM4" s="81" t="s">
        <v>1498</v>
      </c>
      <c r="AN4" s="83">
        <v>39658.017835648148</v>
      </c>
      <c r="AO4" s="86" t="s">
        <v>1585</v>
      </c>
      <c r="AP4" s="81" t="b">
        <v>0</v>
      </c>
      <c r="AQ4" s="81" t="b">
        <v>0</v>
      </c>
      <c r="AR4" s="81" t="b">
        <v>0</v>
      </c>
      <c r="AS4" s="81" t="s">
        <v>1023</v>
      </c>
      <c r="AT4" s="81">
        <v>3938</v>
      </c>
      <c r="AU4" s="86" t="s">
        <v>1736</v>
      </c>
      <c r="AV4" s="81" t="b">
        <v>1</v>
      </c>
      <c r="AW4" s="81" t="s">
        <v>1780</v>
      </c>
      <c r="AX4" s="86" t="s">
        <v>1792</v>
      </c>
      <c r="AY4" s="81" t="s">
        <v>65</v>
      </c>
      <c r="AZ4" s="49"/>
      <c r="BA4" s="49"/>
      <c r="BB4" s="49"/>
      <c r="BC4" s="49"/>
      <c r="BD4" s="49"/>
      <c r="BE4" s="49"/>
      <c r="BF4" s="49"/>
      <c r="BG4" s="49"/>
      <c r="BH4" s="49"/>
      <c r="BI4" s="49"/>
      <c r="BJ4" s="81" t="e">
        <f>REPLACE(INDEX(GroupVertices[Group], MATCH(Vertices[[#This Row],[Vertex]],GroupVertices[Vertex],0)),1,1,"")</f>
        <v>#N/A</v>
      </c>
      <c r="BK4" s="2"/>
      <c r="BL4" s="3"/>
      <c r="BM4" s="3"/>
      <c r="BN4" s="3"/>
      <c r="BO4" s="3"/>
    </row>
    <row r="5" spans="1:67" x14ac:dyDescent="0.25">
      <c r="A5" s="67" t="s">
        <v>2197</v>
      </c>
      <c r="B5" s="68"/>
      <c r="C5" s="68"/>
      <c r="D5" s="69"/>
      <c r="E5" s="111"/>
      <c r="F5" s="103" t="s">
        <v>5434</v>
      </c>
      <c r="G5" s="112"/>
      <c r="H5" s="72"/>
      <c r="I5" s="73"/>
      <c r="J5" s="113"/>
      <c r="K5" s="72" t="s">
        <v>5947</v>
      </c>
      <c r="L5" s="114"/>
      <c r="M5" s="77">
        <v>4895.435546875</v>
      </c>
      <c r="N5" s="77">
        <v>3700.41552734375</v>
      </c>
      <c r="O5" s="78"/>
      <c r="P5" s="79"/>
      <c r="Q5" s="79"/>
      <c r="R5" s="89"/>
      <c r="S5" s="49">
        <v>24</v>
      </c>
      <c r="T5" s="49">
        <v>1</v>
      </c>
      <c r="U5" s="50">
        <v>506</v>
      </c>
      <c r="V5" s="50">
        <v>4.3478000000000003E-2</v>
      </c>
      <c r="W5" s="50">
        <v>0</v>
      </c>
      <c r="X5" s="50">
        <v>11.324903000000001</v>
      </c>
      <c r="Y5" s="50">
        <v>0</v>
      </c>
      <c r="Z5" s="50">
        <v>0</v>
      </c>
      <c r="AA5" s="74">
        <v>5</v>
      </c>
      <c r="AB5" s="74"/>
      <c r="AC5" s="75"/>
      <c r="AD5" s="82" t="s">
        <v>4015</v>
      </c>
      <c r="AE5" s="82">
        <v>425</v>
      </c>
      <c r="AF5" s="82">
        <v>3721</v>
      </c>
      <c r="AG5" s="82">
        <v>56510</v>
      </c>
      <c r="AH5" s="82">
        <v>3611</v>
      </c>
      <c r="AI5" s="82">
        <v>19800</v>
      </c>
      <c r="AJ5" s="82" t="s">
        <v>4451</v>
      </c>
      <c r="AK5" s="82" t="s">
        <v>4774</v>
      </c>
      <c r="AL5" s="85" t="s">
        <v>4947</v>
      </c>
      <c r="AM5" s="82" t="s">
        <v>1435</v>
      </c>
      <c r="AN5" s="84">
        <v>39973.697893518518</v>
      </c>
      <c r="AO5" s="85" t="s">
        <v>5065</v>
      </c>
      <c r="AP5" s="82" t="b">
        <v>0</v>
      </c>
      <c r="AQ5" s="82" t="b">
        <v>0</v>
      </c>
      <c r="AR5" s="82" t="b">
        <v>1</v>
      </c>
      <c r="AS5" s="82" t="s">
        <v>1023</v>
      </c>
      <c r="AT5" s="82">
        <v>76</v>
      </c>
      <c r="AU5" s="85" t="s">
        <v>5377</v>
      </c>
      <c r="AV5" s="82" t="b">
        <v>1</v>
      </c>
      <c r="AW5" s="82" t="s">
        <v>1780</v>
      </c>
      <c r="AX5" s="85" t="s">
        <v>5495</v>
      </c>
      <c r="AY5" s="82" t="s">
        <v>66</v>
      </c>
      <c r="AZ5" s="49"/>
      <c r="BA5" s="49"/>
      <c r="BB5" s="49"/>
      <c r="BC5" s="49"/>
      <c r="BD5" s="49"/>
      <c r="BE5" s="49"/>
      <c r="BF5" s="123" t="s">
        <v>6510</v>
      </c>
      <c r="BG5" s="123" t="s">
        <v>6510</v>
      </c>
      <c r="BH5" s="123" t="s">
        <v>6669</v>
      </c>
      <c r="BI5" s="123" t="s">
        <v>6669</v>
      </c>
      <c r="BJ5" s="87" t="e">
        <f>REPLACE(INDEX(GroupVertices[Group], MATCH(Vertices[[#This Row],[Vertex]],GroupVertices[Vertex],0)),1,1,"")</f>
        <v>#N/A</v>
      </c>
      <c r="BK5" s="2"/>
      <c r="BL5" s="3"/>
      <c r="BM5" s="3"/>
      <c r="BN5" s="3"/>
      <c r="BO5" s="3"/>
    </row>
    <row r="6" spans="1:67" x14ac:dyDescent="0.25">
      <c r="A6" s="67" t="s">
        <v>273</v>
      </c>
      <c r="B6" s="68"/>
      <c r="C6" s="68"/>
      <c r="D6" s="69"/>
      <c r="E6" s="71"/>
      <c r="F6" s="103" t="s">
        <v>556</v>
      </c>
      <c r="G6" s="68"/>
      <c r="H6" s="72"/>
      <c r="I6" s="73"/>
      <c r="J6" s="73"/>
      <c r="K6" s="72" t="s">
        <v>2005</v>
      </c>
      <c r="L6" s="76"/>
      <c r="M6" s="77">
        <v>2145.87646484375</v>
      </c>
      <c r="N6" s="77">
        <v>8331.8125</v>
      </c>
      <c r="O6" s="78"/>
      <c r="P6" s="79"/>
      <c r="Q6" s="79"/>
      <c r="R6" s="89"/>
      <c r="S6" s="49">
        <v>13</v>
      </c>
      <c r="T6" s="49">
        <v>1</v>
      </c>
      <c r="U6" s="50">
        <v>132</v>
      </c>
      <c r="V6" s="50">
        <v>8.3333000000000004E-2</v>
      </c>
      <c r="W6" s="50">
        <v>0</v>
      </c>
      <c r="X6" s="50">
        <v>6.2758560000000001</v>
      </c>
      <c r="Y6" s="50">
        <v>0</v>
      </c>
      <c r="Z6" s="50">
        <v>0</v>
      </c>
      <c r="AA6" s="74">
        <v>6</v>
      </c>
      <c r="AB6" s="74"/>
      <c r="AC6" s="75"/>
      <c r="AD6" s="81" t="s">
        <v>1128</v>
      </c>
      <c r="AE6" s="81">
        <v>531</v>
      </c>
      <c r="AF6" s="81">
        <v>3654</v>
      </c>
      <c r="AG6" s="81">
        <v>14592</v>
      </c>
      <c r="AH6" s="81">
        <v>5773</v>
      </c>
      <c r="AI6" s="81">
        <v>-10800</v>
      </c>
      <c r="AJ6" s="81" t="s">
        <v>1294</v>
      </c>
      <c r="AK6" s="81"/>
      <c r="AL6" s="81"/>
      <c r="AM6" s="81" t="s">
        <v>1569</v>
      </c>
      <c r="AN6" s="83">
        <v>40963.278113425928</v>
      </c>
      <c r="AO6" s="86" t="s">
        <v>1616</v>
      </c>
      <c r="AP6" s="81" t="b">
        <v>0</v>
      </c>
      <c r="AQ6" s="81" t="b">
        <v>0</v>
      </c>
      <c r="AR6" s="81" t="b">
        <v>0</v>
      </c>
      <c r="AS6" s="81" t="s">
        <v>1023</v>
      </c>
      <c r="AT6" s="81">
        <v>17</v>
      </c>
      <c r="AU6" s="86" t="s">
        <v>1747</v>
      </c>
      <c r="AV6" s="81" t="b">
        <v>0</v>
      </c>
      <c r="AW6" s="81" t="s">
        <v>1780</v>
      </c>
      <c r="AX6" s="86" t="s">
        <v>1828</v>
      </c>
      <c r="AY6" s="81" t="s">
        <v>66</v>
      </c>
      <c r="AZ6" s="49"/>
      <c r="BA6" s="49"/>
      <c r="BB6" s="49"/>
      <c r="BC6" s="49"/>
      <c r="BD6" s="49"/>
      <c r="BE6" s="49"/>
      <c r="BF6" s="123" t="s">
        <v>6457</v>
      </c>
      <c r="BG6" s="123" t="s">
        <v>6457</v>
      </c>
      <c r="BH6" s="123" t="s">
        <v>6617</v>
      </c>
      <c r="BI6" s="123" t="s">
        <v>6617</v>
      </c>
      <c r="BJ6" s="87" t="e">
        <f>REPLACE(INDEX(GroupVertices[Group], MATCH(Vertices[[#This Row],[Vertex]],GroupVertices[Vertex],0)),1,1,"")</f>
        <v>#N/A</v>
      </c>
      <c r="BK6" s="2"/>
      <c r="BL6" s="3"/>
      <c r="BM6" s="3"/>
      <c r="BN6" s="3"/>
      <c r="BO6" s="3"/>
    </row>
    <row r="7" spans="1:67" x14ac:dyDescent="0.25">
      <c r="A7" s="67" t="s">
        <v>379</v>
      </c>
      <c r="B7" s="68"/>
      <c r="C7" s="68"/>
      <c r="D7" s="69"/>
      <c r="E7" s="71"/>
      <c r="F7" s="103" t="s">
        <v>657</v>
      </c>
      <c r="G7" s="68"/>
      <c r="H7" s="72"/>
      <c r="I7" s="73"/>
      <c r="J7" s="73"/>
      <c r="K7" s="72" t="s">
        <v>5927</v>
      </c>
      <c r="L7" s="76"/>
      <c r="M7" s="77">
        <v>2127.44677734375</v>
      </c>
      <c r="N7" s="77">
        <v>7942.5888671875</v>
      </c>
      <c r="O7" s="78"/>
      <c r="P7" s="79"/>
      <c r="Q7" s="79"/>
      <c r="R7" s="89"/>
      <c r="S7" s="49">
        <v>12</v>
      </c>
      <c r="T7" s="49">
        <v>1</v>
      </c>
      <c r="U7" s="50">
        <v>9310</v>
      </c>
      <c r="V7" s="50">
        <v>7.1000000000000002E-4</v>
      </c>
      <c r="W7" s="50">
        <v>9.1000000000000003E-5</v>
      </c>
      <c r="X7" s="50">
        <v>5.2158160000000002</v>
      </c>
      <c r="Y7" s="50">
        <v>0</v>
      </c>
      <c r="Z7" s="50">
        <v>0</v>
      </c>
      <c r="AA7" s="74">
        <v>7</v>
      </c>
      <c r="AB7" s="74"/>
      <c r="AC7" s="75"/>
      <c r="AD7" s="81" t="s">
        <v>1254</v>
      </c>
      <c r="AE7" s="81">
        <v>954</v>
      </c>
      <c r="AF7" s="81">
        <v>9513</v>
      </c>
      <c r="AG7" s="81">
        <v>201117</v>
      </c>
      <c r="AH7" s="81">
        <v>84</v>
      </c>
      <c r="AI7" s="81">
        <v>3600</v>
      </c>
      <c r="AJ7" s="81" t="s">
        <v>1404</v>
      </c>
      <c r="AK7" s="81" t="s">
        <v>1499</v>
      </c>
      <c r="AL7" s="81"/>
      <c r="AM7" s="81" t="s">
        <v>1574</v>
      </c>
      <c r="AN7" s="83">
        <v>40008.223553240743</v>
      </c>
      <c r="AO7" s="86" t="s">
        <v>1726</v>
      </c>
      <c r="AP7" s="81" t="b">
        <v>0</v>
      </c>
      <c r="AQ7" s="81" t="b">
        <v>0</v>
      </c>
      <c r="AR7" s="81" t="b">
        <v>1</v>
      </c>
      <c r="AS7" s="81" t="s">
        <v>1023</v>
      </c>
      <c r="AT7" s="81">
        <v>275</v>
      </c>
      <c r="AU7" s="86" t="s">
        <v>1740</v>
      </c>
      <c r="AV7" s="81" t="b">
        <v>0</v>
      </c>
      <c r="AW7" s="81" t="s">
        <v>1780</v>
      </c>
      <c r="AX7" s="86" t="s">
        <v>1955</v>
      </c>
      <c r="AY7" s="81" t="s">
        <v>66</v>
      </c>
      <c r="AZ7" s="49"/>
      <c r="BA7" s="49"/>
      <c r="BB7" s="49"/>
      <c r="BC7" s="49"/>
      <c r="BD7" s="49" t="s">
        <v>387</v>
      </c>
      <c r="BE7" s="49" t="s">
        <v>387</v>
      </c>
      <c r="BF7" s="123" t="s">
        <v>6491</v>
      </c>
      <c r="BG7" s="123" t="s">
        <v>6491</v>
      </c>
      <c r="BH7" s="123" t="s">
        <v>6650</v>
      </c>
      <c r="BI7" s="123" t="s">
        <v>6650</v>
      </c>
      <c r="BJ7" s="87" t="e">
        <f>REPLACE(INDEX(GroupVertices[Group], MATCH(Vertices[[#This Row],[Vertex]],GroupVertices[Vertex],0)),1,1,"")</f>
        <v>#N/A</v>
      </c>
      <c r="BK7" s="2"/>
      <c r="BL7" s="3"/>
      <c r="BM7" s="3"/>
      <c r="BN7" s="3"/>
      <c r="BO7" s="3"/>
    </row>
    <row r="8" spans="1:67" x14ac:dyDescent="0.25">
      <c r="A8" s="67" t="s">
        <v>2396</v>
      </c>
      <c r="B8" s="68"/>
      <c r="C8" s="68"/>
      <c r="D8" s="69"/>
      <c r="E8" s="111"/>
      <c r="F8" s="103" t="s">
        <v>2930</v>
      </c>
      <c r="G8" s="112"/>
      <c r="H8" s="72"/>
      <c r="I8" s="73"/>
      <c r="J8" s="113"/>
      <c r="K8" s="72" t="s">
        <v>6175</v>
      </c>
      <c r="L8" s="114"/>
      <c r="M8" s="77">
        <v>6411.82568359375</v>
      </c>
      <c r="N8" s="77">
        <v>3289.308349609375</v>
      </c>
      <c r="O8" s="78"/>
      <c r="P8" s="79"/>
      <c r="Q8" s="79"/>
      <c r="R8" s="89"/>
      <c r="S8" s="49">
        <v>9</v>
      </c>
      <c r="T8" s="49">
        <v>1</v>
      </c>
      <c r="U8" s="50">
        <v>6538</v>
      </c>
      <c r="V8" s="50">
        <v>7.0699999999999995E-4</v>
      </c>
      <c r="W8" s="50">
        <v>9.1000000000000003E-5</v>
      </c>
      <c r="X8" s="50">
        <v>3.8517570000000001</v>
      </c>
      <c r="Y8" s="50">
        <v>0</v>
      </c>
      <c r="Z8" s="50">
        <v>0</v>
      </c>
      <c r="AA8" s="74">
        <v>8</v>
      </c>
      <c r="AB8" s="74"/>
      <c r="AC8" s="75"/>
      <c r="AD8" s="82" t="s">
        <v>4241</v>
      </c>
      <c r="AE8" s="82">
        <v>422</v>
      </c>
      <c r="AF8" s="82">
        <v>16487</v>
      </c>
      <c r="AG8" s="82">
        <v>24062</v>
      </c>
      <c r="AH8" s="82">
        <v>10228</v>
      </c>
      <c r="AI8" s="82">
        <v>19800</v>
      </c>
      <c r="AJ8" s="82" t="s">
        <v>4627</v>
      </c>
      <c r="AK8" s="82" t="s">
        <v>1045</v>
      </c>
      <c r="AL8" s="85" t="s">
        <v>5008</v>
      </c>
      <c r="AM8" s="82" t="s">
        <v>1419</v>
      </c>
      <c r="AN8" s="84">
        <v>41008.424687500003</v>
      </c>
      <c r="AO8" s="85" t="s">
        <v>5226</v>
      </c>
      <c r="AP8" s="82" t="b">
        <v>0</v>
      </c>
      <c r="AQ8" s="82" t="b">
        <v>0</v>
      </c>
      <c r="AR8" s="82" t="b">
        <v>1</v>
      </c>
      <c r="AS8" s="82" t="s">
        <v>1023</v>
      </c>
      <c r="AT8" s="82">
        <v>187</v>
      </c>
      <c r="AU8" s="85" t="s">
        <v>5396</v>
      </c>
      <c r="AV8" s="82" t="b">
        <v>0</v>
      </c>
      <c r="AW8" s="82" t="s">
        <v>1780</v>
      </c>
      <c r="AX8" s="85" t="s">
        <v>5723</v>
      </c>
      <c r="AY8" s="82" t="s">
        <v>66</v>
      </c>
      <c r="AZ8" s="49"/>
      <c r="BA8" s="49"/>
      <c r="BB8" s="49"/>
      <c r="BC8" s="49"/>
      <c r="BD8" s="49" t="s">
        <v>387</v>
      </c>
      <c r="BE8" s="49" t="s">
        <v>387</v>
      </c>
      <c r="BF8" s="123" t="s">
        <v>6544</v>
      </c>
      <c r="BG8" s="123" t="s">
        <v>6544</v>
      </c>
      <c r="BH8" s="123" t="s">
        <v>6702</v>
      </c>
      <c r="BI8" s="123" t="s">
        <v>6702</v>
      </c>
      <c r="BJ8" s="87" t="e">
        <f>REPLACE(INDEX(GroupVertices[Group], MATCH(Vertices[[#This Row],[Vertex]],GroupVertices[Vertex],0)),1,1,"")</f>
        <v>#N/A</v>
      </c>
      <c r="BK8" s="2"/>
      <c r="BL8" s="3"/>
      <c r="BM8" s="3"/>
      <c r="BN8" s="3"/>
      <c r="BO8" s="3"/>
    </row>
    <row r="9" spans="1:67" x14ac:dyDescent="0.25">
      <c r="A9" s="67" t="s">
        <v>2173</v>
      </c>
      <c r="B9" s="68"/>
      <c r="C9" s="68"/>
      <c r="D9" s="69"/>
      <c r="E9" s="111"/>
      <c r="F9" s="103" t="s">
        <v>2744</v>
      </c>
      <c r="G9" s="112"/>
      <c r="H9" s="72"/>
      <c r="I9" s="73"/>
      <c r="J9" s="113"/>
      <c r="K9" s="72" t="s">
        <v>5971</v>
      </c>
      <c r="L9" s="114"/>
      <c r="M9" s="77">
        <v>876.44989013671875</v>
      </c>
      <c r="N9" s="77">
        <v>6990.00830078125</v>
      </c>
      <c r="O9" s="78"/>
      <c r="P9" s="79"/>
      <c r="Q9" s="79"/>
      <c r="R9" s="89"/>
      <c r="S9" s="49">
        <v>9</v>
      </c>
      <c r="T9" s="49">
        <v>1</v>
      </c>
      <c r="U9" s="50">
        <v>56</v>
      </c>
      <c r="V9" s="50">
        <v>0.125</v>
      </c>
      <c r="W9" s="50">
        <v>0</v>
      </c>
      <c r="X9" s="50">
        <v>4.4430339999999999</v>
      </c>
      <c r="Y9" s="50">
        <v>0</v>
      </c>
      <c r="Z9" s="50">
        <v>0</v>
      </c>
      <c r="AA9" s="74">
        <v>9</v>
      </c>
      <c r="AB9" s="74"/>
      <c r="AC9" s="75"/>
      <c r="AD9" s="82" t="s">
        <v>4038</v>
      </c>
      <c r="AE9" s="82">
        <v>40</v>
      </c>
      <c r="AF9" s="82">
        <v>18</v>
      </c>
      <c r="AG9" s="82">
        <v>53</v>
      </c>
      <c r="AH9" s="82">
        <v>39</v>
      </c>
      <c r="AI9" s="82"/>
      <c r="AJ9" s="82"/>
      <c r="AK9" s="82" t="s">
        <v>4785</v>
      </c>
      <c r="AL9" s="82"/>
      <c r="AM9" s="82"/>
      <c r="AN9" s="84">
        <v>42103.269560185188</v>
      </c>
      <c r="AO9" s="82"/>
      <c r="AP9" s="82" t="b">
        <v>1</v>
      </c>
      <c r="AQ9" s="82" t="b">
        <v>0</v>
      </c>
      <c r="AR9" s="82" t="b">
        <v>0</v>
      </c>
      <c r="AS9" s="82" t="s">
        <v>1023</v>
      </c>
      <c r="AT9" s="82">
        <v>0</v>
      </c>
      <c r="AU9" s="85" t="s">
        <v>1731</v>
      </c>
      <c r="AV9" s="82" t="b">
        <v>0</v>
      </c>
      <c r="AW9" s="82" t="s">
        <v>1780</v>
      </c>
      <c r="AX9" s="85" t="s">
        <v>5519</v>
      </c>
      <c r="AY9" s="82" t="s">
        <v>66</v>
      </c>
      <c r="AZ9" s="49"/>
      <c r="BA9" s="49"/>
      <c r="BB9" s="49"/>
      <c r="BC9" s="49"/>
      <c r="BD9" s="49" t="s">
        <v>2686</v>
      </c>
      <c r="BE9" s="49" t="s">
        <v>2686</v>
      </c>
      <c r="BF9" s="123" t="s">
        <v>6524</v>
      </c>
      <c r="BG9" s="123" t="s">
        <v>6524</v>
      </c>
      <c r="BH9" s="123" t="s">
        <v>6683</v>
      </c>
      <c r="BI9" s="123" t="s">
        <v>6683</v>
      </c>
      <c r="BJ9" s="87" t="e">
        <f>REPLACE(INDEX(GroupVertices[Group], MATCH(Vertices[[#This Row],[Vertex]],GroupVertices[Vertex],0)),1,1,"")</f>
        <v>#N/A</v>
      </c>
      <c r="BK9" s="2"/>
      <c r="BL9" s="3"/>
      <c r="BM9" s="3"/>
      <c r="BN9" s="3"/>
      <c r="BO9" s="3"/>
    </row>
    <row r="10" spans="1:67" x14ac:dyDescent="0.25">
      <c r="A10" s="67" t="s">
        <v>279</v>
      </c>
      <c r="B10" s="68"/>
      <c r="C10" s="68"/>
      <c r="D10" s="69"/>
      <c r="E10" s="71"/>
      <c r="F10" s="103" t="s">
        <v>560</v>
      </c>
      <c r="G10" s="68"/>
      <c r="H10" s="72"/>
      <c r="I10" s="73"/>
      <c r="J10" s="73"/>
      <c r="K10" s="72" t="s">
        <v>2008</v>
      </c>
      <c r="L10" s="76"/>
      <c r="M10" s="77">
        <v>3408.66796875</v>
      </c>
      <c r="N10" s="77">
        <v>8584.76171875</v>
      </c>
      <c r="O10" s="78"/>
      <c r="P10" s="79"/>
      <c r="Q10" s="79"/>
      <c r="R10" s="89"/>
      <c r="S10" s="49">
        <v>6</v>
      </c>
      <c r="T10" s="49">
        <v>1</v>
      </c>
      <c r="U10" s="50">
        <v>20</v>
      </c>
      <c r="V10" s="50">
        <v>0.2</v>
      </c>
      <c r="W10" s="50">
        <v>0</v>
      </c>
      <c r="X10" s="50">
        <v>3.0731679999999999</v>
      </c>
      <c r="Y10" s="50">
        <v>0</v>
      </c>
      <c r="Z10" s="50">
        <v>0</v>
      </c>
      <c r="AA10" s="74">
        <v>10</v>
      </c>
      <c r="AB10" s="74"/>
      <c r="AC10" s="75"/>
      <c r="AD10" s="81" t="s">
        <v>1131</v>
      </c>
      <c r="AE10" s="81">
        <v>553</v>
      </c>
      <c r="AF10" s="81">
        <v>2541</v>
      </c>
      <c r="AG10" s="81">
        <v>11244</v>
      </c>
      <c r="AH10" s="81">
        <v>7392</v>
      </c>
      <c r="AI10" s="81"/>
      <c r="AJ10" s="81" t="s">
        <v>1297</v>
      </c>
      <c r="AK10" s="81" t="s">
        <v>1439</v>
      </c>
      <c r="AL10" s="86" t="s">
        <v>1521</v>
      </c>
      <c r="AM10" s="81"/>
      <c r="AN10" s="83">
        <v>42709.039641203701</v>
      </c>
      <c r="AO10" s="86" t="s">
        <v>1619</v>
      </c>
      <c r="AP10" s="81" t="b">
        <v>1</v>
      </c>
      <c r="AQ10" s="81" t="b">
        <v>0</v>
      </c>
      <c r="AR10" s="81" t="b">
        <v>1</v>
      </c>
      <c r="AS10" s="81" t="s">
        <v>1023</v>
      </c>
      <c r="AT10" s="81">
        <v>9</v>
      </c>
      <c r="AU10" s="81"/>
      <c r="AV10" s="81" t="b">
        <v>0</v>
      </c>
      <c r="AW10" s="81" t="s">
        <v>1780</v>
      </c>
      <c r="AX10" s="86" t="s">
        <v>1831</v>
      </c>
      <c r="AY10" s="81" t="s">
        <v>66</v>
      </c>
      <c r="AZ10" s="49"/>
      <c r="BA10" s="49"/>
      <c r="BB10" s="49"/>
      <c r="BC10" s="49"/>
      <c r="BD10" s="49" t="s">
        <v>483</v>
      </c>
      <c r="BE10" s="49" t="s">
        <v>483</v>
      </c>
      <c r="BF10" s="123" t="s">
        <v>6459</v>
      </c>
      <c r="BG10" s="123" t="s">
        <v>6459</v>
      </c>
      <c r="BH10" s="123" t="s">
        <v>6619</v>
      </c>
      <c r="BI10" s="123" t="s">
        <v>6619</v>
      </c>
      <c r="BJ10" s="87" t="e">
        <f>REPLACE(INDEX(GroupVertices[Group], MATCH(Vertices[[#This Row],[Vertex]],GroupVertices[Vertex],0)),1,1,"")</f>
        <v>#N/A</v>
      </c>
      <c r="BK10" s="2"/>
      <c r="BL10" s="3"/>
      <c r="BM10" s="3"/>
      <c r="BN10" s="3"/>
      <c r="BO10" s="3"/>
    </row>
    <row r="11" spans="1:67" x14ac:dyDescent="0.25">
      <c r="A11" s="67" t="s">
        <v>384</v>
      </c>
      <c r="B11" s="68"/>
      <c r="C11" s="68"/>
      <c r="D11" s="69"/>
      <c r="E11" s="71"/>
      <c r="F11" s="103" t="s">
        <v>1769</v>
      </c>
      <c r="G11" s="68"/>
      <c r="H11" s="72"/>
      <c r="I11" s="73"/>
      <c r="J11" s="73"/>
      <c r="K11" s="72" t="s">
        <v>1962</v>
      </c>
      <c r="L11" s="76"/>
      <c r="M11" s="77">
        <v>6680.64501953125</v>
      </c>
      <c r="N11" s="77">
        <v>8690.0712890625</v>
      </c>
      <c r="O11" s="78"/>
      <c r="P11" s="79"/>
      <c r="Q11" s="79"/>
      <c r="R11" s="89"/>
      <c r="S11" s="49">
        <v>4</v>
      </c>
      <c r="T11" s="49">
        <v>0</v>
      </c>
      <c r="U11" s="50">
        <v>1878.5</v>
      </c>
      <c r="V11" s="50">
        <v>6.8999999999999997E-4</v>
      </c>
      <c r="W11" s="50">
        <v>1.34E-4</v>
      </c>
      <c r="X11" s="50">
        <v>1.4353389999999999</v>
      </c>
      <c r="Y11" s="50">
        <v>0</v>
      </c>
      <c r="Z11" s="50">
        <v>0</v>
      </c>
      <c r="AA11" s="74">
        <v>11</v>
      </c>
      <c r="AB11" s="74"/>
      <c r="AC11" s="75"/>
      <c r="AD11" s="81" t="s">
        <v>1086</v>
      </c>
      <c r="AE11" s="81">
        <v>49</v>
      </c>
      <c r="AF11" s="81">
        <v>5844489</v>
      </c>
      <c r="AG11" s="81">
        <v>1587</v>
      </c>
      <c r="AH11" s="81">
        <v>64</v>
      </c>
      <c r="AI11" s="81">
        <v>19800</v>
      </c>
      <c r="AJ11" s="81"/>
      <c r="AK11" s="81"/>
      <c r="AL11" s="86" t="s">
        <v>1503</v>
      </c>
      <c r="AM11" s="81" t="s">
        <v>1498</v>
      </c>
      <c r="AN11" s="83">
        <v>40245.372835648152</v>
      </c>
      <c r="AO11" s="86" t="s">
        <v>1579</v>
      </c>
      <c r="AP11" s="81" t="b">
        <v>0</v>
      </c>
      <c r="AQ11" s="81" t="b">
        <v>0</v>
      </c>
      <c r="AR11" s="81" t="b">
        <v>0</v>
      </c>
      <c r="AS11" s="81" t="s">
        <v>1023</v>
      </c>
      <c r="AT11" s="81">
        <v>3213</v>
      </c>
      <c r="AU11" s="86" t="s">
        <v>1733</v>
      </c>
      <c r="AV11" s="81" t="b">
        <v>1</v>
      </c>
      <c r="AW11" s="81" t="s">
        <v>1780</v>
      </c>
      <c r="AX11" s="86" t="s">
        <v>1785</v>
      </c>
      <c r="AY11" s="81" t="s">
        <v>65</v>
      </c>
      <c r="AZ11" s="49"/>
      <c r="BA11" s="49"/>
      <c r="BB11" s="49"/>
      <c r="BC11" s="49"/>
      <c r="BD11" s="49"/>
      <c r="BE11" s="49"/>
      <c r="BF11" s="49"/>
      <c r="BG11" s="49"/>
      <c r="BH11" s="49"/>
      <c r="BI11" s="49"/>
      <c r="BJ11" s="81" t="e">
        <f>REPLACE(INDEX(GroupVertices[Group], MATCH(Vertices[[#This Row],[Vertex]],GroupVertices[Vertex],0)),1,1,"")</f>
        <v>#N/A</v>
      </c>
      <c r="BK11" s="2"/>
      <c r="BL11" s="3"/>
      <c r="BM11" s="3"/>
      <c r="BN11" s="3"/>
      <c r="BO11" s="3"/>
    </row>
    <row r="12" spans="1:67" x14ac:dyDescent="0.25">
      <c r="A12" s="67" t="s">
        <v>2415</v>
      </c>
      <c r="B12" s="68"/>
      <c r="C12" s="68"/>
      <c r="D12" s="69"/>
      <c r="E12" s="111"/>
      <c r="F12" s="103" t="s">
        <v>2947</v>
      </c>
      <c r="G12" s="112"/>
      <c r="H12" s="72"/>
      <c r="I12" s="73"/>
      <c r="J12" s="113"/>
      <c r="K12" s="72" t="s">
        <v>6203</v>
      </c>
      <c r="L12" s="114"/>
      <c r="M12" s="77">
        <v>7755.15234375</v>
      </c>
      <c r="N12" s="77">
        <v>5321.73876953125</v>
      </c>
      <c r="O12" s="78"/>
      <c r="P12" s="79"/>
      <c r="Q12" s="79"/>
      <c r="R12" s="89"/>
      <c r="S12" s="49">
        <v>3</v>
      </c>
      <c r="T12" s="49">
        <v>2</v>
      </c>
      <c r="U12" s="50">
        <v>2</v>
      </c>
      <c r="V12" s="50">
        <v>1.0070000000000001E-3</v>
      </c>
      <c r="W12" s="50">
        <v>2.666E-3</v>
      </c>
      <c r="X12" s="50">
        <v>1.2740370000000001</v>
      </c>
      <c r="Y12" s="50">
        <v>0.35</v>
      </c>
      <c r="Z12" s="50">
        <v>0</v>
      </c>
      <c r="AA12" s="74">
        <v>12</v>
      </c>
      <c r="AB12" s="74"/>
      <c r="AC12" s="75"/>
      <c r="AD12" s="82" t="s">
        <v>4269</v>
      </c>
      <c r="AE12" s="82">
        <v>2883</v>
      </c>
      <c r="AF12" s="82">
        <v>1145</v>
      </c>
      <c r="AG12" s="82">
        <v>217</v>
      </c>
      <c r="AH12" s="82">
        <v>790</v>
      </c>
      <c r="AI12" s="82">
        <v>-25200</v>
      </c>
      <c r="AJ12" s="82" t="s">
        <v>4647</v>
      </c>
      <c r="AK12" s="82"/>
      <c r="AL12" s="82"/>
      <c r="AM12" s="82" t="s">
        <v>1568</v>
      </c>
      <c r="AN12" s="84">
        <v>42328.236030092594</v>
      </c>
      <c r="AO12" s="85" t="s">
        <v>5249</v>
      </c>
      <c r="AP12" s="82" t="b">
        <v>0</v>
      </c>
      <c r="AQ12" s="82" t="b">
        <v>0</v>
      </c>
      <c r="AR12" s="82" t="b">
        <v>1</v>
      </c>
      <c r="AS12" s="82" t="s">
        <v>1023</v>
      </c>
      <c r="AT12" s="82">
        <v>3</v>
      </c>
      <c r="AU12" s="85" t="s">
        <v>1731</v>
      </c>
      <c r="AV12" s="82" t="b">
        <v>0</v>
      </c>
      <c r="AW12" s="82" t="s">
        <v>1780</v>
      </c>
      <c r="AX12" s="85" t="s">
        <v>5751</v>
      </c>
      <c r="AY12" s="82" t="s">
        <v>66</v>
      </c>
      <c r="AZ12" s="49"/>
      <c r="BA12" s="49"/>
      <c r="BB12" s="49"/>
      <c r="BC12" s="49"/>
      <c r="BD12" s="49" t="s">
        <v>2694</v>
      </c>
      <c r="BE12" s="49" t="s">
        <v>2694</v>
      </c>
      <c r="BF12" s="123" t="s">
        <v>6552</v>
      </c>
      <c r="BG12" s="123" t="s">
        <v>6552</v>
      </c>
      <c r="BH12" s="123" t="s">
        <v>6710</v>
      </c>
      <c r="BI12" s="123" t="s">
        <v>6710</v>
      </c>
      <c r="BJ12" s="87" t="e">
        <f>REPLACE(INDEX(GroupVertices[Group], MATCH(Vertices[[#This Row],[Vertex]],GroupVertices[Vertex],0)),1,1,"")</f>
        <v>#N/A</v>
      </c>
      <c r="BK12" s="2"/>
      <c r="BL12" s="3"/>
      <c r="BM12" s="3"/>
      <c r="BN12" s="3"/>
      <c r="BO12" s="3"/>
    </row>
    <row r="13" spans="1:67" x14ac:dyDescent="0.25">
      <c r="A13" s="67" t="s">
        <v>267</v>
      </c>
      <c r="B13" s="68"/>
      <c r="C13" s="68"/>
      <c r="D13" s="69"/>
      <c r="E13" s="71"/>
      <c r="F13" s="103" t="s">
        <v>550</v>
      </c>
      <c r="G13" s="68"/>
      <c r="H13" s="72"/>
      <c r="I13" s="73"/>
      <c r="J13" s="73"/>
      <c r="K13" s="72" t="s">
        <v>1999</v>
      </c>
      <c r="L13" s="76"/>
      <c r="M13" s="77">
        <v>8754.251953125</v>
      </c>
      <c r="N13" s="77">
        <v>7787.24755859375</v>
      </c>
      <c r="O13" s="78"/>
      <c r="P13" s="79"/>
      <c r="Q13" s="79"/>
      <c r="R13" s="89"/>
      <c r="S13" s="49">
        <v>3</v>
      </c>
      <c r="T13" s="49">
        <v>1</v>
      </c>
      <c r="U13" s="50">
        <v>2</v>
      </c>
      <c r="V13" s="50">
        <v>0.5</v>
      </c>
      <c r="W13" s="50">
        <v>0</v>
      </c>
      <c r="X13" s="50">
        <v>1.723403</v>
      </c>
      <c r="Y13" s="50">
        <v>0</v>
      </c>
      <c r="Z13" s="50">
        <v>0</v>
      </c>
      <c r="AA13" s="74">
        <v>13</v>
      </c>
      <c r="AB13" s="74"/>
      <c r="AC13" s="75"/>
      <c r="AD13" s="81" t="s">
        <v>1122</v>
      </c>
      <c r="AE13" s="81">
        <v>622</v>
      </c>
      <c r="AF13" s="81">
        <v>724</v>
      </c>
      <c r="AG13" s="81">
        <v>25944</v>
      </c>
      <c r="AH13" s="81">
        <v>30156</v>
      </c>
      <c r="AI13" s="81"/>
      <c r="AJ13" s="81" t="s">
        <v>1288</v>
      </c>
      <c r="AK13" s="81" t="s">
        <v>1434</v>
      </c>
      <c r="AL13" s="86" t="s">
        <v>1516</v>
      </c>
      <c r="AM13" s="81"/>
      <c r="AN13" s="83">
        <v>41724.728958333333</v>
      </c>
      <c r="AO13" s="86" t="s">
        <v>1612</v>
      </c>
      <c r="AP13" s="81" t="b">
        <v>1</v>
      </c>
      <c r="AQ13" s="81" t="b">
        <v>0</v>
      </c>
      <c r="AR13" s="81" t="b">
        <v>0</v>
      </c>
      <c r="AS13" s="81" t="s">
        <v>1023</v>
      </c>
      <c r="AT13" s="81">
        <v>8</v>
      </c>
      <c r="AU13" s="86" t="s">
        <v>1731</v>
      </c>
      <c r="AV13" s="81" t="b">
        <v>0</v>
      </c>
      <c r="AW13" s="81" t="s">
        <v>1780</v>
      </c>
      <c r="AX13" s="86" t="s">
        <v>1822</v>
      </c>
      <c r="AY13" s="81" t="s">
        <v>66</v>
      </c>
      <c r="AZ13" s="49"/>
      <c r="BA13" s="49"/>
      <c r="BB13" s="49"/>
      <c r="BC13" s="49"/>
      <c r="BD13" s="49" t="s">
        <v>483</v>
      </c>
      <c r="BE13" s="49" t="s">
        <v>483</v>
      </c>
      <c r="BF13" s="123" t="s">
        <v>6453</v>
      </c>
      <c r="BG13" s="123" t="s">
        <v>6453</v>
      </c>
      <c r="BH13" s="123" t="s">
        <v>6613</v>
      </c>
      <c r="BI13" s="123" t="s">
        <v>6613</v>
      </c>
      <c r="BJ13" s="87" t="e">
        <f>REPLACE(INDEX(GroupVertices[Group], MATCH(Vertices[[#This Row],[Vertex]],GroupVertices[Vertex],0)),1,1,"")</f>
        <v>#N/A</v>
      </c>
      <c r="BK13" s="2"/>
      <c r="BL13" s="3"/>
      <c r="BM13" s="3"/>
      <c r="BN13" s="3"/>
      <c r="BO13" s="3"/>
    </row>
    <row r="14" spans="1:67" x14ac:dyDescent="0.25">
      <c r="A14" s="67" t="s">
        <v>2520</v>
      </c>
      <c r="B14" s="68"/>
      <c r="C14" s="68"/>
      <c r="D14" s="69"/>
      <c r="E14" s="111"/>
      <c r="F14" s="103" t="s">
        <v>3046</v>
      </c>
      <c r="G14" s="112"/>
      <c r="H14" s="72"/>
      <c r="I14" s="73"/>
      <c r="J14" s="113"/>
      <c r="K14" s="72" t="s">
        <v>6329</v>
      </c>
      <c r="L14" s="114"/>
      <c r="M14" s="77">
        <v>7284.7548828125</v>
      </c>
      <c r="N14" s="77">
        <v>8654.57421875</v>
      </c>
      <c r="O14" s="78"/>
      <c r="P14" s="79"/>
      <c r="Q14" s="79"/>
      <c r="R14" s="89"/>
      <c r="S14" s="49">
        <v>3</v>
      </c>
      <c r="T14" s="49">
        <v>1</v>
      </c>
      <c r="U14" s="50">
        <v>2</v>
      </c>
      <c r="V14" s="50">
        <v>0.5</v>
      </c>
      <c r="W14" s="50">
        <v>0</v>
      </c>
      <c r="X14" s="50">
        <v>1.723403</v>
      </c>
      <c r="Y14" s="50">
        <v>0</v>
      </c>
      <c r="Z14" s="50">
        <v>0</v>
      </c>
      <c r="AA14" s="74">
        <v>14</v>
      </c>
      <c r="AB14" s="74"/>
      <c r="AC14" s="75"/>
      <c r="AD14" s="82" t="s">
        <v>4395</v>
      </c>
      <c r="AE14" s="82">
        <v>561</v>
      </c>
      <c r="AF14" s="82">
        <v>16407</v>
      </c>
      <c r="AG14" s="82">
        <v>58661</v>
      </c>
      <c r="AH14" s="82">
        <v>223</v>
      </c>
      <c r="AI14" s="82">
        <v>19800</v>
      </c>
      <c r="AJ14" s="82" t="s">
        <v>4738</v>
      </c>
      <c r="AK14" s="82" t="s">
        <v>1435</v>
      </c>
      <c r="AL14" s="85" t="s">
        <v>5034</v>
      </c>
      <c r="AM14" s="82" t="s">
        <v>1435</v>
      </c>
      <c r="AN14" s="84">
        <v>39863.820104166669</v>
      </c>
      <c r="AO14" s="85" t="s">
        <v>5337</v>
      </c>
      <c r="AP14" s="82" t="b">
        <v>0</v>
      </c>
      <c r="AQ14" s="82" t="b">
        <v>0</v>
      </c>
      <c r="AR14" s="82" t="b">
        <v>0</v>
      </c>
      <c r="AS14" s="82" t="s">
        <v>1023</v>
      </c>
      <c r="AT14" s="82">
        <v>326</v>
      </c>
      <c r="AU14" s="85" t="s">
        <v>5424</v>
      </c>
      <c r="AV14" s="82" t="b">
        <v>0</v>
      </c>
      <c r="AW14" s="82" t="s">
        <v>1780</v>
      </c>
      <c r="AX14" s="85" t="s">
        <v>5877</v>
      </c>
      <c r="AY14" s="82" t="s">
        <v>66</v>
      </c>
      <c r="AZ14" s="49"/>
      <c r="BA14" s="49"/>
      <c r="BB14" s="49"/>
      <c r="BC14" s="49"/>
      <c r="BD14" s="49" t="s">
        <v>2702</v>
      </c>
      <c r="BE14" s="49" t="s">
        <v>2702</v>
      </c>
      <c r="BF14" s="123" t="s">
        <v>6568</v>
      </c>
      <c r="BG14" s="123" t="s">
        <v>6568</v>
      </c>
      <c r="BH14" s="123" t="s">
        <v>6726</v>
      </c>
      <c r="BI14" s="123" t="s">
        <v>6726</v>
      </c>
      <c r="BJ14" s="87" t="e">
        <f>REPLACE(INDEX(GroupVertices[Group], MATCH(Vertices[[#This Row],[Vertex]],GroupVertices[Vertex],0)),1,1,"")</f>
        <v>#N/A</v>
      </c>
      <c r="BK14" s="2"/>
      <c r="BL14" s="3"/>
      <c r="BM14" s="3"/>
      <c r="BN14" s="3"/>
      <c r="BO14" s="3"/>
    </row>
    <row r="15" spans="1:67" x14ac:dyDescent="0.25">
      <c r="A15" s="67" t="s">
        <v>2565</v>
      </c>
      <c r="B15" s="68"/>
      <c r="C15" s="68"/>
      <c r="D15" s="69"/>
      <c r="E15" s="111"/>
      <c r="F15" s="103" t="s">
        <v>5440</v>
      </c>
      <c r="G15" s="112"/>
      <c r="H15" s="72"/>
      <c r="I15" s="73"/>
      <c r="J15" s="113"/>
      <c r="K15" s="72" t="s">
        <v>5960</v>
      </c>
      <c r="L15" s="114"/>
      <c r="M15" s="77">
        <v>6080.54443359375</v>
      </c>
      <c r="N15" s="77">
        <v>187.986572265625</v>
      </c>
      <c r="O15" s="78"/>
      <c r="P15" s="79"/>
      <c r="Q15" s="79"/>
      <c r="R15" s="89"/>
      <c r="S15" s="49">
        <v>2</v>
      </c>
      <c r="T15" s="49">
        <v>0</v>
      </c>
      <c r="U15" s="50">
        <v>0</v>
      </c>
      <c r="V15" s="50">
        <v>0.5</v>
      </c>
      <c r="W15" s="50">
        <v>0</v>
      </c>
      <c r="X15" s="50">
        <v>0.99999899999999997</v>
      </c>
      <c r="Y15" s="50">
        <v>0.5</v>
      </c>
      <c r="Z15" s="50">
        <v>0</v>
      </c>
      <c r="AA15" s="74">
        <v>15</v>
      </c>
      <c r="AB15" s="74"/>
      <c r="AC15" s="75"/>
      <c r="AD15" s="82" t="s">
        <v>4027</v>
      </c>
      <c r="AE15" s="82">
        <v>833</v>
      </c>
      <c r="AF15" s="82">
        <v>26222</v>
      </c>
      <c r="AG15" s="82">
        <v>1728</v>
      </c>
      <c r="AH15" s="82">
        <v>543</v>
      </c>
      <c r="AI15" s="82"/>
      <c r="AJ15" s="82" t="s">
        <v>4461</v>
      </c>
      <c r="AK15" s="82" t="s">
        <v>4778</v>
      </c>
      <c r="AL15" s="85" t="s">
        <v>4952</v>
      </c>
      <c r="AM15" s="82"/>
      <c r="AN15" s="84">
        <v>40885.451296296298</v>
      </c>
      <c r="AO15" s="85" t="s">
        <v>5076</v>
      </c>
      <c r="AP15" s="82" t="b">
        <v>1</v>
      </c>
      <c r="AQ15" s="82" t="b">
        <v>0</v>
      </c>
      <c r="AR15" s="82" t="b">
        <v>1</v>
      </c>
      <c r="AS15" s="82" t="s">
        <v>1023</v>
      </c>
      <c r="AT15" s="82">
        <v>157</v>
      </c>
      <c r="AU15" s="85" t="s">
        <v>1731</v>
      </c>
      <c r="AV15" s="82" t="b">
        <v>1</v>
      </c>
      <c r="AW15" s="82" t="s">
        <v>1780</v>
      </c>
      <c r="AX15" s="85" t="s">
        <v>5508</v>
      </c>
      <c r="AY15" s="82" t="s">
        <v>65</v>
      </c>
      <c r="AZ15" s="49"/>
      <c r="BA15" s="49"/>
      <c r="BB15" s="49"/>
      <c r="BC15" s="49"/>
      <c r="BD15" s="49"/>
      <c r="BE15" s="49"/>
      <c r="BF15" s="49"/>
      <c r="BG15" s="49"/>
      <c r="BH15" s="49"/>
      <c r="BI15" s="49"/>
      <c r="BJ15" s="81" t="e">
        <f>REPLACE(INDEX(GroupVertices[Group], MATCH(Vertices[[#This Row],[Vertex]],GroupVertices[Vertex],0)),1,1,"")</f>
        <v>#N/A</v>
      </c>
      <c r="BK15" s="2"/>
      <c r="BL15" s="3"/>
      <c r="BM15" s="3"/>
      <c r="BN15" s="3"/>
      <c r="BO15" s="3"/>
    </row>
    <row r="16" spans="1:67" x14ac:dyDescent="0.25">
      <c r="A16" s="67" t="s">
        <v>242</v>
      </c>
      <c r="B16" s="68"/>
      <c r="C16" s="68"/>
      <c r="D16" s="69"/>
      <c r="E16" s="71"/>
      <c r="F16" s="103" t="s">
        <v>526</v>
      </c>
      <c r="G16" s="68"/>
      <c r="H16" s="72"/>
      <c r="I16" s="73"/>
      <c r="J16" s="73"/>
      <c r="K16" s="72" t="s">
        <v>1990</v>
      </c>
      <c r="L16" s="76"/>
      <c r="M16" s="77">
        <v>2567.90380859375</v>
      </c>
      <c r="N16" s="77">
        <v>726.27105712890625</v>
      </c>
      <c r="O16" s="78"/>
      <c r="P16" s="79"/>
      <c r="Q16" s="79"/>
      <c r="R16" s="89"/>
      <c r="S16" s="49">
        <v>2</v>
      </c>
      <c r="T16" s="49">
        <v>1</v>
      </c>
      <c r="U16" s="50">
        <v>0</v>
      </c>
      <c r="V16" s="50">
        <v>1</v>
      </c>
      <c r="W16" s="50">
        <v>0</v>
      </c>
      <c r="X16" s="50">
        <v>1.298244</v>
      </c>
      <c r="Y16" s="50">
        <v>0</v>
      </c>
      <c r="Z16" s="50">
        <v>0</v>
      </c>
      <c r="AA16" s="74">
        <v>16</v>
      </c>
      <c r="AB16" s="74"/>
      <c r="AC16" s="75"/>
      <c r="AD16" s="81" t="s">
        <v>1113</v>
      </c>
      <c r="AE16" s="81">
        <v>586</v>
      </c>
      <c r="AF16" s="81">
        <v>8998</v>
      </c>
      <c r="AG16" s="81">
        <v>102788</v>
      </c>
      <c r="AH16" s="81">
        <v>8972</v>
      </c>
      <c r="AI16" s="81">
        <v>19800</v>
      </c>
      <c r="AJ16" s="81" t="s">
        <v>1280</v>
      </c>
      <c r="AK16" s="81" t="s">
        <v>1428</v>
      </c>
      <c r="AL16" s="86" t="s">
        <v>1511</v>
      </c>
      <c r="AM16" s="81" t="s">
        <v>1435</v>
      </c>
      <c r="AN16" s="83">
        <v>40462.133831018517</v>
      </c>
      <c r="AO16" s="86" t="s">
        <v>1604</v>
      </c>
      <c r="AP16" s="81" t="b">
        <v>0</v>
      </c>
      <c r="AQ16" s="81" t="b">
        <v>0</v>
      </c>
      <c r="AR16" s="81" t="b">
        <v>1</v>
      </c>
      <c r="AS16" s="81" t="s">
        <v>1023</v>
      </c>
      <c r="AT16" s="81">
        <v>40</v>
      </c>
      <c r="AU16" s="86" t="s">
        <v>1740</v>
      </c>
      <c r="AV16" s="81" t="b">
        <v>0</v>
      </c>
      <c r="AW16" s="81" t="s">
        <v>1780</v>
      </c>
      <c r="AX16" s="86" t="s">
        <v>1813</v>
      </c>
      <c r="AY16" s="81" t="s">
        <v>66</v>
      </c>
      <c r="AZ16" s="49"/>
      <c r="BA16" s="49"/>
      <c r="BB16" s="49"/>
      <c r="BC16" s="49"/>
      <c r="BD16" s="49" t="s">
        <v>486</v>
      </c>
      <c r="BE16" s="49" t="s">
        <v>486</v>
      </c>
      <c r="BF16" s="123" t="s">
        <v>6446</v>
      </c>
      <c r="BG16" s="123" t="s">
        <v>6446</v>
      </c>
      <c r="BH16" s="123" t="s">
        <v>6606</v>
      </c>
      <c r="BI16" s="123" t="s">
        <v>6606</v>
      </c>
      <c r="BJ16" s="87" t="e">
        <f>REPLACE(INDEX(GroupVertices[Group], MATCH(Vertices[[#This Row],[Vertex]],GroupVertices[Vertex],0)),1,1,"")</f>
        <v>#N/A</v>
      </c>
      <c r="BK16" s="2"/>
      <c r="BL16" s="3"/>
      <c r="BM16" s="3"/>
      <c r="BN16" s="3"/>
      <c r="BO16" s="3"/>
    </row>
    <row r="17" spans="1:67" x14ac:dyDescent="0.25">
      <c r="A17" s="67" t="s">
        <v>248</v>
      </c>
      <c r="B17" s="68"/>
      <c r="C17" s="68"/>
      <c r="D17" s="69"/>
      <c r="E17" s="71"/>
      <c r="F17" s="103" t="s">
        <v>531</v>
      </c>
      <c r="G17" s="68"/>
      <c r="H17" s="72"/>
      <c r="I17" s="73"/>
      <c r="J17" s="73"/>
      <c r="K17" s="72" t="s">
        <v>1996</v>
      </c>
      <c r="L17" s="76"/>
      <c r="M17" s="77">
        <v>1751.853759765625</v>
      </c>
      <c r="N17" s="77">
        <v>8717.388671875</v>
      </c>
      <c r="O17" s="78"/>
      <c r="P17" s="79"/>
      <c r="Q17" s="79"/>
      <c r="R17" s="89"/>
      <c r="S17" s="49">
        <v>2</v>
      </c>
      <c r="T17" s="49">
        <v>1</v>
      </c>
      <c r="U17" s="50">
        <v>0</v>
      </c>
      <c r="V17" s="50">
        <v>1</v>
      </c>
      <c r="W17" s="50">
        <v>0</v>
      </c>
      <c r="X17" s="50">
        <v>1.298244</v>
      </c>
      <c r="Y17" s="50">
        <v>0</v>
      </c>
      <c r="Z17" s="50">
        <v>0</v>
      </c>
      <c r="AA17" s="74">
        <v>17</v>
      </c>
      <c r="AB17" s="74"/>
      <c r="AC17" s="75"/>
      <c r="AD17" s="81" t="s">
        <v>1119</v>
      </c>
      <c r="AE17" s="81">
        <v>151</v>
      </c>
      <c r="AF17" s="81">
        <v>2757</v>
      </c>
      <c r="AG17" s="81">
        <v>116043</v>
      </c>
      <c r="AH17" s="81">
        <v>13711</v>
      </c>
      <c r="AI17" s="81">
        <v>19800</v>
      </c>
      <c r="AJ17" s="81" t="s">
        <v>1286</v>
      </c>
      <c r="AK17" s="81" t="s">
        <v>1433</v>
      </c>
      <c r="AL17" s="86" t="s">
        <v>1514</v>
      </c>
      <c r="AM17" s="81" t="s">
        <v>1435</v>
      </c>
      <c r="AN17" s="83">
        <v>40418.504988425928</v>
      </c>
      <c r="AO17" s="86" t="s">
        <v>1609</v>
      </c>
      <c r="AP17" s="81" t="b">
        <v>0</v>
      </c>
      <c r="AQ17" s="81" t="b">
        <v>0</v>
      </c>
      <c r="AR17" s="81" t="b">
        <v>0</v>
      </c>
      <c r="AS17" s="81" t="s">
        <v>1023</v>
      </c>
      <c r="AT17" s="81">
        <v>30</v>
      </c>
      <c r="AU17" s="86" t="s">
        <v>1742</v>
      </c>
      <c r="AV17" s="81" t="b">
        <v>0</v>
      </c>
      <c r="AW17" s="81" t="s">
        <v>1780</v>
      </c>
      <c r="AX17" s="86" t="s">
        <v>1819</v>
      </c>
      <c r="AY17" s="81" t="s">
        <v>66</v>
      </c>
      <c r="AZ17" s="49"/>
      <c r="BA17" s="49"/>
      <c r="BB17" s="49"/>
      <c r="BC17" s="49"/>
      <c r="BD17" s="49"/>
      <c r="BE17" s="49"/>
      <c r="BF17" s="123" t="s">
        <v>6450</v>
      </c>
      <c r="BG17" s="123" t="s">
        <v>6450</v>
      </c>
      <c r="BH17" s="123" t="s">
        <v>6610</v>
      </c>
      <c r="BI17" s="123" t="s">
        <v>6610</v>
      </c>
      <c r="BJ17" s="87" t="e">
        <f>REPLACE(INDEX(GroupVertices[Group], MATCH(Vertices[[#This Row],[Vertex]],GroupVertices[Vertex],0)),1,1,"")</f>
        <v>#N/A</v>
      </c>
      <c r="BK17" s="2"/>
      <c r="BL17" s="3"/>
      <c r="BM17" s="3"/>
      <c r="BN17" s="3"/>
      <c r="BO17" s="3"/>
    </row>
    <row r="18" spans="1:67" x14ac:dyDescent="0.25">
      <c r="A18" s="67" t="s">
        <v>2152</v>
      </c>
      <c r="B18" s="68"/>
      <c r="C18" s="68"/>
      <c r="D18" s="69"/>
      <c r="E18" s="111"/>
      <c r="F18" s="103" t="s">
        <v>2725</v>
      </c>
      <c r="G18" s="112"/>
      <c r="H18" s="72"/>
      <c r="I18" s="73"/>
      <c r="J18" s="113"/>
      <c r="K18" s="72" t="s">
        <v>5954</v>
      </c>
      <c r="L18" s="114"/>
      <c r="M18" s="77">
        <v>1767.884521484375</v>
      </c>
      <c r="N18" s="77">
        <v>8495.4345703125</v>
      </c>
      <c r="O18" s="78"/>
      <c r="P18" s="79"/>
      <c r="Q18" s="79"/>
      <c r="R18" s="89"/>
      <c r="S18" s="49">
        <v>2</v>
      </c>
      <c r="T18" s="49">
        <v>1</v>
      </c>
      <c r="U18" s="50">
        <v>0</v>
      </c>
      <c r="V18" s="50">
        <v>1</v>
      </c>
      <c r="W18" s="50">
        <v>0</v>
      </c>
      <c r="X18" s="50">
        <v>1.298244</v>
      </c>
      <c r="Y18" s="50">
        <v>0</v>
      </c>
      <c r="Z18" s="50">
        <v>0</v>
      </c>
      <c r="AA18" s="74">
        <v>18</v>
      </c>
      <c r="AB18" s="74"/>
      <c r="AC18" s="75"/>
      <c r="AD18" s="82" t="s">
        <v>4021</v>
      </c>
      <c r="AE18" s="82">
        <v>2362</v>
      </c>
      <c r="AF18" s="82">
        <v>309</v>
      </c>
      <c r="AG18" s="82">
        <v>613</v>
      </c>
      <c r="AH18" s="82">
        <v>610</v>
      </c>
      <c r="AI18" s="82"/>
      <c r="AJ18" s="82" t="s">
        <v>4456</v>
      </c>
      <c r="AK18" s="82" t="s">
        <v>4776</v>
      </c>
      <c r="AL18" s="82"/>
      <c r="AM18" s="82"/>
      <c r="AN18" s="84">
        <v>42802.690474537034</v>
      </c>
      <c r="AO18" s="85" t="s">
        <v>5071</v>
      </c>
      <c r="AP18" s="82" t="b">
        <v>1</v>
      </c>
      <c r="AQ18" s="82" t="b">
        <v>0</v>
      </c>
      <c r="AR18" s="82" t="b">
        <v>0</v>
      </c>
      <c r="AS18" s="82" t="s">
        <v>1023</v>
      </c>
      <c r="AT18" s="82">
        <v>0</v>
      </c>
      <c r="AU18" s="82"/>
      <c r="AV18" s="82" t="b">
        <v>0</v>
      </c>
      <c r="AW18" s="82" t="s">
        <v>1780</v>
      </c>
      <c r="AX18" s="85" t="s">
        <v>5502</v>
      </c>
      <c r="AY18" s="82" t="s">
        <v>66</v>
      </c>
      <c r="AZ18" s="49"/>
      <c r="BA18" s="49"/>
      <c r="BB18" s="49"/>
      <c r="BC18" s="49"/>
      <c r="BD18" s="49" t="s">
        <v>2682</v>
      </c>
      <c r="BE18" s="49" t="s">
        <v>2682</v>
      </c>
      <c r="BF18" s="123" t="s">
        <v>6514</v>
      </c>
      <c r="BG18" s="123" t="s">
        <v>6514</v>
      </c>
      <c r="BH18" s="123" t="s">
        <v>6673</v>
      </c>
      <c r="BI18" s="123" t="s">
        <v>6673</v>
      </c>
      <c r="BJ18" s="87" t="e">
        <f>REPLACE(INDEX(GroupVertices[Group], MATCH(Vertices[[#This Row],[Vertex]],GroupVertices[Vertex],0)),1,1,"")</f>
        <v>#N/A</v>
      </c>
      <c r="BK18" s="2"/>
      <c r="BL18" s="3"/>
      <c r="BM18" s="3"/>
      <c r="BN18" s="3"/>
      <c r="BO18" s="3"/>
    </row>
    <row r="19" spans="1:67" x14ac:dyDescent="0.25">
      <c r="A19" s="67" t="s">
        <v>2517</v>
      </c>
      <c r="B19" s="68"/>
      <c r="C19" s="68"/>
      <c r="D19" s="69"/>
      <c r="E19" s="111"/>
      <c r="F19" s="103" t="s">
        <v>3043</v>
      </c>
      <c r="G19" s="112"/>
      <c r="H19" s="72"/>
      <c r="I19" s="73"/>
      <c r="J19" s="113"/>
      <c r="K19" s="72" t="s">
        <v>6330</v>
      </c>
      <c r="L19" s="114"/>
      <c r="M19" s="77">
        <v>1387.0213623046875</v>
      </c>
      <c r="N19" s="77">
        <v>8135.59375</v>
      </c>
      <c r="O19" s="78"/>
      <c r="P19" s="79"/>
      <c r="Q19" s="79"/>
      <c r="R19" s="89"/>
      <c r="S19" s="49">
        <v>2</v>
      </c>
      <c r="T19" s="49">
        <v>1</v>
      </c>
      <c r="U19" s="50">
        <v>0</v>
      </c>
      <c r="V19" s="50">
        <v>1</v>
      </c>
      <c r="W19" s="50">
        <v>0</v>
      </c>
      <c r="X19" s="50">
        <v>1.298244</v>
      </c>
      <c r="Y19" s="50">
        <v>0</v>
      </c>
      <c r="Z19" s="50">
        <v>0</v>
      </c>
      <c r="AA19" s="74">
        <v>19</v>
      </c>
      <c r="AB19" s="74"/>
      <c r="AC19" s="75"/>
      <c r="AD19" s="82" t="s">
        <v>4396</v>
      </c>
      <c r="AE19" s="82">
        <v>624</v>
      </c>
      <c r="AF19" s="82">
        <v>100</v>
      </c>
      <c r="AG19" s="82">
        <v>8629</v>
      </c>
      <c r="AH19" s="82">
        <v>30</v>
      </c>
      <c r="AI19" s="82">
        <v>3600</v>
      </c>
      <c r="AJ19" s="82" t="s">
        <v>4739</v>
      </c>
      <c r="AK19" s="82" t="s">
        <v>1441</v>
      </c>
      <c r="AL19" s="82"/>
      <c r="AM19" s="82" t="s">
        <v>1574</v>
      </c>
      <c r="AN19" s="84">
        <v>40652.974074074074</v>
      </c>
      <c r="AO19" s="85" t="s">
        <v>5338</v>
      </c>
      <c r="AP19" s="82" t="b">
        <v>0</v>
      </c>
      <c r="AQ19" s="82" t="b">
        <v>0</v>
      </c>
      <c r="AR19" s="82" t="b">
        <v>1</v>
      </c>
      <c r="AS19" s="82" t="s">
        <v>1023</v>
      </c>
      <c r="AT19" s="82">
        <v>3</v>
      </c>
      <c r="AU19" s="85" t="s">
        <v>1746</v>
      </c>
      <c r="AV19" s="82" t="b">
        <v>0</v>
      </c>
      <c r="AW19" s="82" t="s">
        <v>1780</v>
      </c>
      <c r="AX19" s="85" t="s">
        <v>5878</v>
      </c>
      <c r="AY19" s="82" t="s">
        <v>66</v>
      </c>
      <c r="AZ19" s="49"/>
      <c r="BA19" s="49"/>
      <c r="BB19" s="49"/>
      <c r="BC19" s="49"/>
      <c r="BD19" s="49" t="s">
        <v>387</v>
      </c>
      <c r="BE19" s="49" t="s">
        <v>387</v>
      </c>
      <c r="BF19" s="123" t="s">
        <v>6569</v>
      </c>
      <c r="BG19" s="123" t="s">
        <v>6569</v>
      </c>
      <c r="BH19" s="123" t="s">
        <v>6727</v>
      </c>
      <c r="BI19" s="123" t="s">
        <v>6727</v>
      </c>
      <c r="BJ19" s="87" t="e">
        <f>REPLACE(INDEX(GroupVertices[Group], MATCH(Vertices[[#This Row],[Vertex]],GroupVertices[Vertex],0)),1,1,"")</f>
        <v>#N/A</v>
      </c>
      <c r="BK19" s="2"/>
      <c r="BL19" s="3"/>
      <c r="BM19" s="3"/>
      <c r="BN19" s="3"/>
      <c r="BO19" s="3"/>
    </row>
    <row r="20" spans="1:67" x14ac:dyDescent="0.25">
      <c r="A20" s="67" t="s">
        <v>389</v>
      </c>
      <c r="B20" s="68"/>
      <c r="C20" s="68"/>
      <c r="D20" s="69"/>
      <c r="E20" s="71"/>
      <c r="F20" s="103" t="s">
        <v>1775</v>
      </c>
      <c r="G20" s="68"/>
      <c r="H20" s="72"/>
      <c r="I20" s="73"/>
      <c r="J20" s="73"/>
      <c r="K20" s="72" t="s">
        <v>2002</v>
      </c>
      <c r="L20" s="76"/>
      <c r="M20" s="77">
        <v>7767.5126953125</v>
      </c>
      <c r="N20" s="77">
        <v>9124.978515625</v>
      </c>
      <c r="O20" s="78"/>
      <c r="P20" s="79"/>
      <c r="Q20" s="79"/>
      <c r="R20" s="89"/>
      <c r="S20" s="49">
        <v>2</v>
      </c>
      <c r="T20" s="49">
        <v>0</v>
      </c>
      <c r="U20" s="50">
        <v>1876</v>
      </c>
      <c r="V20" s="50">
        <v>6.8199999999999999E-4</v>
      </c>
      <c r="W20" s="50">
        <v>4.6999999999999997E-5</v>
      </c>
      <c r="X20" s="50">
        <v>0.92115499999999995</v>
      </c>
      <c r="Y20" s="50">
        <v>0</v>
      </c>
      <c r="Z20" s="50">
        <v>0</v>
      </c>
      <c r="AA20" s="74">
        <v>20</v>
      </c>
      <c r="AB20" s="74"/>
      <c r="AC20" s="75"/>
      <c r="AD20" s="81" t="s">
        <v>1125</v>
      </c>
      <c r="AE20" s="81">
        <v>88</v>
      </c>
      <c r="AF20" s="81">
        <v>3455283</v>
      </c>
      <c r="AG20" s="81">
        <v>1800</v>
      </c>
      <c r="AH20" s="81">
        <v>99</v>
      </c>
      <c r="AI20" s="81">
        <v>19800</v>
      </c>
      <c r="AJ20" s="81" t="s">
        <v>1291</v>
      </c>
      <c r="AK20" s="81"/>
      <c r="AL20" s="81"/>
      <c r="AM20" s="81" t="s">
        <v>1435</v>
      </c>
      <c r="AN20" s="83">
        <v>40173.293217592596</v>
      </c>
      <c r="AO20" s="86" t="s">
        <v>1614</v>
      </c>
      <c r="AP20" s="81" t="b">
        <v>0</v>
      </c>
      <c r="AQ20" s="81" t="b">
        <v>0</v>
      </c>
      <c r="AR20" s="81" t="b">
        <v>0</v>
      </c>
      <c r="AS20" s="81" t="s">
        <v>1023</v>
      </c>
      <c r="AT20" s="81">
        <v>3600</v>
      </c>
      <c r="AU20" s="86" t="s">
        <v>1746</v>
      </c>
      <c r="AV20" s="81" t="b">
        <v>1</v>
      </c>
      <c r="AW20" s="81" t="s">
        <v>1780</v>
      </c>
      <c r="AX20" s="86" t="s">
        <v>1825</v>
      </c>
      <c r="AY20" s="81" t="s">
        <v>65</v>
      </c>
      <c r="AZ20" s="49"/>
      <c r="BA20" s="49"/>
      <c r="BB20" s="49"/>
      <c r="BC20" s="49"/>
      <c r="BD20" s="49"/>
      <c r="BE20" s="49"/>
      <c r="BF20" s="49"/>
      <c r="BG20" s="49"/>
      <c r="BH20" s="49"/>
      <c r="BI20" s="49"/>
      <c r="BJ20" s="81" t="e">
        <f>REPLACE(INDEX(GroupVertices[Group], MATCH(Vertices[[#This Row],[Vertex]],GroupVertices[Vertex],0)),1,1,"")</f>
        <v>#N/A</v>
      </c>
      <c r="BK20" s="2"/>
      <c r="BL20" s="3"/>
      <c r="BM20" s="3"/>
      <c r="BN20" s="3"/>
      <c r="BO20" s="3"/>
    </row>
    <row r="21" spans="1:67" x14ac:dyDescent="0.25">
      <c r="A21" s="67" t="s">
        <v>2567</v>
      </c>
      <c r="B21" s="68"/>
      <c r="C21" s="68"/>
      <c r="D21" s="69"/>
      <c r="E21" s="111"/>
      <c r="F21" s="103" t="s">
        <v>5464</v>
      </c>
      <c r="G21" s="112"/>
      <c r="H21" s="72"/>
      <c r="I21" s="73"/>
      <c r="J21" s="113"/>
      <c r="K21" s="72" t="s">
        <v>6005</v>
      </c>
      <c r="L21" s="114"/>
      <c r="M21" s="77">
        <v>1285.1639404296875</v>
      </c>
      <c r="N21" s="77">
        <v>2426.663818359375</v>
      </c>
      <c r="O21" s="78"/>
      <c r="P21" s="79"/>
      <c r="Q21" s="79"/>
      <c r="R21" s="89"/>
      <c r="S21" s="49">
        <v>2</v>
      </c>
      <c r="T21" s="49">
        <v>0</v>
      </c>
      <c r="U21" s="50">
        <v>20</v>
      </c>
      <c r="V21" s="50">
        <v>6.8900000000000005E-4</v>
      </c>
      <c r="W21" s="50">
        <v>8.7000000000000001E-5</v>
      </c>
      <c r="X21" s="50">
        <v>0.79495700000000002</v>
      </c>
      <c r="Y21" s="50">
        <v>0</v>
      </c>
      <c r="Z21" s="50">
        <v>0</v>
      </c>
      <c r="AA21" s="74">
        <v>21</v>
      </c>
      <c r="AB21" s="74"/>
      <c r="AC21" s="75"/>
      <c r="AD21" s="82" t="s">
        <v>4072</v>
      </c>
      <c r="AE21" s="82">
        <v>138</v>
      </c>
      <c r="AF21" s="82">
        <v>2567040</v>
      </c>
      <c r="AG21" s="82">
        <v>36640</v>
      </c>
      <c r="AH21" s="82">
        <v>3525</v>
      </c>
      <c r="AI21" s="82">
        <v>19800</v>
      </c>
      <c r="AJ21" s="82" t="s">
        <v>4502</v>
      </c>
      <c r="AK21" s="82" t="s">
        <v>1410</v>
      </c>
      <c r="AL21" s="85" t="s">
        <v>4958</v>
      </c>
      <c r="AM21" s="82" t="s">
        <v>1498</v>
      </c>
      <c r="AN21" s="84">
        <v>40197.319780092592</v>
      </c>
      <c r="AO21" s="85" t="s">
        <v>5099</v>
      </c>
      <c r="AP21" s="82" t="b">
        <v>0</v>
      </c>
      <c r="AQ21" s="82" t="b">
        <v>0</v>
      </c>
      <c r="AR21" s="82" t="b">
        <v>1</v>
      </c>
      <c r="AS21" s="82" t="s">
        <v>1023</v>
      </c>
      <c r="AT21" s="82">
        <v>1313</v>
      </c>
      <c r="AU21" s="85" t="s">
        <v>5388</v>
      </c>
      <c r="AV21" s="82" t="b">
        <v>1</v>
      </c>
      <c r="AW21" s="82" t="s">
        <v>1780</v>
      </c>
      <c r="AX21" s="85" t="s">
        <v>5553</v>
      </c>
      <c r="AY21" s="82" t="s">
        <v>65</v>
      </c>
      <c r="AZ21" s="49"/>
      <c r="BA21" s="49"/>
      <c r="BB21" s="49"/>
      <c r="BC21" s="49"/>
      <c r="BD21" s="49"/>
      <c r="BE21" s="49"/>
      <c r="BF21" s="49"/>
      <c r="BG21" s="49"/>
      <c r="BH21" s="49"/>
      <c r="BI21" s="49"/>
      <c r="BJ21" s="81" t="e">
        <f>REPLACE(INDEX(GroupVertices[Group], MATCH(Vertices[[#This Row],[Vertex]],GroupVertices[Vertex],0)),1,1,"")</f>
        <v>#N/A</v>
      </c>
      <c r="BK21" s="2"/>
      <c r="BL21" s="3"/>
      <c r="BM21" s="3"/>
      <c r="BN21" s="3"/>
      <c r="BO21" s="3"/>
    </row>
    <row r="22" spans="1:67" x14ac:dyDescent="0.25">
      <c r="A22" s="67" t="s">
        <v>2563</v>
      </c>
      <c r="B22" s="68"/>
      <c r="C22" s="68"/>
      <c r="D22" s="69"/>
      <c r="E22" s="111"/>
      <c r="F22" s="103" t="s">
        <v>5436</v>
      </c>
      <c r="G22" s="112"/>
      <c r="H22" s="72"/>
      <c r="I22" s="73"/>
      <c r="J22" s="113"/>
      <c r="K22" s="72" t="s">
        <v>5951</v>
      </c>
      <c r="L22" s="114"/>
      <c r="M22" s="77">
        <v>863.4248046875</v>
      </c>
      <c r="N22" s="77">
        <v>7601.669921875</v>
      </c>
      <c r="O22" s="78"/>
      <c r="P22" s="79"/>
      <c r="Q22" s="79"/>
      <c r="R22" s="89"/>
      <c r="S22" s="49">
        <v>2</v>
      </c>
      <c r="T22" s="49">
        <v>0</v>
      </c>
      <c r="U22" s="50">
        <v>12</v>
      </c>
      <c r="V22" s="50">
        <v>0.125</v>
      </c>
      <c r="W22" s="50">
        <v>0</v>
      </c>
      <c r="X22" s="50">
        <v>1.146655</v>
      </c>
      <c r="Y22" s="50">
        <v>0</v>
      </c>
      <c r="Z22" s="50">
        <v>0</v>
      </c>
      <c r="AA22" s="74">
        <v>22</v>
      </c>
      <c r="AB22" s="74"/>
      <c r="AC22" s="75"/>
      <c r="AD22" s="82" t="s">
        <v>2563</v>
      </c>
      <c r="AE22" s="82">
        <v>23</v>
      </c>
      <c r="AF22" s="82">
        <v>1431</v>
      </c>
      <c r="AG22" s="82">
        <v>0</v>
      </c>
      <c r="AH22" s="82">
        <v>0</v>
      </c>
      <c r="AI22" s="82">
        <v>-36000</v>
      </c>
      <c r="AJ22" s="82" t="s">
        <v>4454</v>
      </c>
      <c r="AK22" s="82"/>
      <c r="AL22" s="85" t="s">
        <v>4949</v>
      </c>
      <c r="AM22" s="82" t="s">
        <v>1573</v>
      </c>
      <c r="AN22" s="84">
        <v>41697.638657407406</v>
      </c>
      <c r="AO22" s="85" t="s">
        <v>5069</v>
      </c>
      <c r="AP22" s="82" t="b">
        <v>0</v>
      </c>
      <c r="AQ22" s="82" t="b">
        <v>0</v>
      </c>
      <c r="AR22" s="82" t="b">
        <v>0</v>
      </c>
      <c r="AS22" s="82" t="s">
        <v>1023</v>
      </c>
      <c r="AT22" s="82">
        <v>7</v>
      </c>
      <c r="AU22" s="85" t="s">
        <v>1731</v>
      </c>
      <c r="AV22" s="82" t="b">
        <v>0</v>
      </c>
      <c r="AW22" s="82" t="s">
        <v>1780</v>
      </c>
      <c r="AX22" s="85" t="s">
        <v>5499</v>
      </c>
      <c r="AY22" s="82" t="s">
        <v>65</v>
      </c>
      <c r="AZ22" s="49"/>
      <c r="BA22" s="49"/>
      <c r="BB22" s="49"/>
      <c r="BC22" s="49"/>
      <c r="BD22" s="49"/>
      <c r="BE22" s="49"/>
      <c r="BF22" s="49"/>
      <c r="BG22" s="49"/>
      <c r="BH22" s="49"/>
      <c r="BI22" s="49"/>
      <c r="BJ22" s="81" t="e">
        <f>REPLACE(INDEX(GroupVertices[Group], MATCH(Vertices[[#This Row],[Vertex]],GroupVertices[Vertex],0)),1,1,"")</f>
        <v>#N/A</v>
      </c>
      <c r="BK22" s="2"/>
      <c r="BL22" s="3"/>
      <c r="BM22" s="3"/>
      <c r="BN22" s="3"/>
      <c r="BO22" s="3"/>
    </row>
    <row r="23" spans="1:67" x14ac:dyDescent="0.25">
      <c r="A23" s="67" t="s">
        <v>2561</v>
      </c>
      <c r="B23" s="68"/>
      <c r="C23" s="68"/>
      <c r="D23" s="69"/>
      <c r="E23" s="111"/>
      <c r="F23" s="103" t="s">
        <v>5431</v>
      </c>
      <c r="G23" s="112"/>
      <c r="H23" s="72"/>
      <c r="I23" s="73"/>
      <c r="J23" s="113"/>
      <c r="K23" s="72" t="s">
        <v>5939</v>
      </c>
      <c r="L23" s="114"/>
      <c r="M23" s="77">
        <v>4051.829345703125</v>
      </c>
      <c r="N23" s="77">
        <v>9806.33203125</v>
      </c>
      <c r="O23" s="78"/>
      <c r="P23" s="79"/>
      <c r="Q23" s="79"/>
      <c r="R23" s="89"/>
      <c r="S23" s="49">
        <v>2</v>
      </c>
      <c r="T23" s="49">
        <v>0</v>
      </c>
      <c r="U23" s="50">
        <v>2</v>
      </c>
      <c r="V23" s="50">
        <v>0.5</v>
      </c>
      <c r="W23" s="50">
        <v>0</v>
      </c>
      <c r="X23" s="50">
        <v>1.4594579999999999</v>
      </c>
      <c r="Y23" s="50">
        <v>0</v>
      </c>
      <c r="Z23" s="50">
        <v>0</v>
      </c>
      <c r="AA23" s="74">
        <v>23</v>
      </c>
      <c r="AB23" s="74"/>
      <c r="AC23" s="75"/>
      <c r="AD23" s="82" t="s">
        <v>4007</v>
      </c>
      <c r="AE23" s="82">
        <v>997</v>
      </c>
      <c r="AF23" s="82">
        <v>68142633</v>
      </c>
      <c r="AG23" s="82">
        <v>19549</v>
      </c>
      <c r="AH23" s="82">
        <v>1601</v>
      </c>
      <c r="AI23" s="82">
        <v>-25200</v>
      </c>
      <c r="AJ23" s="82" t="s">
        <v>4444</v>
      </c>
      <c r="AK23" s="82" t="s">
        <v>4770</v>
      </c>
      <c r="AL23" s="85" t="s">
        <v>4945</v>
      </c>
      <c r="AM23" s="82" t="s">
        <v>1568</v>
      </c>
      <c r="AN23" s="84">
        <v>39399.905393518522</v>
      </c>
      <c r="AO23" s="85" t="s">
        <v>5059</v>
      </c>
      <c r="AP23" s="82" t="b">
        <v>0</v>
      </c>
      <c r="AQ23" s="82" t="b">
        <v>0</v>
      </c>
      <c r="AR23" s="82" t="b">
        <v>1</v>
      </c>
      <c r="AS23" s="82" t="s">
        <v>1023</v>
      </c>
      <c r="AT23" s="82">
        <v>82000</v>
      </c>
      <c r="AU23" s="85" t="s">
        <v>5374</v>
      </c>
      <c r="AV23" s="82" t="b">
        <v>1</v>
      </c>
      <c r="AW23" s="82" t="s">
        <v>1780</v>
      </c>
      <c r="AX23" s="85" t="s">
        <v>5487</v>
      </c>
      <c r="AY23" s="82" t="s">
        <v>65</v>
      </c>
      <c r="AZ23" s="49"/>
      <c r="BA23" s="49"/>
      <c r="BB23" s="49"/>
      <c r="BC23" s="49"/>
      <c r="BD23" s="49"/>
      <c r="BE23" s="49"/>
      <c r="BF23" s="49"/>
      <c r="BG23" s="49"/>
      <c r="BH23" s="49"/>
      <c r="BI23" s="49"/>
      <c r="BJ23" s="81" t="e">
        <f>REPLACE(INDEX(GroupVertices[Group], MATCH(Vertices[[#This Row],[Vertex]],GroupVertices[Vertex],0)),1,1,"")</f>
        <v>#N/A</v>
      </c>
      <c r="BK23" s="2"/>
      <c r="BL23" s="3"/>
      <c r="BM23" s="3"/>
      <c r="BN23" s="3"/>
      <c r="BO23" s="3"/>
    </row>
    <row r="24" spans="1:67" x14ac:dyDescent="0.25">
      <c r="A24" s="67" t="s">
        <v>385</v>
      </c>
      <c r="B24" s="68"/>
      <c r="C24" s="68"/>
      <c r="D24" s="69"/>
      <c r="E24" s="71"/>
      <c r="F24" s="103" t="s">
        <v>1770</v>
      </c>
      <c r="G24" s="68"/>
      <c r="H24" s="72"/>
      <c r="I24" s="73"/>
      <c r="J24" s="73"/>
      <c r="K24" s="72" t="s">
        <v>1963</v>
      </c>
      <c r="L24" s="76"/>
      <c r="M24" s="77">
        <v>4267.7763671875</v>
      </c>
      <c r="N24" s="77">
        <v>8846.869140625</v>
      </c>
      <c r="O24" s="78"/>
      <c r="P24" s="79"/>
      <c r="Q24" s="79"/>
      <c r="R24" s="89"/>
      <c r="S24" s="49">
        <v>2</v>
      </c>
      <c r="T24" s="49">
        <v>0</v>
      </c>
      <c r="U24" s="50">
        <v>0.5</v>
      </c>
      <c r="V24" s="50">
        <v>6.8800000000000003E-4</v>
      </c>
      <c r="W24" s="50">
        <v>1.34E-4</v>
      </c>
      <c r="X24" s="50">
        <v>0.66182300000000005</v>
      </c>
      <c r="Y24" s="50">
        <v>0</v>
      </c>
      <c r="Z24" s="50">
        <v>0</v>
      </c>
      <c r="AA24" s="74">
        <v>24</v>
      </c>
      <c r="AB24" s="74"/>
      <c r="AC24" s="75"/>
      <c r="AD24" s="81" t="s">
        <v>1087</v>
      </c>
      <c r="AE24" s="81">
        <v>87</v>
      </c>
      <c r="AF24" s="81">
        <v>700</v>
      </c>
      <c r="AG24" s="81">
        <v>94</v>
      </c>
      <c r="AH24" s="81">
        <v>287</v>
      </c>
      <c r="AI24" s="81"/>
      <c r="AJ24" s="81" t="s">
        <v>1259</v>
      </c>
      <c r="AK24" s="81" t="s">
        <v>1410</v>
      </c>
      <c r="AL24" s="86" t="s">
        <v>1504</v>
      </c>
      <c r="AM24" s="81"/>
      <c r="AN24" s="83">
        <v>42835.193148148152</v>
      </c>
      <c r="AO24" s="86" t="s">
        <v>1580</v>
      </c>
      <c r="AP24" s="81" t="b">
        <v>1</v>
      </c>
      <c r="AQ24" s="81" t="b">
        <v>0</v>
      </c>
      <c r="AR24" s="81" t="b">
        <v>0</v>
      </c>
      <c r="AS24" s="81" t="s">
        <v>1023</v>
      </c>
      <c r="AT24" s="81">
        <v>0</v>
      </c>
      <c r="AU24" s="81"/>
      <c r="AV24" s="81" t="b">
        <v>0</v>
      </c>
      <c r="AW24" s="81" t="s">
        <v>1780</v>
      </c>
      <c r="AX24" s="86" t="s">
        <v>1786</v>
      </c>
      <c r="AY24" s="81" t="s">
        <v>65</v>
      </c>
      <c r="AZ24" s="49"/>
      <c r="BA24" s="49"/>
      <c r="BB24" s="49"/>
      <c r="BC24" s="49"/>
      <c r="BD24" s="49"/>
      <c r="BE24" s="49"/>
      <c r="BF24" s="49"/>
      <c r="BG24" s="49"/>
      <c r="BH24" s="49"/>
      <c r="BI24" s="49"/>
      <c r="BJ24" s="81" t="e">
        <f>REPLACE(INDEX(GroupVertices[Group], MATCH(Vertices[[#This Row],[Vertex]],GroupVertices[Vertex],0)),1,1,"")</f>
        <v>#N/A</v>
      </c>
      <c r="BK24" s="2"/>
      <c r="BL24" s="3"/>
      <c r="BM24" s="3"/>
      <c r="BN24" s="3"/>
      <c r="BO24" s="3"/>
    </row>
    <row r="25" spans="1:67" x14ac:dyDescent="0.25">
      <c r="A25" s="67" t="s">
        <v>386</v>
      </c>
      <c r="B25" s="68"/>
      <c r="C25" s="68"/>
      <c r="D25" s="69"/>
      <c r="E25" s="71"/>
      <c r="F25" s="103" t="s">
        <v>1771</v>
      </c>
      <c r="G25" s="68"/>
      <c r="H25" s="72"/>
      <c r="I25" s="73"/>
      <c r="J25" s="73"/>
      <c r="K25" s="72" t="s">
        <v>1964</v>
      </c>
      <c r="L25" s="76"/>
      <c r="M25" s="77">
        <v>4452.71923828125</v>
      </c>
      <c r="N25" s="77">
        <v>9052.4091796875</v>
      </c>
      <c r="O25" s="78"/>
      <c r="P25" s="79"/>
      <c r="Q25" s="79"/>
      <c r="R25" s="89"/>
      <c r="S25" s="49">
        <v>2</v>
      </c>
      <c r="T25" s="49">
        <v>0</v>
      </c>
      <c r="U25" s="50">
        <v>0.5</v>
      </c>
      <c r="V25" s="50">
        <v>6.8800000000000003E-4</v>
      </c>
      <c r="W25" s="50">
        <v>1.34E-4</v>
      </c>
      <c r="X25" s="50">
        <v>0.66182300000000005</v>
      </c>
      <c r="Y25" s="50">
        <v>0</v>
      </c>
      <c r="Z25" s="50">
        <v>0</v>
      </c>
      <c r="AA25" s="74">
        <v>25</v>
      </c>
      <c r="AB25" s="74"/>
      <c r="AC25" s="75"/>
      <c r="AD25" s="81" t="s">
        <v>1088</v>
      </c>
      <c r="AE25" s="81">
        <v>98</v>
      </c>
      <c r="AF25" s="81">
        <v>254358</v>
      </c>
      <c r="AG25" s="81">
        <v>1701</v>
      </c>
      <c r="AH25" s="81">
        <v>611</v>
      </c>
      <c r="AI25" s="81"/>
      <c r="AJ25" s="81" t="s">
        <v>1260</v>
      </c>
      <c r="AK25" s="81" t="s">
        <v>1411</v>
      </c>
      <c r="AL25" s="86" t="s">
        <v>1505</v>
      </c>
      <c r="AM25" s="81"/>
      <c r="AN25" s="83">
        <v>40647.366689814815</v>
      </c>
      <c r="AO25" s="81"/>
      <c r="AP25" s="81" t="b">
        <v>1</v>
      </c>
      <c r="AQ25" s="81" t="b">
        <v>0</v>
      </c>
      <c r="AR25" s="81" t="b">
        <v>1</v>
      </c>
      <c r="AS25" s="81" t="s">
        <v>1023</v>
      </c>
      <c r="AT25" s="81">
        <v>434</v>
      </c>
      <c r="AU25" s="86" t="s">
        <v>1731</v>
      </c>
      <c r="AV25" s="81" t="b">
        <v>1</v>
      </c>
      <c r="AW25" s="81" t="s">
        <v>1780</v>
      </c>
      <c r="AX25" s="86" t="s">
        <v>1787</v>
      </c>
      <c r="AY25" s="81" t="s">
        <v>65</v>
      </c>
      <c r="AZ25" s="49"/>
      <c r="BA25" s="49"/>
      <c r="BB25" s="49"/>
      <c r="BC25" s="49"/>
      <c r="BD25" s="49"/>
      <c r="BE25" s="49"/>
      <c r="BF25" s="49"/>
      <c r="BG25" s="49"/>
      <c r="BH25" s="49"/>
      <c r="BI25" s="49"/>
      <c r="BJ25" s="81" t="e">
        <f>REPLACE(INDEX(GroupVertices[Group], MATCH(Vertices[[#This Row],[Vertex]],GroupVertices[Vertex],0)),1,1,"")</f>
        <v>#N/A</v>
      </c>
      <c r="BK25" s="2"/>
      <c r="BL25" s="3"/>
      <c r="BM25" s="3"/>
      <c r="BN25" s="3"/>
      <c r="BO25" s="3"/>
    </row>
    <row r="26" spans="1:67" x14ac:dyDescent="0.25">
      <c r="A26" s="67" t="s">
        <v>2531</v>
      </c>
      <c r="B26" s="68"/>
      <c r="C26" s="68"/>
      <c r="D26" s="69"/>
      <c r="E26" s="111"/>
      <c r="F26" s="103" t="s">
        <v>3056</v>
      </c>
      <c r="G26" s="112"/>
      <c r="H26" s="72"/>
      <c r="I26" s="73"/>
      <c r="J26" s="113"/>
      <c r="K26" s="72" t="s">
        <v>6343</v>
      </c>
      <c r="L26" s="114"/>
      <c r="M26" s="77">
        <v>5832.62548828125</v>
      </c>
      <c r="N26" s="77">
        <v>2729.9580078125</v>
      </c>
      <c r="O26" s="78"/>
      <c r="P26" s="79"/>
      <c r="Q26" s="79"/>
      <c r="R26" s="89"/>
      <c r="S26" s="49">
        <v>1</v>
      </c>
      <c r="T26" s="49">
        <v>2</v>
      </c>
      <c r="U26" s="50">
        <v>0</v>
      </c>
      <c r="V26" s="50">
        <v>1.005E-3</v>
      </c>
      <c r="W26" s="50">
        <v>2.4870000000000001E-3</v>
      </c>
      <c r="X26" s="50">
        <v>0.82207799999999998</v>
      </c>
      <c r="Y26" s="50">
        <v>0.5</v>
      </c>
      <c r="Z26" s="50">
        <v>0</v>
      </c>
      <c r="AA26" s="74">
        <v>26</v>
      </c>
      <c r="AB26" s="74"/>
      <c r="AC26" s="75"/>
      <c r="AD26" s="82" t="s">
        <v>4409</v>
      </c>
      <c r="AE26" s="82">
        <v>15</v>
      </c>
      <c r="AF26" s="82">
        <v>1</v>
      </c>
      <c r="AG26" s="82">
        <v>17</v>
      </c>
      <c r="AH26" s="82">
        <v>30</v>
      </c>
      <c r="AI26" s="82"/>
      <c r="AJ26" s="82"/>
      <c r="AK26" s="82" t="s">
        <v>4933</v>
      </c>
      <c r="AL26" s="82"/>
      <c r="AM26" s="82"/>
      <c r="AN26" s="84">
        <v>42059.59646990741</v>
      </c>
      <c r="AO26" s="85" t="s">
        <v>5348</v>
      </c>
      <c r="AP26" s="82" t="b">
        <v>1</v>
      </c>
      <c r="AQ26" s="82" t="b">
        <v>0</v>
      </c>
      <c r="AR26" s="82" t="b">
        <v>0</v>
      </c>
      <c r="AS26" s="82" t="s">
        <v>1023</v>
      </c>
      <c r="AT26" s="82">
        <v>0</v>
      </c>
      <c r="AU26" s="85" t="s">
        <v>1731</v>
      </c>
      <c r="AV26" s="82" t="b">
        <v>0</v>
      </c>
      <c r="AW26" s="82" t="s">
        <v>1780</v>
      </c>
      <c r="AX26" s="85" t="s">
        <v>5891</v>
      </c>
      <c r="AY26" s="82" t="s">
        <v>66</v>
      </c>
      <c r="AZ26" s="49"/>
      <c r="BA26" s="49"/>
      <c r="BB26" s="49"/>
      <c r="BC26" s="49"/>
      <c r="BD26" s="49"/>
      <c r="BE26" s="49"/>
      <c r="BF26" s="123" t="s">
        <v>6572</v>
      </c>
      <c r="BG26" s="123" t="s">
        <v>6572</v>
      </c>
      <c r="BH26" s="123" t="s">
        <v>6730</v>
      </c>
      <c r="BI26" s="123" t="s">
        <v>6730</v>
      </c>
      <c r="BJ26" s="87" t="e">
        <f>REPLACE(INDEX(GroupVertices[Group], MATCH(Vertices[[#This Row],[Vertex]],GroupVertices[Vertex],0)),1,1,"")</f>
        <v>#N/A</v>
      </c>
      <c r="BK26" s="2"/>
      <c r="BL26" s="3"/>
      <c r="BM26" s="3"/>
      <c r="BN26" s="3"/>
      <c r="BO26" s="3"/>
    </row>
    <row r="27" spans="1:67" x14ac:dyDescent="0.25">
      <c r="A27" s="67" t="s">
        <v>289</v>
      </c>
      <c r="B27" s="68"/>
      <c r="C27" s="68"/>
      <c r="D27" s="69"/>
      <c r="E27" s="71"/>
      <c r="F27" s="103" t="s">
        <v>570</v>
      </c>
      <c r="G27" s="68"/>
      <c r="H27" s="72"/>
      <c r="I27" s="73"/>
      <c r="J27" s="73"/>
      <c r="K27" s="72" t="s">
        <v>2038</v>
      </c>
      <c r="L27" s="76"/>
      <c r="M27" s="77">
        <v>9724.4267578125</v>
      </c>
      <c r="N27" s="77">
        <v>3692.355224609375</v>
      </c>
      <c r="O27" s="78"/>
      <c r="P27" s="79"/>
      <c r="Q27" s="79"/>
      <c r="R27" s="89"/>
      <c r="S27" s="49">
        <v>1</v>
      </c>
      <c r="T27" s="49">
        <v>1</v>
      </c>
      <c r="U27" s="50">
        <v>0</v>
      </c>
      <c r="V27" s="50">
        <v>9.9400000000000009E-4</v>
      </c>
      <c r="W27" s="50">
        <v>1.3450000000000001E-3</v>
      </c>
      <c r="X27" s="50">
        <v>0.65330100000000002</v>
      </c>
      <c r="Y27" s="50">
        <v>0.5</v>
      </c>
      <c r="Z27" s="50">
        <v>0</v>
      </c>
      <c r="AA27" s="74">
        <v>27</v>
      </c>
      <c r="AB27" s="74"/>
      <c r="AC27" s="75"/>
      <c r="AD27" s="81" t="s">
        <v>1162</v>
      </c>
      <c r="AE27" s="81">
        <v>154</v>
      </c>
      <c r="AF27" s="81">
        <v>195</v>
      </c>
      <c r="AG27" s="81">
        <v>1853</v>
      </c>
      <c r="AH27" s="81">
        <v>1570</v>
      </c>
      <c r="AI27" s="81">
        <v>19800</v>
      </c>
      <c r="AJ27" s="81" t="s">
        <v>1322</v>
      </c>
      <c r="AK27" s="81" t="s">
        <v>1456</v>
      </c>
      <c r="AL27" s="81"/>
      <c r="AM27" s="81" t="s">
        <v>1571</v>
      </c>
      <c r="AN27" s="83">
        <v>40625.163888888892</v>
      </c>
      <c r="AO27" s="86" t="s">
        <v>1645</v>
      </c>
      <c r="AP27" s="81" t="b">
        <v>0</v>
      </c>
      <c r="AQ27" s="81" t="b">
        <v>0</v>
      </c>
      <c r="AR27" s="81" t="b">
        <v>1</v>
      </c>
      <c r="AS27" s="81" t="s">
        <v>1023</v>
      </c>
      <c r="AT27" s="81">
        <v>118</v>
      </c>
      <c r="AU27" s="86" t="s">
        <v>1731</v>
      </c>
      <c r="AV27" s="81" t="b">
        <v>0</v>
      </c>
      <c r="AW27" s="81" t="s">
        <v>1780</v>
      </c>
      <c r="AX27" s="86" t="s">
        <v>1862</v>
      </c>
      <c r="AY27" s="81" t="s">
        <v>66</v>
      </c>
      <c r="AZ27" s="49"/>
      <c r="BA27" s="49"/>
      <c r="BB27" s="49"/>
      <c r="BC27" s="49"/>
      <c r="BD27" s="49" t="s">
        <v>480</v>
      </c>
      <c r="BE27" s="49" t="s">
        <v>480</v>
      </c>
      <c r="BF27" s="123" t="s">
        <v>6466</v>
      </c>
      <c r="BG27" s="123" t="s">
        <v>6466</v>
      </c>
      <c r="BH27" s="123" t="s">
        <v>6626</v>
      </c>
      <c r="BI27" s="123" t="s">
        <v>6626</v>
      </c>
      <c r="BJ27" s="87" t="e">
        <f>REPLACE(INDEX(GroupVertices[Group], MATCH(Vertices[[#This Row],[Vertex]],GroupVertices[Vertex],0)),1,1,"")</f>
        <v>#N/A</v>
      </c>
      <c r="BK27" s="2"/>
      <c r="BL27" s="3"/>
      <c r="BM27" s="3"/>
      <c r="BN27" s="3"/>
      <c r="BO27" s="3"/>
    </row>
    <row r="28" spans="1:67" x14ac:dyDescent="0.25">
      <c r="A28" s="67" t="s">
        <v>2138</v>
      </c>
      <c r="B28" s="68"/>
      <c r="C28" s="68"/>
      <c r="D28" s="69"/>
      <c r="E28" s="111"/>
      <c r="F28" s="103" t="s">
        <v>5430</v>
      </c>
      <c r="G28" s="112"/>
      <c r="H28" s="72"/>
      <c r="I28" s="73"/>
      <c r="J28" s="113"/>
      <c r="K28" s="72" t="s">
        <v>5936</v>
      </c>
      <c r="L28" s="114"/>
      <c r="M28" s="77">
        <v>9834.8515625</v>
      </c>
      <c r="N28" s="77">
        <v>5661.9365234375</v>
      </c>
      <c r="O28" s="78"/>
      <c r="P28" s="79"/>
      <c r="Q28" s="79"/>
      <c r="R28" s="89"/>
      <c r="S28" s="49">
        <v>1</v>
      </c>
      <c r="T28" s="49">
        <v>1</v>
      </c>
      <c r="U28" s="50">
        <v>0</v>
      </c>
      <c r="V28" s="50">
        <v>9.1200000000000005E-4</v>
      </c>
      <c r="W28" s="50">
        <v>1.1410000000000001E-3</v>
      </c>
      <c r="X28" s="50">
        <v>0.63218799999999997</v>
      </c>
      <c r="Y28" s="50">
        <v>0.5</v>
      </c>
      <c r="Z28" s="50">
        <v>0</v>
      </c>
      <c r="AA28" s="74">
        <v>28</v>
      </c>
      <c r="AB28" s="74"/>
      <c r="AC28" s="75"/>
      <c r="AD28" s="82" t="s">
        <v>4004</v>
      </c>
      <c r="AE28" s="82">
        <v>22</v>
      </c>
      <c r="AF28" s="82">
        <v>1037</v>
      </c>
      <c r="AG28" s="82">
        <v>3531</v>
      </c>
      <c r="AH28" s="82">
        <v>4434</v>
      </c>
      <c r="AI28" s="82"/>
      <c r="AJ28" s="82" t="s">
        <v>4443</v>
      </c>
      <c r="AK28" s="82" t="s">
        <v>1414</v>
      </c>
      <c r="AL28" s="85" t="s">
        <v>4943</v>
      </c>
      <c r="AM28" s="82"/>
      <c r="AN28" s="84">
        <v>42796.231504629628</v>
      </c>
      <c r="AO28" s="85" t="s">
        <v>5057</v>
      </c>
      <c r="AP28" s="82" t="b">
        <v>0</v>
      </c>
      <c r="AQ28" s="82" t="b">
        <v>0</v>
      </c>
      <c r="AR28" s="82" t="b">
        <v>0</v>
      </c>
      <c r="AS28" s="82" t="s">
        <v>1023</v>
      </c>
      <c r="AT28" s="82">
        <v>4</v>
      </c>
      <c r="AU28" s="85" t="s">
        <v>1731</v>
      </c>
      <c r="AV28" s="82" t="b">
        <v>0</v>
      </c>
      <c r="AW28" s="82" t="s">
        <v>1780</v>
      </c>
      <c r="AX28" s="85" t="s">
        <v>5484</v>
      </c>
      <c r="AY28" s="82" t="s">
        <v>66</v>
      </c>
      <c r="AZ28" s="49" t="s">
        <v>2657</v>
      </c>
      <c r="BA28" s="49" t="s">
        <v>2657</v>
      </c>
      <c r="BB28" s="49" t="s">
        <v>2668</v>
      </c>
      <c r="BC28" s="49" t="s">
        <v>2668</v>
      </c>
      <c r="BD28" s="49"/>
      <c r="BE28" s="49"/>
      <c r="BF28" s="123" t="s">
        <v>6501</v>
      </c>
      <c r="BG28" s="123" t="s">
        <v>6501</v>
      </c>
      <c r="BH28" s="123" t="s">
        <v>6660</v>
      </c>
      <c r="BI28" s="123" t="s">
        <v>6660</v>
      </c>
      <c r="BJ28" s="87" t="e">
        <f>REPLACE(INDEX(GroupVertices[Group], MATCH(Vertices[[#This Row],[Vertex]],GroupVertices[Vertex],0)),1,1,"")</f>
        <v>#N/A</v>
      </c>
      <c r="BK28" s="2"/>
      <c r="BL28" s="3"/>
      <c r="BM28" s="3"/>
      <c r="BN28" s="3"/>
      <c r="BO28" s="3"/>
    </row>
    <row r="29" spans="1:67" x14ac:dyDescent="0.25">
      <c r="A29" s="67" t="s">
        <v>2156</v>
      </c>
      <c r="B29" s="68"/>
      <c r="C29" s="68"/>
      <c r="D29" s="69"/>
      <c r="E29" s="111"/>
      <c r="F29" s="103" t="s">
        <v>5439</v>
      </c>
      <c r="G29" s="112"/>
      <c r="H29" s="72"/>
      <c r="I29" s="73"/>
      <c r="J29" s="113"/>
      <c r="K29" s="72" t="s">
        <v>5959</v>
      </c>
      <c r="L29" s="114"/>
      <c r="M29" s="77">
        <v>4738.39599609375</v>
      </c>
      <c r="N29" s="77">
        <v>187.986572265625</v>
      </c>
      <c r="O29" s="78"/>
      <c r="P29" s="79"/>
      <c r="Q29" s="79"/>
      <c r="R29" s="89"/>
      <c r="S29" s="49">
        <v>1</v>
      </c>
      <c r="T29" s="49">
        <v>1</v>
      </c>
      <c r="U29" s="50">
        <v>0</v>
      </c>
      <c r="V29" s="50">
        <v>0.5</v>
      </c>
      <c r="W29" s="50">
        <v>0</v>
      </c>
      <c r="X29" s="50">
        <v>0.99999899999999997</v>
      </c>
      <c r="Y29" s="50">
        <v>0.5</v>
      </c>
      <c r="Z29" s="50">
        <v>0</v>
      </c>
      <c r="AA29" s="74">
        <v>29</v>
      </c>
      <c r="AB29" s="74"/>
      <c r="AC29" s="75"/>
      <c r="AD29" s="82" t="s">
        <v>4026</v>
      </c>
      <c r="AE29" s="82">
        <v>177</v>
      </c>
      <c r="AF29" s="82">
        <v>776</v>
      </c>
      <c r="AG29" s="82">
        <v>13786</v>
      </c>
      <c r="AH29" s="82">
        <v>540</v>
      </c>
      <c r="AI29" s="82"/>
      <c r="AJ29" s="82" t="s">
        <v>4460</v>
      </c>
      <c r="AK29" s="82"/>
      <c r="AL29" s="85" t="s">
        <v>4951</v>
      </c>
      <c r="AM29" s="82"/>
      <c r="AN29" s="84">
        <v>40972.805543981478</v>
      </c>
      <c r="AO29" s="85" t="s">
        <v>5075</v>
      </c>
      <c r="AP29" s="82" t="b">
        <v>0</v>
      </c>
      <c r="AQ29" s="82" t="b">
        <v>0</v>
      </c>
      <c r="AR29" s="82" t="b">
        <v>1</v>
      </c>
      <c r="AS29" s="82" t="s">
        <v>1023</v>
      </c>
      <c r="AT29" s="82">
        <v>41</v>
      </c>
      <c r="AU29" s="85" t="s">
        <v>1731</v>
      </c>
      <c r="AV29" s="82" t="b">
        <v>0</v>
      </c>
      <c r="AW29" s="82" t="s">
        <v>1780</v>
      </c>
      <c r="AX29" s="85" t="s">
        <v>5507</v>
      </c>
      <c r="AY29" s="82" t="s">
        <v>66</v>
      </c>
      <c r="AZ29" s="49"/>
      <c r="BA29" s="49"/>
      <c r="BB29" s="49"/>
      <c r="BC29" s="49"/>
      <c r="BD29" s="49" t="s">
        <v>485</v>
      </c>
      <c r="BE29" s="49" t="s">
        <v>485</v>
      </c>
      <c r="BF29" s="123" t="s">
        <v>6518</v>
      </c>
      <c r="BG29" s="123" t="s">
        <v>6518</v>
      </c>
      <c r="BH29" s="123" t="s">
        <v>6677</v>
      </c>
      <c r="BI29" s="123" t="s">
        <v>6677</v>
      </c>
      <c r="BJ29" s="87" t="e">
        <f>REPLACE(INDEX(GroupVertices[Group], MATCH(Vertices[[#This Row],[Vertex]],GroupVertices[Vertex],0)),1,1,"")</f>
        <v>#N/A</v>
      </c>
      <c r="BK29" s="2"/>
      <c r="BL29" s="3"/>
      <c r="BM29" s="3"/>
      <c r="BN29" s="3"/>
      <c r="BO29" s="3"/>
    </row>
    <row r="30" spans="1:67" x14ac:dyDescent="0.25">
      <c r="A30" s="67" t="s">
        <v>216</v>
      </c>
      <c r="B30" s="68"/>
      <c r="C30" s="68"/>
      <c r="D30" s="69"/>
      <c r="E30" s="71"/>
      <c r="F30" s="103" t="s">
        <v>502</v>
      </c>
      <c r="G30" s="68"/>
      <c r="H30" s="72"/>
      <c r="I30" s="73"/>
      <c r="J30" s="73"/>
      <c r="K30" s="72" t="s">
        <v>1960</v>
      </c>
      <c r="L30" s="76"/>
      <c r="M30" s="77">
        <v>8151.94091796875</v>
      </c>
      <c r="N30" s="77">
        <v>6145.19873046875</v>
      </c>
      <c r="O30" s="78"/>
      <c r="P30" s="79"/>
      <c r="Q30" s="79"/>
      <c r="R30" s="89"/>
      <c r="S30" s="49">
        <v>1</v>
      </c>
      <c r="T30" s="49">
        <v>1</v>
      </c>
      <c r="U30" s="50">
        <v>0</v>
      </c>
      <c r="V30" s="50">
        <v>0</v>
      </c>
      <c r="W30" s="50">
        <v>0</v>
      </c>
      <c r="X30" s="50">
        <v>0.99999899999999997</v>
      </c>
      <c r="Y30" s="50">
        <v>0</v>
      </c>
      <c r="Z30" s="50" t="s">
        <v>6377</v>
      </c>
      <c r="AA30" s="74">
        <v>30</v>
      </c>
      <c r="AB30" s="74"/>
      <c r="AC30" s="75"/>
      <c r="AD30" s="81" t="s">
        <v>1084</v>
      </c>
      <c r="AE30" s="81">
        <v>27</v>
      </c>
      <c r="AF30" s="81">
        <v>1</v>
      </c>
      <c r="AG30" s="81">
        <v>1</v>
      </c>
      <c r="AH30" s="81">
        <v>0</v>
      </c>
      <c r="AI30" s="81"/>
      <c r="AJ30" s="81"/>
      <c r="AK30" s="81"/>
      <c r="AL30" s="81"/>
      <c r="AM30" s="81"/>
      <c r="AN30" s="83">
        <v>42845.79042824074</v>
      </c>
      <c r="AO30" s="81"/>
      <c r="AP30" s="81" t="b">
        <v>1</v>
      </c>
      <c r="AQ30" s="81" t="b">
        <v>1</v>
      </c>
      <c r="AR30" s="81" t="b">
        <v>0</v>
      </c>
      <c r="AS30" s="81" t="s">
        <v>1023</v>
      </c>
      <c r="AT30" s="81">
        <v>0</v>
      </c>
      <c r="AU30" s="81"/>
      <c r="AV30" s="81" t="b">
        <v>0</v>
      </c>
      <c r="AW30" s="81" t="s">
        <v>1780</v>
      </c>
      <c r="AX30" s="86" t="s">
        <v>1783</v>
      </c>
      <c r="AY30" s="81" t="s">
        <v>66</v>
      </c>
      <c r="AZ30" s="49"/>
      <c r="BA30" s="49"/>
      <c r="BB30" s="49"/>
      <c r="BC30" s="49"/>
      <c r="BD30" s="49"/>
      <c r="BE30" s="49"/>
      <c r="BF30" s="123" t="s">
        <v>6426</v>
      </c>
      <c r="BG30" s="123" t="s">
        <v>6426</v>
      </c>
      <c r="BH30" s="123" t="s">
        <v>6586</v>
      </c>
      <c r="BI30" s="123" t="s">
        <v>6586</v>
      </c>
      <c r="BJ30" s="87" t="e">
        <f>REPLACE(INDEX(GroupVertices[Group], MATCH(Vertices[[#This Row],[Vertex]],GroupVertices[Vertex],0)),1,1,"")</f>
        <v>#N/A</v>
      </c>
      <c r="BK30" s="2"/>
      <c r="BL30" s="3"/>
      <c r="BM30" s="3"/>
      <c r="BN30" s="3"/>
      <c r="BO30" s="3"/>
    </row>
    <row r="31" spans="1:67" x14ac:dyDescent="0.25">
      <c r="A31" s="67" t="s">
        <v>219</v>
      </c>
      <c r="B31" s="68"/>
      <c r="C31" s="68"/>
      <c r="D31" s="69"/>
      <c r="E31" s="71"/>
      <c r="F31" s="103" t="s">
        <v>505</v>
      </c>
      <c r="G31" s="68"/>
      <c r="H31" s="72"/>
      <c r="I31" s="73"/>
      <c r="J31" s="73"/>
      <c r="K31" s="72" t="s">
        <v>1966</v>
      </c>
      <c r="L31" s="76"/>
      <c r="M31" s="77">
        <v>1568.162841796875</v>
      </c>
      <c r="N31" s="77">
        <v>2987.88818359375</v>
      </c>
      <c r="O31" s="78"/>
      <c r="P31" s="79"/>
      <c r="Q31" s="79"/>
      <c r="R31" s="89"/>
      <c r="S31" s="49">
        <v>1</v>
      </c>
      <c r="T31" s="49">
        <v>1</v>
      </c>
      <c r="U31" s="50">
        <v>0</v>
      </c>
      <c r="V31" s="50">
        <v>0</v>
      </c>
      <c r="W31" s="50">
        <v>0</v>
      </c>
      <c r="X31" s="50">
        <v>0.99999899999999997</v>
      </c>
      <c r="Y31" s="50">
        <v>0</v>
      </c>
      <c r="Z31" s="50" t="s">
        <v>6377</v>
      </c>
      <c r="AA31" s="74">
        <v>31</v>
      </c>
      <c r="AB31" s="74"/>
      <c r="AC31" s="75"/>
      <c r="AD31" s="81" t="s">
        <v>1090</v>
      </c>
      <c r="AE31" s="81">
        <v>187</v>
      </c>
      <c r="AF31" s="81">
        <v>83</v>
      </c>
      <c r="AG31" s="81">
        <v>1011</v>
      </c>
      <c r="AH31" s="81">
        <v>331</v>
      </c>
      <c r="AI31" s="81">
        <v>19800</v>
      </c>
      <c r="AJ31" s="81" t="s">
        <v>1262</v>
      </c>
      <c r="AK31" s="81" t="s">
        <v>1409</v>
      </c>
      <c r="AL31" s="86" t="s">
        <v>1507</v>
      </c>
      <c r="AM31" s="81" t="s">
        <v>1418</v>
      </c>
      <c r="AN31" s="83">
        <v>42203.408414351848</v>
      </c>
      <c r="AO31" s="86" t="s">
        <v>1582</v>
      </c>
      <c r="AP31" s="81" t="b">
        <v>0</v>
      </c>
      <c r="AQ31" s="81" t="b">
        <v>0</v>
      </c>
      <c r="AR31" s="81" t="b">
        <v>1</v>
      </c>
      <c r="AS31" s="81" t="s">
        <v>1023</v>
      </c>
      <c r="AT31" s="81">
        <v>1</v>
      </c>
      <c r="AU31" s="86" t="s">
        <v>1734</v>
      </c>
      <c r="AV31" s="81" t="b">
        <v>0</v>
      </c>
      <c r="AW31" s="81" t="s">
        <v>1780</v>
      </c>
      <c r="AX31" s="86" t="s">
        <v>1789</v>
      </c>
      <c r="AY31" s="81" t="s">
        <v>66</v>
      </c>
      <c r="AZ31" s="49"/>
      <c r="BA31" s="49"/>
      <c r="BB31" s="49"/>
      <c r="BC31" s="49"/>
      <c r="BD31" s="49" t="s">
        <v>481</v>
      </c>
      <c r="BE31" s="49" t="s">
        <v>481</v>
      </c>
      <c r="BF31" s="123" t="s">
        <v>6429</v>
      </c>
      <c r="BG31" s="123" t="s">
        <v>6429</v>
      </c>
      <c r="BH31" s="123" t="s">
        <v>6589</v>
      </c>
      <c r="BI31" s="123" t="s">
        <v>6589</v>
      </c>
      <c r="BJ31" s="87" t="e">
        <f>REPLACE(INDEX(GroupVertices[Group], MATCH(Vertices[[#This Row],[Vertex]],GroupVertices[Vertex],0)),1,1,"")</f>
        <v>#N/A</v>
      </c>
      <c r="BK31" s="2"/>
      <c r="BL31" s="3"/>
      <c r="BM31" s="3"/>
      <c r="BN31" s="3"/>
      <c r="BO31" s="3"/>
    </row>
    <row r="32" spans="1:67" x14ac:dyDescent="0.25">
      <c r="A32" s="67" t="s">
        <v>223</v>
      </c>
      <c r="B32" s="68"/>
      <c r="C32" s="68"/>
      <c r="D32" s="69"/>
      <c r="E32" s="71"/>
      <c r="F32" s="103" t="s">
        <v>509</v>
      </c>
      <c r="G32" s="68"/>
      <c r="H32" s="72"/>
      <c r="I32" s="73"/>
      <c r="J32" s="73"/>
      <c r="K32" s="72" t="s">
        <v>1971</v>
      </c>
      <c r="L32" s="76"/>
      <c r="M32" s="77">
        <v>8810.908203125</v>
      </c>
      <c r="N32" s="77">
        <v>6725.84912109375</v>
      </c>
      <c r="O32" s="78"/>
      <c r="P32" s="79"/>
      <c r="Q32" s="79"/>
      <c r="R32" s="89"/>
      <c r="S32" s="49">
        <v>1</v>
      </c>
      <c r="T32" s="49">
        <v>1</v>
      </c>
      <c r="U32" s="50">
        <v>0</v>
      </c>
      <c r="V32" s="50">
        <v>0</v>
      </c>
      <c r="W32" s="50">
        <v>0</v>
      </c>
      <c r="X32" s="50">
        <v>0.99999899999999997</v>
      </c>
      <c r="Y32" s="50">
        <v>0</v>
      </c>
      <c r="Z32" s="50" t="s">
        <v>6377</v>
      </c>
      <c r="AA32" s="74">
        <v>32</v>
      </c>
      <c r="AB32" s="74"/>
      <c r="AC32" s="75"/>
      <c r="AD32" s="81" t="s">
        <v>1094</v>
      </c>
      <c r="AE32" s="81">
        <v>27</v>
      </c>
      <c r="AF32" s="81">
        <v>1</v>
      </c>
      <c r="AG32" s="81">
        <v>6</v>
      </c>
      <c r="AH32" s="81">
        <v>3</v>
      </c>
      <c r="AI32" s="81"/>
      <c r="AJ32" s="81" t="s">
        <v>1266</v>
      </c>
      <c r="AK32" s="81" t="s">
        <v>1416</v>
      </c>
      <c r="AL32" s="81"/>
      <c r="AM32" s="81"/>
      <c r="AN32" s="83">
        <v>42833.421770833331</v>
      </c>
      <c r="AO32" s="86" t="s">
        <v>1587</v>
      </c>
      <c r="AP32" s="81" t="b">
        <v>1</v>
      </c>
      <c r="AQ32" s="81" t="b">
        <v>0</v>
      </c>
      <c r="AR32" s="81" t="b">
        <v>0</v>
      </c>
      <c r="AS32" s="81" t="s">
        <v>1023</v>
      </c>
      <c r="AT32" s="81">
        <v>0</v>
      </c>
      <c r="AU32" s="81"/>
      <c r="AV32" s="81" t="b">
        <v>0</v>
      </c>
      <c r="AW32" s="81" t="s">
        <v>1780</v>
      </c>
      <c r="AX32" s="86" t="s">
        <v>1794</v>
      </c>
      <c r="AY32" s="81" t="s">
        <v>66</v>
      </c>
      <c r="AZ32" s="49"/>
      <c r="BA32" s="49"/>
      <c r="BB32" s="49"/>
      <c r="BC32" s="49"/>
      <c r="BD32" s="49"/>
      <c r="BE32" s="49"/>
      <c r="BF32" s="123" t="s">
        <v>6431</v>
      </c>
      <c r="BG32" s="123" t="s">
        <v>6431</v>
      </c>
      <c r="BH32" s="123" t="s">
        <v>6591</v>
      </c>
      <c r="BI32" s="123" t="s">
        <v>6591</v>
      </c>
      <c r="BJ32" s="87" t="e">
        <f>REPLACE(INDEX(GroupVertices[Group], MATCH(Vertices[[#This Row],[Vertex]],GroupVertices[Vertex],0)),1,1,"")</f>
        <v>#N/A</v>
      </c>
      <c r="BK32" s="2"/>
      <c r="BL32" s="3"/>
      <c r="BM32" s="3"/>
      <c r="BN32" s="3"/>
      <c r="BO32" s="3"/>
    </row>
    <row r="33" spans="1:67" x14ac:dyDescent="0.25">
      <c r="A33" s="67" t="s">
        <v>225</v>
      </c>
      <c r="B33" s="68"/>
      <c r="C33" s="68"/>
      <c r="D33" s="69"/>
      <c r="E33" s="71"/>
      <c r="F33" s="103" t="s">
        <v>511</v>
      </c>
      <c r="G33" s="68"/>
      <c r="H33" s="72"/>
      <c r="I33" s="73"/>
      <c r="J33" s="73"/>
      <c r="K33" s="72" t="s">
        <v>1973</v>
      </c>
      <c r="L33" s="76"/>
      <c r="M33" s="77">
        <v>5478.4404296875</v>
      </c>
      <c r="N33" s="77">
        <v>1238.0244140625</v>
      </c>
      <c r="O33" s="78"/>
      <c r="P33" s="79"/>
      <c r="Q33" s="79"/>
      <c r="R33" s="89"/>
      <c r="S33" s="49">
        <v>1</v>
      </c>
      <c r="T33" s="49">
        <v>1</v>
      </c>
      <c r="U33" s="50">
        <v>0</v>
      </c>
      <c r="V33" s="50">
        <v>0</v>
      </c>
      <c r="W33" s="50">
        <v>0</v>
      </c>
      <c r="X33" s="50">
        <v>0.99999899999999997</v>
      </c>
      <c r="Y33" s="50">
        <v>0</v>
      </c>
      <c r="Z33" s="50" t="s">
        <v>6377</v>
      </c>
      <c r="AA33" s="74">
        <v>33</v>
      </c>
      <c r="AB33" s="74"/>
      <c r="AC33" s="75"/>
      <c r="AD33" s="81" t="s">
        <v>1096</v>
      </c>
      <c r="AE33" s="81">
        <v>246</v>
      </c>
      <c r="AF33" s="81">
        <v>445</v>
      </c>
      <c r="AG33" s="81">
        <v>12915</v>
      </c>
      <c r="AH33" s="81">
        <v>13637</v>
      </c>
      <c r="AI33" s="81"/>
      <c r="AJ33" s="81" t="s">
        <v>1268</v>
      </c>
      <c r="AK33" s="81" t="s">
        <v>1045</v>
      </c>
      <c r="AL33" s="81"/>
      <c r="AM33" s="81"/>
      <c r="AN33" s="83">
        <v>41373.693715277775</v>
      </c>
      <c r="AO33" s="86" t="s">
        <v>1589</v>
      </c>
      <c r="AP33" s="81" t="b">
        <v>1</v>
      </c>
      <c r="AQ33" s="81" t="b">
        <v>0</v>
      </c>
      <c r="AR33" s="81" t="b">
        <v>0</v>
      </c>
      <c r="AS33" s="81" t="s">
        <v>1023</v>
      </c>
      <c r="AT33" s="81">
        <v>1</v>
      </c>
      <c r="AU33" s="86" t="s">
        <v>1731</v>
      </c>
      <c r="AV33" s="81" t="b">
        <v>0</v>
      </c>
      <c r="AW33" s="81" t="s">
        <v>1780</v>
      </c>
      <c r="AX33" s="86" t="s">
        <v>1796</v>
      </c>
      <c r="AY33" s="81" t="s">
        <v>66</v>
      </c>
      <c r="AZ33" s="49"/>
      <c r="BA33" s="49"/>
      <c r="BB33" s="49"/>
      <c r="BC33" s="49"/>
      <c r="BD33" s="49" t="s">
        <v>482</v>
      </c>
      <c r="BE33" s="49" t="s">
        <v>482</v>
      </c>
      <c r="BF33" s="123" t="s">
        <v>6433</v>
      </c>
      <c r="BG33" s="123" t="s">
        <v>6433</v>
      </c>
      <c r="BH33" s="123" t="s">
        <v>6593</v>
      </c>
      <c r="BI33" s="123" t="s">
        <v>6593</v>
      </c>
      <c r="BJ33" s="87" t="e">
        <f>REPLACE(INDEX(GroupVertices[Group], MATCH(Vertices[[#This Row],[Vertex]],GroupVertices[Vertex],0)),1,1,"")</f>
        <v>#N/A</v>
      </c>
      <c r="BK33" s="2"/>
      <c r="BL33" s="3"/>
      <c r="BM33" s="3"/>
      <c r="BN33" s="3"/>
      <c r="BO33" s="3"/>
    </row>
    <row r="34" spans="1:67" x14ac:dyDescent="0.25">
      <c r="A34" s="67" t="s">
        <v>233</v>
      </c>
      <c r="B34" s="68"/>
      <c r="C34" s="68"/>
      <c r="D34" s="69"/>
      <c r="E34" s="71"/>
      <c r="F34" s="103" t="s">
        <v>502</v>
      </c>
      <c r="G34" s="68"/>
      <c r="H34" s="72"/>
      <c r="I34" s="73"/>
      <c r="J34" s="73"/>
      <c r="K34" s="72" t="s">
        <v>1981</v>
      </c>
      <c r="L34" s="76"/>
      <c r="M34" s="77">
        <v>8369.087890625</v>
      </c>
      <c r="N34" s="77">
        <v>5262.54052734375</v>
      </c>
      <c r="O34" s="78"/>
      <c r="P34" s="79"/>
      <c r="Q34" s="79"/>
      <c r="R34" s="89"/>
      <c r="S34" s="49">
        <v>1</v>
      </c>
      <c r="T34" s="49">
        <v>1</v>
      </c>
      <c r="U34" s="50">
        <v>0</v>
      </c>
      <c r="V34" s="50">
        <v>0</v>
      </c>
      <c r="W34" s="50">
        <v>0</v>
      </c>
      <c r="X34" s="50">
        <v>0.99999899999999997</v>
      </c>
      <c r="Y34" s="50">
        <v>0</v>
      </c>
      <c r="Z34" s="50" t="s">
        <v>6377</v>
      </c>
      <c r="AA34" s="74">
        <v>34</v>
      </c>
      <c r="AB34" s="74"/>
      <c r="AC34" s="75"/>
      <c r="AD34" s="81" t="s">
        <v>1104</v>
      </c>
      <c r="AE34" s="81">
        <v>0</v>
      </c>
      <c r="AF34" s="81">
        <v>0</v>
      </c>
      <c r="AG34" s="81">
        <v>1</v>
      </c>
      <c r="AH34" s="81">
        <v>1</v>
      </c>
      <c r="AI34" s="81"/>
      <c r="AJ34" s="81"/>
      <c r="AK34" s="81"/>
      <c r="AL34" s="81"/>
      <c r="AM34" s="81"/>
      <c r="AN34" s="83">
        <v>42848.577488425923</v>
      </c>
      <c r="AO34" s="81"/>
      <c r="AP34" s="81" t="b">
        <v>1</v>
      </c>
      <c r="AQ34" s="81" t="b">
        <v>1</v>
      </c>
      <c r="AR34" s="81" t="b">
        <v>0</v>
      </c>
      <c r="AS34" s="81" t="s">
        <v>1023</v>
      </c>
      <c r="AT34" s="81">
        <v>0</v>
      </c>
      <c r="AU34" s="81"/>
      <c r="AV34" s="81" t="b">
        <v>0</v>
      </c>
      <c r="AW34" s="81" t="s">
        <v>1780</v>
      </c>
      <c r="AX34" s="86" t="s">
        <v>1804</v>
      </c>
      <c r="AY34" s="81" t="s">
        <v>66</v>
      </c>
      <c r="AZ34" s="49"/>
      <c r="BA34" s="49"/>
      <c r="BB34" s="49"/>
      <c r="BC34" s="49"/>
      <c r="BD34" s="49"/>
      <c r="BE34" s="49"/>
      <c r="BF34" s="123" t="s">
        <v>6437</v>
      </c>
      <c r="BG34" s="123" t="s">
        <v>6437</v>
      </c>
      <c r="BH34" s="123" t="s">
        <v>6597</v>
      </c>
      <c r="BI34" s="123" t="s">
        <v>6597</v>
      </c>
      <c r="BJ34" s="87" t="e">
        <f>REPLACE(INDEX(GroupVertices[Group], MATCH(Vertices[[#This Row],[Vertex]],GroupVertices[Vertex],0)),1,1,"")</f>
        <v>#N/A</v>
      </c>
      <c r="BK34" s="2"/>
      <c r="BL34" s="3"/>
      <c r="BM34" s="3"/>
      <c r="BN34" s="3"/>
      <c r="BO34" s="3"/>
    </row>
    <row r="35" spans="1:67" x14ac:dyDescent="0.25">
      <c r="A35" s="67" t="s">
        <v>234</v>
      </c>
      <c r="B35" s="68"/>
      <c r="C35" s="68"/>
      <c r="D35" s="69"/>
      <c r="E35" s="71"/>
      <c r="F35" s="103" t="s">
        <v>518</v>
      </c>
      <c r="G35" s="68"/>
      <c r="H35" s="72"/>
      <c r="I35" s="73"/>
      <c r="J35" s="73"/>
      <c r="K35" s="72" t="s">
        <v>1982</v>
      </c>
      <c r="L35" s="76"/>
      <c r="M35" s="77">
        <v>1230.6802978515625</v>
      </c>
      <c r="N35" s="77">
        <v>6874.63134765625</v>
      </c>
      <c r="O35" s="78"/>
      <c r="P35" s="79"/>
      <c r="Q35" s="79"/>
      <c r="R35" s="89"/>
      <c r="S35" s="49">
        <v>1</v>
      </c>
      <c r="T35" s="49">
        <v>1</v>
      </c>
      <c r="U35" s="50">
        <v>0</v>
      </c>
      <c r="V35" s="50">
        <v>0</v>
      </c>
      <c r="W35" s="50">
        <v>0</v>
      </c>
      <c r="X35" s="50">
        <v>0.99999899999999997</v>
      </c>
      <c r="Y35" s="50">
        <v>0</v>
      </c>
      <c r="Z35" s="50" t="s">
        <v>6377</v>
      </c>
      <c r="AA35" s="74">
        <v>35</v>
      </c>
      <c r="AB35" s="74"/>
      <c r="AC35" s="75"/>
      <c r="AD35" s="81" t="s">
        <v>1105</v>
      </c>
      <c r="AE35" s="81">
        <v>204</v>
      </c>
      <c r="AF35" s="81">
        <v>3451</v>
      </c>
      <c r="AG35" s="81">
        <v>67935</v>
      </c>
      <c r="AH35" s="81">
        <v>23381</v>
      </c>
      <c r="AI35" s="81"/>
      <c r="AJ35" s="81" t="s">
        <v>1273</v>
      </c>
      <c r="AK35" s="81"/>
      <c r="AL35" s="81"/>
      <c r="AM35" s="81"/>
      <c r="AN35" s="83">
        <v>40863.548113425924</v>
      </c>
      <c r="AO35" s="86" t="s">
        <v>1596</v>
      </c>
      <c r="AP35" s="81" t="b">
        <v>0</v>
      </c>
      <c r="AQ35" s="81" t="b">
        <v>0</v>
      </c>
      <c r="AR35" s="81" t="b">
        <v>0</v>
      </c>
      <c r="AS35" s="81" t="s">
        <v>1023</v>
      </c>
      <c r="AT35" s="81">
        <v>16</v>
      </c>
      <c r="AU35" s="86" t="s">
        <v>1738</v>
      </c>
      <c r="AV35" s="81" t="b">
        <v>0</v>
      </c>
      <c r="AW35" s="81" t="s">
        <v>1780</v>
      </c>
      <c r="AX35" s="86" t="s">
        <v>1805</v>
      </c>
      <c r="AY35" s="81" t="s">
        <v>66</v>
      </c>
      <c r="AZ35" s="49"/>
      <c r="BA35" s="49"/>
      <c r="BB35" s="49"/>
      <c r="BC35" s="49"/>
      <c r="BD35" s="49"/>
      <c r="BE35" s="49"/>
      <c r="BF35" s="123" t="s">
        <v>6438</v>
      </c>
      <c r="BG35" s="123" t="s">
        <v>6438</v>
      </c>
      <c r="BH35" s="123" t="s">
        <v>6598</v>
      </c>
      <c r="BI35" s="123" t="s">
        <v>6598</v>
      </c>
      <c r="BJ35" s="87" t="e">
        <f>REPLACE(INDEX(GroupVertices[Group], MATCH(Vertices[[#This Row],[Vertex]],GroupVertices[Vertex],0)),1,1,"")</f>
        <v>#N/A</v>
      </c>
      <c r="BK35" s="2"/>
      <c r="BL35" s="3"/>
      <c r="BM35" s="3"/>
      <c r="BN35" s="3"/>
      <c r="BO35" s="3"/>
    </row>
    <row r="36" spans="1:67" x14ac:dyDescent="0.25">
      <c r="A36" s="67" t="s">
        <v>235</v>
      </c>
      <c r="B36" s="68"/>
      <c r="C36" s="68"/>
      <c r="D36" s="69"/>
      <c r="E36" s="71"/>
      <c r="F36" s="103" t="s">
        <v>519</v>
      </c>
      <c r="G36" s="68"/>
      <c r="H36" s="72"/>
      <c r="I36" s="73"/>
      <c r="J36" s="73"/>
      <c r="K36" s="72" t="s">
        <v>1983</v>
      </c>
      <c r="L36" s="76"/>
      <c r="M36" s="77">
        <v>5139.5830078125</v>
      </c>
      <c r="N36" s="77">
        <v>9319.32421875</v>
      </c>
      <c r="O36" s="78"/>
      <c r="P36" s="79"/>
      <c r="Q36" s="79"/>
      <c r="R36" s="89"/>
      <c r="S36" s="49">
        <v>1</v>
      </c>
      <c r="T36" s="49">
        <v>1</v>
      </c>
      <c r="U36" s="50">
        <v>0</v>
      </c>
      <c r="V36" s="50">
        <v>0</v>
      </c>
      <c r="W36" s="50">
        <v>0</v>
      </c>
      <c r="X36" s="50">
        <v>0.99999899999999997</v>
      </c>
      <c r="Y36" s="50">
        <v>0</v>
      </c>
      <c r="Z36" s="50" t="s">
        <v>6377</v>
      </c>
      <c r="AA36" s="74">
        <v>36</v>
      </c>
      <c r="AB36" s="74"/>
      <c r="AC36" s="75"/>
      <c r="AD36" s="81" t="s">
        <v>1106</v>
      </c>
      <c r="AE36" s="81">
        <v>155</v>
      </c>
      <c r="AF36" s="81">
        <v>1311</v>
      </c>
      <c r="AG36" s="81">
        <v>12562</v>
      </c>
      <c r="AH36" s="81">
        <v>2901</v>
      </c>
      <c r="AI36" s="81">
        <v>-25200</v>
      </c>
      <c r="AJ36" s="81" t="s">
        <v>1274</v>
      </c>
      <c r="AK36" s="81" t="s">
        <v>1422</v>
      </c>
      <c r="AL36" s="81"/>
      <c r="AM36" s="81" t="s">
        <v>1568</v>
      </c>
      <c r="AN36" s="83">
        <v>42074.679571759261</v>
      </c>
      <c r="AO36" s="86" t="s">
        <v>1597</v>
      </c>
      <c r="AP36" s="81" t="b">
        <v>1</v>
      </c>
      <c r="AQ36" s="81" t="b">
        <v>0</v>
      </c>
      <c r="AR36" s="81" t="b">
        <v>0</v>
      </c>
      <c r="AS36" s="81" t="s">
        <v>1023</v>
      </c>
      <c r="AT36" s="81">
        <v>14</v>
      </c>
      <c r="AU36" s="86" t="s">
        <v>1731</v>
      </c>
      <c r="AV36" s="81" t="b">
        <v>0</v>
      </c>
      <c r="AW36" s="81" t="s">
        <v>1780</v>
      </c>
      <c r="AX36" s="86" t="s">
        <v>1806</v>
      </c>
      <c r="AY36" s="81" t="s">
        <v>66</v>
      </c>
      <c r="AZ36" s="49"/>
      <c r="BA36" s="49"/>
      <c r="BB36" s="49"/>
      <c r="BC36" s="49"/>
      <c r="BD36" s="49" t="s">
        <v>483</v>
      </c>
      <c r="BE36" s="49" t="s">
        <v>483</v>
      </c>
      <c r="BF36" s="123" t="s">
        <v>6439</v>
      </c>
      <c r="BG36" s="123" t="s">
        <v>6439</v>
      </c>
      <c r="BH36" s="123" t="s">
        <v>6599</v>
      </c>
      <c r="BI36" s="123" t="s">
        <v>6599</v>
      </c>
      <c r="BJ36" s="87" t="e">
        <f>REPLACE(INDEX(GroupVertices[Group], MATCH(Vertices[[#This Row],[Vertex]],GroupVertices[Vertex],0)),1,1,"")</f>
        <v>#N/A</v>
      </c>
      <c r="BK36" s="2"/>
      <c r="BL36" s="3"/>
      <c r="BM36" s="3"/>
      <c r="BN36" s="3"/>
      <c r="BO36" s="3"/>
    </row>
    <row r="37" spans="1:67" x14ac:dyDescent="0.25">
      <c r="A37" s="67" t="s">
        <v>236</v>
      </c>
      <c r="B37" s="68"/>
      <c r="C37" s="68"/>
      <c r="D37" s="69"/>
      <c r="E37" s="71"/>
      <c r="F37" s="103" t="s">
        <v>520</v>
      </c>
      <c r="G37" s="68"/>
      <c r="H37" s="72"/>
      <c r="I37" s="73"/>
      <c r="J37" s="73"/>
      <c r="K37" s="72" t="s">
        <v>1984</v>
      </c>
      <c r="L37" s="76"/>
      <c r="M37" s="77">
        <v>2565.087890625</v>
      </c>
      <c r="N37" s="77">
        <v>1849.369140625</v>
      </c>
      <c r="O37" s="78"/>
      <c r="P37" s="79"/>
      <c r="Q37" s="79"/>
      <c r="R37" s="89"/>
      <c r="S37" s="49">
        <v>1</v>
      </c>
      <c r="T37" s="49">
        <v>1</v>
      </c>
      <c r="U37" s="50">
        <v>0</v>
      </c>
      <c r="V37" s="50">
        <v>0</v>
      </c>
      <c r="W37" s="50">
        <v>0</v>
      </c>
      <c r="X37" s="50">
        <v>0.99999899999999997</v>
      </c>
      <c r="Y37" s="50">
        <v>0</v>
      </c>
      <c r="Z37" s="50" t="s">
        <v>6377</v>
      </c>
      <c r="AA37" s="74">
        <v>37</v>
      </c>
      <c r="AB37" s="74"/>
      <c r="AC37" s="75"/>
      <c r="AD37" s="81" t="s">
        <v>1107</v>
      </c>
      <c r="AE37" s="81">
        <v>528</v>
      </c>
      <c r="AF37" s="81">
        <v>885</v>
      </c>
      <c r="AG37" s="81">
        <v>14937</v>
      </c>
      <c r="AH37" s="81">
        <v>2911</v>
      </c>
      <c r="AI37" s="81"/>
      <c r="AJ37" s="81" t="s">
        <v>1275</v>
      </c>
      <c r="AK37" s="81" t="s">
        <v>1423</v>
      </c>
      <c r="AL37" s="81"/>
      <c r="AM37" s="81"/>
      <c r="AN37" s="83">
        <v>42582.676678240743</v>
      </c>
      <c r="AO37" s="86" t="s">
        <v>1598</v>
      </c>
      <c r="AP37" s="81" t="b">
        <v>1</v>
      </c>
      <c r="AQ37" s="81" t="b">
        <v>0</v>
      </c>
      <c r="AR37" s="81" t="b">
        <v>1</v>
      </c>
      <c r="AS37" s="81" t="s">
        <v>1023</v>
      </c>
      <c r="AT37" s="81">
        <v>8</v>
      </c>
      <c r="AU37" s="81"/>
      <c r="AV37" s="81" t="b">
        <v>0</v>
      </c>
      <c r="AW37" s="81" t="s">
        <v>1780</v>
      </c>
      <c r="AX37" s="86" t="s">
        <v>1807</v>
      </c>
      <c r="AY37" s="81" t="s">
        <v>66</v>
      </c>
      <c r="AZ37" s="49"/>
      <c r="BA37" s="49"/>
      <c r="BB37" s="49"/>
      <c r="BC37" s="49"/>
      <c r="BD37" s="49" t="s">
        <v>484</v>
      </c>
      <c r="BE37" s="49" t="s">
        <v>484</v>
      </c>
      <c r="BF37" s="123" t="s">
        <v>6440</v>
      </c>
      <c r="BG37" s="123" t="s">
        <v>6440</v>
      </c>
      <c r="BH37" s="123" t="s">
        <v>6600</v>
      </c>
      <c r="BI37" s="123" t="s">
        <v>6600</v>
      </c>
      <c r="BJ37" s="87" t="e">
        <f>REPLACE(INDEX(GroupVertices[Group], MATCH(Vertices[[#This Row],[Vertex]],GroupVertices[Vertex],0)),1,1,"")</f>
        <v>#N/A</v>
      </c>
      <c r="BK37" s="2"/>
      <c r="BL37" s="3"/>
      <c r="BM37" s="3"/>
      <c r="BN37" s="3"/>
      <c r="BO37" s="3"/>
    </row>
    <row r="38" spans="1:67" x14ac:dyDescent="0.25">
      <c r="A38" s="67" t="s">
        <v>237</v>
      </c>
      <c r="B38" s="68"/>
      <c r="C38" s="68"/>
      <c r="D38" s="69"/>
      <c r="E38" s="71"/>
      <c r="F38" s="103" t="s">
        <v>521</v>
      </c>
      <c r="G38" s="68"/>
      <c r="H38" s="72"/>
      <c r="I38" s="73"/>
      <c r="J38" s="73"/>
      <c r="K38" s="72" t="s">
        <v>1985</v>
      </c>
      <c r="L38" s="76"/>
      <c r="M38" s="77">
        <v>3686.370849609375</v>
      </c>
      <c r="N38" s="77">
        <v>9299.0927734375</v>
      </c>
      <c r="O38" s="78"/>
      <c r="P38" s="79"/>
      <c r="Q38" s="79"/>
      <c r="R38" s="89"/>
      <c r="S38" s="49">
        <v>1</v>
      </c>
      <c r="T38" s="49">
        <v>1</v>
      </c>
      <c r="U38" s="50">
        <v>0</v>
      </c>
      <c r="V38" s="50">
        <v>0</v>
      </c>
      <c r="W38" s="50">
        <v>0</v>
      </c>
      <c r="X38" s="50">
        <v>0.99999899999999997</v>
      </c>
      <c r="Y38" s="50">
        <v>0</v>
      </c>
      <c r="Z38" s="50" t="s">
        <v>6377</v>
      </c>
      <c r="AA38" s="74">
        <v>38</v>
      </c>
      <c r="AB38" s="74"/>
      <c r="AC38" s="75"/>
      <c r="AD38" s="81" t="s">
        <v>1108</v>
      </c>
      <c r="AE38" s="81">
        <v>1365</v>
      </c>
      <c r="AF38" s="81">
        <v>403</v>
      </c>
      <c r="AG38" s="81">
        <v>1976</v>
      </c>
      <c r="AH38" s="81">
        <v>2272</v>
      </c>
      <c r="AI38" s="81"/>
      <c r="AJ38" s="81" t="s">
        <v>1276</v>
      </c>
      <c r="AK38" s="81" t="s">
        <v>1424</v>
      </c>
      <c r="AL38" s="86" t="s">
        <v>1509</v>
      </c>
      <c r="AM38" s="81"/>
      <c r="AN38" s="83">
        <v>41823.584039351852</v>
      </c>
      <c r="AO38" s="86" t="s">
        <v>1599</v>
      </c>
      <c r="AP38" s="81" t="b">
        <v>1</v>
      </c>
      <c r="AQ38" s="81" t="b">
        <v>0</v>
      </c>
      <c r="AR38" s="81" t="b">
        <v>1</v>
      </c>
      <c r="AS38" s="81" t="s">
        <v>1023</v>
      </c>
      <c r="AT38" s="81">
        <v>0</v>
      </c>
      <c r="AU38" s="86" t="s">
        <v>1731</v>
      </c>
      <c r="AV38" s="81" t="b">
        <v>0</v>
      </c>
      <c r="AW38" s="81" t="s">
        <v>1780</v>
      </c>
      <c r="AX38" s="86" t="s">
        <v>1808</v>
      </c>
      <c r="AY38" s="81" t="s">
        <v>66</v>
      </c>
      <c r="AZ38" s="49"/>
      <c r="BA38" s="49"/>
      <c r="BB38" s="49"/>
      <c r="BC38" s="49"/>
      <c r="BD38" s="49"/>
      <c r="BE38" s="49"/>
      <c r="BF38" s="123" t="s">
        <v>6441</v>
      </c>
      <c r="BG38" s="123" t="s">
        <v>6441</v>
      </c>
      <c r="BH38" s="123" t="s">
        <v>6601</v>
      </c>
      <c r="BI38" s="123" t="s">
        <v>6601</v>
      </c>
      <c r="BJ38" s="87" t="e">
        <f>REPLACE(INDEX(GroupVertices[Group], MATCH(Vertices[[#This Row],[Vertex]],GroupVertices[Vertex],0)),1,1,"")</f>
        <v>#N/A</v>
      </c>
      <c r="BK38" s="2"/>
      <c r="BL38" s="3"/>
      <c r="BM38" s="3"/>
      <c r="BN38" s="3"/>
      <c r="BO38" s="3"/>
    </row>
    <row r="39" spans="1:67" x14ac:dyDescent="0.25">
      <c r="A39" s="67" t="s">
        <v>238</v>
      </c>
      <c r="B39" s="68"/>
      <c r="C39" s="68"/>
      <c r="D39" s="69"/>
      <c r="E39" s="71"/>
      <c r="F39" s="103" t="s">
        <v>522</v>
      </c>
      <c r="G39" s="68"/>
      <c r="H39" s="72"/>
      <c r="I39" s="73"/>
      <c r="J39" s="73"/>
      <c r="K39" s="72" t="s">
        <v>1986</v>
      </c>
      <c r="L39" s="76"/>
      <c r="M39" s="77">
        <v>9200.21484375</v>
      </c>
      <c r="N39" s="77">
        <v>8429.6650390625</v>
      </c>
      <c r="O39" s="78"/>
      <c r="P39" s="79"/>
      <c r="Q39" s="79"/>
      <c r="R39" s="89"/>
      <c r="S39" s="49">
        <v>1</v>
      </c>
      <c r="T39" s="49">
        <v>1</v>
      </c>
      <c r="U39" s="50">
        <v>0</v>
      </c>
      <c r="V39" s="50">
        <v>0</v>
      </c>
      <c r="W39" s="50">
        <v>0</v>
      </c>
      <c r="X39" s="50">
        <v>0.99999899999999997</v>
      </c>
      <c r="Y39" s="50">
        <v>0</v>
      </c>
      <c r="Z39" s="50" t="s">
        <v>6377</v>
      </c>
      <c r="AA39" s="74">
        <v>39</v>
      </c>
      <c r="AB39" s="74"/>
      <c r="AC39" s="75"/>
      <c r="AD39" s="81" t="s">
        <v>1109</v>
      </c>
      <c r="AE39" s="81">
        <v>390</v>
      </c>
      <c r="AF39" s="81">
        <v>442</v>
      </c>
      <c r="AG39" s="81">
        <v>23523</v>
      </c>
      <c r="AH39" s="81">
        <v>34930</v>
      </c>
      <c r="AI39" s="81"/>
      <c r="AJ39" s="81" t="s">
        <v>1277</v>
      </c>
      <c r="AK39" s="81" t="s">
        <v>1425</v>
      </c>
      <c r="AL39" s="81"/>
      <c r="AM39" s="81"/>
      <c r="AN39" s="83">
        <v>42636.648333333331</v>
      </c>
      <c r="AO39" s="86" t="s">
        <v>1600</v>
      </c>
      <c r="AP39" s="81" t="b">
        <v>1</v>
      </c>
      <c r="AQ39" s="81" t="b">
        <v>0</v>
      </c>
      <c r="AR39" s="81" t="b">
        <v>0</v>
      </c>
      <c r="AS39" s="81" t="s">
        <v>1023</v>
      </c>
      <c r="AT39" s="81">
        <v>0</v>
      </c>
      <c r="AU39" s="81"/>
      <c r="AV39" s="81" t="b">
        <v>0</v>
      </c>
      <c r="AW39" s="81" t="s">
        <v>1780</v>
      </c>
      <c r="AX39" s="86" t="s">
        <v>1809</v>
      </c>
      <c r="AY39" s="81" t="s">
        <v>66</v>
      </c>
      <c r="AZ39" s="49"/>
      <c r="BA39" s="49"/>
      <c r="BB39" s="49"/>
      <c r="BC39" s="49"/>
      <c r="BD39" s="49"/>
      <c r="BE39" s="49"/>
      <c r="BF39" s="123" t="s">
        <v>6442</v>
      </c>
      <c r="BG39" s="123" t="s">
        <v>6442</v>
      </c>
      <c r="BH39" s="123" t="s">
        <v>6602</v>
      </c>
      <c r="BI39" s="123" t="s">
        <v>6602</v>
      </c>
      <c r="BJ39" s="87" t="e">
        <f>REPLACE(INDEX(GroupVertices[Group], MATCH(Vertices[[#This Row],[Vertex]],GroupVertices[Vertex],0)),1,1,"")</f>
        <v>#N/A</v>
      </c>
      <c r="BK39" s="2"/>
      <c r="BL39" s="3"/>
      <c r="BM39" s="3"/>
      <c r="BN39" s="3"/>
      <c r="BO39" s="3"/>
    </row>
    <row r="40" spans="1:67" x14ac:dyDescent="0.25">
      <c r="A40" s="67" t="s">
        <v>239</v>
      </c>
      <c r="B40" s="68"/>
      <c r="C40" s="68"/>
      <c r="D40" s="69"/>
      <c r="E40" s="71"/>
      <c r="F40" s="103" t="s">
        <v>523</v>
      </c>
      <c r="G40" s="68"/>
      <c r="H40" s="72"/>
      <c r="I40" s="73"/>
      <c r="J40" s="73"/>
      <c r="K40" s="72" t="s">
        <v>1987</v>
      </c>
      <c r="L40" s="76"/>
      <c r="M40" s="77">
        <v>9774.2373046875</v>
      </c>
      <c r="N40" s="77">
        <v>5457.6328125</v>
      </c>
      <c r="O40" s="78"/>
      <c r="P40" s="79"/>
      <c r="Q40" s="79"/>
      <c r="R40" s="89"/>
      <c r="S40" s="49">
        <v>1</v>
      </c>
      <c r="T40" s="49">
        <v>1</v>
      </c>
      <c r="U40" s="50">
        <v>0</v>
      </c>
      <c r="V40" s="50">
        <v>0</v>
      </c>
      <c r="W40" s="50">
        <v>0</v>
      </c>
      <c r="X40" s="50">
        <v>0.99999899999999997</v>
      </c>
      <c r="Y40" s="50">
        <v>0</v>
      </c>
      <c r="Z40" s="50" t="s">
        <v>6377</v>
      </c>
      <c r="AA40" s="74">
        <v>40</v>
      </c>
      <c r="AB40" s="74"/>
      <c r="AC40" s="75"/>
      <c r="AD40" s="81" t="s">
        <v>1110</v>
      </c>
      <c r="AE40" s="81">
        <v>918</v>
      </c>
      <c r="AF40" s="81">
        <v>815</v>
      </c>
      <c r="AG40" s="81">
        <v>120481</v>
      </c>
      <c r="AH40" s="81">
        <v>269</v>
      </c>
      <c r="AI40" s="81">
        <v>19800</v>
      </c>
      <c r="AJ40" s="81" t="s">
        <v>1278</v>
      </c>
      <c r="AK40" s="81" t="s">
        <v>1426</v>
      </c>
      <c r="AL40" s="86" t="s">
        <v>1510</v>
      </c>
      <c r="AM40" s="81" t="s">
        <v>1435</v>
      </c>
      <c r="AN40" s="83">
        <v>40226.531886574077</v>
      </c>
      <c r="AO40" s="86" t="s">
        <v>1601</v>
      </c>
      <c r="AP40" s="81" t="b">
        <v>0</v>
      </c>
      <c r="AQ40" s="81" t="b">
        <v>0</v>
      </c>
      <c r="AR40" s="81" t="b">
        <v>1</v>
      </c>
      <c r="AS40" s="81" t="s">
        <v>1023</v>
      </c>
      <c r="AT40" s="81">
        <v>49</v>
      </c>
      <c r="AU40" s="86" t="s">
        <v>1739</v>
      </c>
      <c r="AV40" s="81" t="b">
        <v>0</v>
      </c>
      <c r="AW40" s="81" t="s">
        <v>1780</v>
      </c>
      <c r="AX40" s="86" t="s">
        <v>1810</v>
      </c>
      <c r="AY40" s="81" t="s">
        <v>66</v>
      </c>
      <c r="AZ40" s="49"/>
      <c r="BA40" s="49"/>
      <c r="BB40" s="49"/>
      <c r="BC40" s="49"/>
      <c r="BD40" s="49"/>
      <c r="BE40" s="49"/>
      <c r="BF40" s="123" t="s">
        <v>6443</v>
      </c>
      <c r="BG40" s="123" t="s">
        <v>6443</v>
      </c>
      <c r="BH40" s="123" t="s">
        <v>6603</v>
      </c>
      <c r="BI40" s="123" t="s">
        <v>6603</v>
      </c>
      <c r="BJ40" s="87" t="e">
        <f>REPLACE(INDEX(GroupVertices[Group], MATCH(Vertices[[#This Row],[Vertex]],GroupVertices[Vertex],0)),1,1,"")</f>
        <v>#N/A</v>
      </c>
      <c r="BK40" s="2"/>
      <c r="BL40" s="3"/>
      <c r="BM40" s="3"/>
      <c r="BN40" s="3"/>
      <c r="BO40" s="3"/>
    </row>
    <row r="41" spans="1:67" x14ac:dyDescent="0.25">
      <c r="A41" s="67" t="s">
        <v>240</v>
      </c>
      <c r="B41" s="68"/>
      <c r="C41" s="68"/>
      <c r="D41" s="69"/>
      <c r="E41" s="71"/>
      <c r="F41" s="103" t="s">
        <v>524</v>
      </c>
      <c r="G41" s="68"/>
      <c r="H41" s="72"/>
      <c r="I41" s="73"/>
      <c r="J41" s="73"/>
      <c r="K41" s="72" t="s">
        <v>1988</v>
      </c>
      <c r="L41" s="76"/>
      <c r="M41" s="77">
        <v>5874.32080078125</v>
      </c>
      <c r="N41" s="77">
        <v>9685.0419921875</v>
      </c>
      <c r="O41" s="78"/>
      <c r="P41" s="79"/>
      <c r="Q41" s="79"/>
      <c r="R41" s="89"/>
      <c r="S41" s="49">
        <v>1</v>
      </c>
      <c r="T41" s="49">
        <v>1</v>
      </c>
      <c r="U41" s="50">
        <v>0</v>
      </c>
      <c r="V41" s="50">
        <v>0</v>
      </c>
      <c r="W41" s="50">
        <v>0</v>
      </c>
      <c r="X41" s="50">
        <v>0.99999899999999997</v>
      </c>
      <c r="Y41" s="50">
        <v>0</v>
      </c>
      <c r="Z41" s="50" t="s">
        <v>6377</v>
      </c>
      <c r="AA41" s="74">
        <v>41</v>
      </c>
      <c r="AB41" s="74"/>
      <c r="AC41" s="75"/>
      <c r="AD41" s="81" t="s">
        <v>1111</v>
      </c>
      <c r="AE41" s="81">
        <v>212</v>
      </c>
      <c r="AF41" s="81">
        <v>19</v>
      </c>
      <c r="AG41" s="81">
        <v>298</v>
      </c>
      <c r="AH41" s="81">
        <v>1394</v>
      </c>
      <c r="AI41" s="81"/>
      <c r="AJ41" s="81" t="s">
        <v>1279</v>
      </c>
      <c r="AK41" s="81" t="s">
        <v>1427</v>
      </c>
      <c r="AL41" s="81"/>
      <c r="AM41" s="81"/>
      <c r="AN41" s="83">
        <v>42797.307175925926</v>
      </c>
      <c r="AO41" s="86" t="s">
        <v>1602</v>
      </c>
      <c r="AP41" s="81" t="b">
        <v>1</v>
      </c>
      <c r="AQ41" s="81" t="b">
        <v>0</v>
      </c>
      <c r="AR41" s="81" t="b">
        <v>0</v>
      </c>
      <c r="AS41" s="81" t="s">
        <v>1023</v>
      </c>
      <c r="AT41" s="81">
        <v>0</v>
      </c>
      <c r="AU41" s="81"/>
      <c r="AV41" s="81" t="b">
        <v>0</v>
      </c>
      <c r="AW41" s="81" t="s">
        <v>1780</v>
      </c>
      <c r="AX41" s="86" t="s">
        <v>1811</v>
      </c>
      <c r="AY41" s="81" t="s">
        <v>66</v>
      </c>
      <c r="AZ41" s="49"/>
      <c r="BA41" s="49"/>
      <c r="BB41" s="49"/>
      <c r="BC41" s="49"/>
      <c r="BD41" s="49" t="s">
        <v>485</v>
      </c>
      <c r="BE41" s="49" t="s">
        <v>485</v>
      </c>
      <c r="BF41" s="123" t="s">
        <v>6444</v>
      </c>
      <c r="BG41" s="123" t="s">
        <v>6444</v>
      </c>
      <c r="BH41" s="123" t="s">
        <v>6604</v>
      </c>
      <c r="BI41" s="123" t="s">
        <v>6604</v>
      </c>
      <c r="BJ41" s="87" t="e">
        <f>REPLACE(INDEX(GroupVertices[Group], MATCH(Vertices[[#This Row],[Vertex]],GroupVertices[Vertex],0)),1,1,"")</f>
        <v>#N/A</v>
      </c>
      <c r="BK41" s="2"/>
      <c r="BL41" s="3"/>
      <c r="BM41" s="3"/>
      <c r="BN41" s="3"/>
      <c r="BO41" s="3"/>
    </row>
    <row r="42" spans="1:67" x14ac:dyDescent="0.25">
      <c r="A42" s="67" t="s">
        <v>241</v>
      </c>
      <c r="B42" s="68"/>
      <c r="C42" s="68"/>
      <c r="D42" s="69"/>
      <c r="E42" s="71"/>
      <c r="F42" s="103" t="s">
        <v>525</v>
      </c>
      <c r="G42" s="68"/>
      <c r="H42" s="72"/>
      <c r="I42" s="73"/>
      <c r="J42" s="73"/>
      <c r="K42" s="72" t="s">
        <v>1989</v>
      </c>
      <c r="L42" s="76"/>
      <c r="M42" s="77">
        <v>878.59429931640625</v>
      </c>
      <c r="N42" s="77">
        <v>7918.6513671875</v>
      </c>
      <c r="O42" s="78"/>
      <c r="P42" s="79"/>
      <c r="Q42" s="79"/>
      <c r="R42" s="89"/>
      <c r="S42" s="49">
        <v>1</v>
      </c>
      <c r="T42" s="49">
        <v>1</v>
      </c>
      <c r="U42" s="50">
        <v>0</v>
      </c>
      <c r="V42" s="50">
        <v>0</v>
      </c>
      <c r="W42" s="50">
        <v>0</v>
      </c>
      <c r="X42" s="50">
        <v>0.99999899999999997</v>
      </c>
      <c r="Y42" s="50">
        <v>0</v>
      </c>
      <c r="Z42" s="50" t="s">
        <v>6377</v>
      </c>
      <c r="AA42" s="74">
        <v>42</v>
      </c>
      <c r="AB42" s="74"/>
      <c r="AC42" s="75"/>
      <c r="AD42" s="81" t="s">
        <v>1112</v>
      </c>
      <c r="AE42" s="81">
        <v>28</v>
      </c>
      <c r="AF42" s="81">
        <v>5</v>
      </c>
      <c r="AG42" s="81">
        <v>386</v>
      </c>
      <c r="AH42" s="81">
        <v>482</v>
      </c>
      <c r="AI42" s="81"/>
      <c r="AJ42" s="81"/>
      <c r="AK42" s="81"/>
      <c r="AL42" s="81"/>
      <c r="AM42" s="81"/>
      <c r="AN42" s="83">
        <v>42724.6484375</v>
      </c>
      <c r="AO42" s="86" t="s">
        <v>1603</v>
      </c>
      <c r="AP42" s="81" t="b">
        <v>1</v>
      </c>
      <c r="AQ42" s="81" t="b">
        <v>0</v>
      </c>
      <c r="AR42" s="81" t="b">
        <v>0</v>
      </c>
      <c r="AS42" s="81" t="s">
        <v>1023</v>
      </c>
      <c r="AT42" s="81">
        <v>0</v>
      </c>
      <c r="AU42" s="81"/>
      <c r="AV42" s="81" t="b">
        <v>0</v>
      </c>
      <c r="AW42" s="81" t="s">
        <v>1780</v>
      </c>
      <c r="AX42" s="86" t="s">
        <v>1812</v>
      </c>
      <c r="AY42" s="81" t="s">
        <v>66</v>
      </c>
      <c r="AZ42" s="49"/>
      <c r="BA42" s="49"/>
      <c r="BB42" s="49"/>
      <c r="BC42" s="49"/>
      <c r="BD42" s="49" t="s">
        <v>483</v>
      </c>
      <c r="BE42" s="49" t="s">
        <v>483</v>
      </c>
      <c r="BF42" s="123" t="s">
        <v>6445</v>
      </c>
      <c r="BG42" s="123" t="s">
        <v>6445</v>
      </c>
      <c r="BH42" s="123" t="s">
        <v>6605</v>
      </c>
      <c r="BI42" s="123" t="s">
        <v>6605</v>
      </c>
      <c r="BJ42" s="87" t="e">
        <f>REPLACE(INDEX(GroupVertices[Group], MATCH(Vertices[[#This Row],[Vertex]],GroupVertices[Vertex],0)),1,1,"")</f>
        <v>#N/A</v>
      </c>
      <c r="BK42" s="2"/>
      <c r="BL42" s="3"/>
      <c r="BM42" s="3"/>
      <c r="BN42" s="3"/>
      <c r="BO42" s="3"/>
    </row>
    <row r="43" spans="1:67" x14ac:dyDescent="0.25">
      <c r="A43" s="67" t="s">
        <v>246</v>
      </c>
      <c r="B43" s="68"/>
      <c r="C43" s="68"/>
      <c r="D43" s="69"/>
      <c r="E43" s="71"/>
      <c r="F43" s="103" t="s">
        <v>1773</v>
      </c>
      <c r="G43" s="68"/>
      <c r="H43" s="72"/>
      <c r="I43" s="73"/>
      <c r="J43" s="73"/>
      <c r="K43" s="72" t="s">
        <v>1994</v>
      </c>
      <c r="L43" s="76"/>
      <c r="M43" s="77">
        <v>833.8836669921875</v>
      </c>
      <c r="N43" s="77">
        <v>8149.6298828125</v>
      </c>
      <c r="O43" s="78"/>
      <c r="P43" s="79"/>
      <c r="Q43" s="79"/>
      <c r="R43" s="89"/>
      <c r="S43" s="49">
        <v>1</v>
      </c>
      <c r="T43" s="49">
        <v>1</v>
      </c>
      <c r="U43" s="50">
        <v>0</v>
      </c>
      <c r="V43" s="50">
        <v>0</v>
      </c>
      <c r="W43" s="50">
        <v>0</v>
      </c>
      <c r="X43" s="50">
        <v>0.99999899999999997</v>
      </c>
      <c r="Y43" s="50">
        <v>0</v>
      </c>
      <c r="Z43" s="50" t="s">
        <v>6377</v>
      </c>
      <c r="AA43" s="74">
        <v>43</v>
      </c>
      <c r="AB43" s="74"/>
      <c r="AC43" s="75"/>
      <c r="AD43" s="81" t="s">
        <v>1117</v>
      </c>
      <c r="AE43" s="81">
        <v>100</v>
      </c>
      <c r="AF43" s="81">
        <v>6023</v>
      </c>
      <c r="AG43" s="81">
        <v>191618</v>
      </c>
      <c r="AH43" s="81">
        <v>6978</v>
      </c>
      <c r="AI43" s="81">
        <v>19800</v>
      </c>
      <c r="AJ43" s="81" t="s">
        <v>1284</v>
      </c>
      <c r="AK43" s="81" t="s">
        <v>1431</v>
      </c>
      <c r="AL43" s="86" t="s">
        <v>1513</v>
      </c>
      <c r="AM43" s="81" t="s">
        <v>1418</v>
      </c>
      <c r="AN43" s="83">
        <v>40414.454733796294</v>
      </c>
      <c r="AO43" s="86" t="s">
        <v>1607</v>
      </c>
      <c r="AP43" s="81" t="b">
        <v>0</v>
      </c>
      <c r="AQ43" s="81" t="b">
        <v>0</v>
      </c>
      <c r="AR43" s="81" t="b">
        <v>1</v>
      </c>
      <c r="AS43" s="81" t="s">
        <v>1023</v>
      </c>
      <c r="AT43" s="81">
        <v>46</v>
      </c>
      <c r="AU43" s="86" t="s">
        <v>1741</v>
      </c>
      <c r="AV43" s="81" t="b">
        <v>0</v>
      </c>
      <c r="AW43" s="81" t="s">
        <v>1780</v>
      </c>
      <c r="AX43" s="86" t="s">
        <v>1817</v>
      </c>
      <c r="AY43" s="81" t="s">
        <v>66</v>
      </c>
      <c r="AZ43" s="49"/>
      <c r="BA43" s="49"/>
      <c r="BB43" s="49"/>
      <c r="BC43" s="49"/>
      <c r="BD43" s="49"/>
      <c r="BE43" s="49"/>
      <c r="BF43" s="123" t="s">
        <v>6448</v>
      </c>
      <c r="BG43" s="123" t="s">
        <v>6448</v>
      </c>
      <c r="BH43" s="123" t="s">
        <v>6608</v>
      </c>
      <c r="BI43" s="123" t="s">
        <v>6608</v>
      </c>
      <c r="BJ43" s="87" t="e">
        <f>REPLACE(INDEX(GroupVertices[Group], MATCH(Vertices[[#This Row],[Vertex]],GroupVertices[Vertex],0)),1,1,"")</f>
        <v>#N/A</v>
      </c>
      <c r="BK43" s="2"/>
      <c r="BL43" s="3"/>
      <c r="BM43" s="3"/>
      <c r="BN43" s="3"/>
      <c r="BO43" s="3"/>
    </row>
    <row r="44" spans="1:67" x14ac:dyDescent="0.25">
      <c r="A44" s="67" t="s">
        <v>247</v>
      </c>
      <c r="B44" s="68"/>
      <c r="C44" s="68"/>
      <c r="D44" s="69"/>
      <c r="E44" s="71"/>
      <c r="F44" s="103" t="s">
        <v>530</v>
      </c>
      <c r="G44" s="68"/>
      <c r="H44" s="72"/>
      <c r="I44" s="73"/>
      <c r="J44" s="73"/>
      <c r="K44" s="72" t="s">
        <v>1995</v>
      </c>
      <c r="L44" s="76"/>
      <c r="M44" s="77">
        <v>4142.51220703125</v>
      </c>
      <c r="N44" s="77">
        <v>250.91030883789063</v>
      </c>
      <c r="O44" s="78"/>
      <c r="P44" s="79"/>
      <c r="Q44" s="79"/>
      <c r="R44" s="89"/>
      <c r="S44" s="49">
        <v>1</v>
      </c>
      <c r="T44" s="49">
        <v>1</v>
      </c>
      <c r="U44" s="50">
        <v>0</v>
      </c>
      <c r="V44" s="50">
        <v>0</v>
      </c>
      <c r="W44" s="50">
        <v>0</v>
      </c>
      <c r="X44" s="50">
        <v>0.99999899999999997</v>
      </c>
      <c r="Y44" s="50">
        <v>0</v>
      </c>
      <c r="Z44" s="50" t="s">
        <v>6377</v>
      </c>
      <c r="AA44" s="74">
        <v>44</v>
      </c>
      <c r="AB44" s="74"/>
      <c r="AC44" s="75"/>
      <c r="AD44" s="81" t="s">
        <v>1118</v>
      </c>
      <c r="AE44" s="81">
        <v>329</v>
      </c>
      <c r="AF44" s="81">
        <v>12175</v>
      </c>
      <c r="AG44" s="81">
        <v>72970</v>
      </c>
      <c r="AH44" s="81">
        <v>24337</v>
      </c>
      <c r="AI44" s="81">
        <v>-25200</v>
      </c>
      <c r="AJ44" s="81" t="s">
        <v>1285</v>
      </c>
      <c r="AK44" s="81" t="s">
        <v>1432</v>
      </c>
      <c r="AL44" s="81"/>
      <c r="AM44" s="81" t="s">
        <v>1568</v>
      </c>
      <c r="AN44" s="83">
        <v>40453.190127314818</v>
      </c>
      <c r="AO44" s="86" t="s">
        <v>1608</v>
      </c>
      <c r="AP44" s="81" t="b">
        <v>1</v>
      </c>
      <c r="AQ44" s="81" t="b">
        <v>0</v>
      </c>
      <c r="AR44" s="81" t="b">
        <v>1</v>
      </c>
      <c r="AS44" s="81" t="s">
        <v>1023</v>
      </c>
      <c r="AT44" s="81">
        <v>29</v>
      </c>
      <c r="AU44" s="86" t="s">
        <v>1731</v>
      </c>
      <c r="AV44" s="81" t="b">
        <v>0</v>
      </c>
      <c r="AW44" s="81" t="s">
        <v>1780</v>
      </c>
      <c r="AX44" s="86" t="s">
        <v>1818</v>
      </c>
      <c r="AY44" s="81" t="s">
        <v>66</v>
      </c>
      <c r="AZ44" s="49"/>
      <c r="BA44" s="49"/>
      <c r="BB44" s="49"/>
      <c r="BC44" s="49"/>
      <c r="BD44" s="49"/>
      <c r="BE44" s="49"/>
      <c r="BF44" s="123" t="s">
        <v>6449</v>
      </c>
      <c r="BG44" s="123" t="s">
        <v>6449</v>
      </c>
      <c r="BH44" s="123" t="s">
        <v>6609</v>
      </c>
      <c r="BI44" s="123" t="s">
        <v>6609</v>
      </c>
      <c r="BJ44" s="87" t="e">
        <f>REPLACE(INDEX(GroupVertices[Group], MATCH(Vertices[[#This Row],[Vertex]],GroupVertices[Vertex],0)),1,1,"")</f>
        <v>#N/A</v>
      </c>
      <c r="BK44" s="2"/>
      <c r="BL44" s="3"/>
      <c r="BM44" s="3"/>
      <c r="BN44" s="3"/>
      <c r="BO44" s="3"/>
    </row>
    <row r="45" spans="1:67" x14ac:dyDescent="0.25">
      <c r="A45" s="67" t="s">
        <v>252</v>
      </c>
      <c r="B45" s="68"/>
      <c r="C45" s="68"/>
      <c r="D45" s="69"/>
      <c r="E45" s="71"/>
      <c r="F45" s="103" t="s">
        <v>535</v>
      </c>
      <c r="G45" s="68"/>
      <c r="H45" s="72"/>
      <c r="I45" s="73"/>
      <c r="J45" s="73"/>
      <c r="K45" s="72" t="s">
        <v>2003</v>
      </c>
      <c r="L45" s="76"/>
      <c r="M45" s="77">
        <v>8931.0654296875</v>
      </c>
      <c r="N45" s="77">
        <v>2532.88671875</v>
      </c>
      <c r="O45" s="78"/>
      <c r="P45" s="79"/>
      <c r="Q45" s="79"/>
      <c r="R45" s="89"/>
      <c r="S45" s="49">
        <v>1</v>
      </c>
      <c r="T45" s="49">
        <v>1</v>
      </c>
      <c r="U45" s="50">
        <v>0</v>
      </c>
      <c r="V45" s="50">
        <v>0</v>
      </c>
      <c r="W45" s="50">
        <v>0</v>
      </c>
      <c r="X45" s="50">
        <v>0.99999899999999997</v>
      </c>
      <c r="Y45" s="50">
        <v>0</v>
      </c>
      <c r="Z45" s="50" t="s">
        <v>6377</v>
      </c>
      <c r="AA45" s="74">
        <v>45</v>
      </c>
      <c r="AB45" s="74"/>
      <c r="AC45" s="75"/>
      <c r="AD45" s="81" t="s">
        <v>1126</v>
      </c>
      <c r="AE45" s="81">
        <v>89</v>
      </c>
      <c r="AF45" s="81">
        <v>10</v>
      </c>
      <c r="AG45" s="81">
        <v>152</v>
      </c>
      <c r="AH45" s="81">
        <v>837</v>
      </c>
      <c r="AI45" s="81"/>
      <c r="AJ45" s="81" t="s">
        <v>1292</v>
      </c>
      <c r="AK45" s="81" t="s">
        <v>1436</v>
      </c>
      <c r="AL45" s="86" t="s">
        <v>1519</v>
      </c>
      <c r="AM45" s="81"/>
      <c r="AN45" s="83">
        <v>42170.451909722222</v>
      </c>
      <c r="AO45" s="81"/>
      <c r="AP45" s="81" t="b">
        <v>1</v>
      </c>
      <c r="AQ45" s="81" t="b">
        <v>0</v>
      </c>
      <c r="AR45" s="81" t="b">
        <v>0</v>
      </c>
      <c r="AS45" s="81" t="s">
        <v>1023</v>
      </c>
      <c r="AT45" s="81">
        <v>0</v>
      </c>
      <c r="AU45" s="86" t="s">
        <v>1731</v>
      </c>
      <c r="AV45" s="81" t="b">
        <v>0</v>
      </c>
      <c r="AW45" s="81" t="s">
        <v>1780</v>
      </c>
      <c r="AX45" s="86" t="s">
        <v>1826</v>
      </c>
      <c r="AY45" s="81" t="s">
        <v>66</v>
      </c>
      <c r="AZ45" s="49"/>
      <c r="BA45" s="49"/>
      <c r="BB45" s="49"/>
      <c r="BC45" s="49"/>
      <c r="BD45" s="49" t="s">
        <v>488</v>
      </c>
      <c r="BE45" s="49" t="s">
        <v>488</v>
      </c>
      <c r="BF45" s="123" t="s">
        <v>6455</v>
      </c>
      <c r="BG45" s="123" t="s">
        <v>6455</v>
      </c>
      <c r="BH45" s="123" t="s">
        <v>6615</v>
      </c>
      <c r="BI45" s="123" t="s">
        <v>6615</v>
      </c>
      <c r="BJ45" s="87" t="e">
        <f>REPLACE(INDEX(GroupVertices[Group], MATCH(Vertices[[#This Row],[Vertex]],GroupVertices[Vertex],0)),1,1,"")</f>
        <v>#N/A</v>
      </c>
      <c r="BK45" s="2"/>
      <c r="BL45" s="3"/>
      <c r="BM45" s="3"/>
      <c r="BN45" s="3"/>
      <c r="BO45" s="3"/>
    </row>
    <row r="46" spans="1:67" x14ac:dyDescent="0.25">
      <c r="A46" s="67" t="s">
        <v>265</v>
      </c>
      <c r="B46" s="68"/>
      <c r="C46" s="68"/>
      <c r="D46" s="69"/>
      <c r="E46" s="71"/>
      <c r="F46" s="103" t="s">
        <v>548</v>
      </c>
      <c r="G46" s="68"/>
      <c r="H46" s="72"/>
      <c r="I46" s="73"/>
      <c r="J46" s="73"/>
      <c r="K46" s="72" t="s">
        <v>2018</v>
      </c>
      <c r="L46" s="76"/>
      <c r="M46" s="77">
        <v>9639.794921875</v>
      </c>
      <c r="N46" s="77">
        <v>4977.427734375</v>
      </c>
      <c r="O46" s="78"/>
      <c r="P46" s="79"/>
      <c r="Q46" s="79"/>
      <c r="R46" s="89"/>
      <c r="S46" s="49">
        <v>1</v>
      </c>
      <c r="T46" s="49">
        <v>1</v>
      </c>
      <c r="U46" s="50">
        <v>0</v>
      </c>
      <c r="V46" s="50">
        <v>0</v>
      </c>
      <c r="W46" s="50">
        <v>0</v>
      </c>
      <c r="X46" s="50">
        <v>0.99999899999999997</v>
      </c>
      <c r="Y46" s="50">
        <v>0</v>
      </c>
      <c r="Z46" s="50" t="s">
        <v>6377</v>
      </c>
      <c r="AA46" s="74">
        <v>46</v>
      </c>
      <c r="AB46" s="74"/>
      <c r="AC46" s="75"/>
      <c r="AD46" s="81" t="s">
        <v>1141</v>
      </c>
      <c r="AE46" s="81">
        <v>20</v>
      </c>
      <c r="AF46" s="81">
        <v>2</v>
      </c>
      <c r="AG46" s="81">
        <v>192</v>
      </c>
      <c r="AH46" s="81">
        <v>0</v>
      </c>
      <c r="AI46" s="81"/>
      <c r="AJ46" s="81"/>
      <c r="AK46" s="81"/>
      <c r="AL46" s="86" t="s">
        <v>1525</v>
      </c>
      <c r="AM46" s="81"/>
      <c r="AN46" s="83">
        <v>41739.067430555559</v>
      </c>
      <c r="AO46" s="81"/>
      <c r="AP46" s="81" t="b">
        <v>1</v>
      </c>
      <c r="AQ46" s="81" t="b">
        <v>0</v>
      </c>
      <c r="AR46" s="81" t="b">
        <v>0</v>
      </c>
      <c r="AS46" s="81" t="s">
        <v>1023</v>
      </c>
      <c r="AT46" s="81">
        <v>0</v>
      </c>
      <c r="AU46" s="86" t="s">
        <v>1731</v>
      </c>
      <c r="AV46" s="81" t="b">
        <v>0</v>
      </c>
      <c r="AW46" s="81" t="s">
        <v>1780</v>
      </c>
      <c r="AX46" s="86" t="s">
        <v>1841</v>
      </c>
      <c r="AY46" s="81" t="s">
        <v>66</v>
      </c>
      <c r="AZ46" s="49"/>
      <c r="BA46" s="49"/>
      <c r="BB46" s="49"/>
      <c r="BC46" s="49"/>
      <c r="BD46" s="49" t="s">
        <v>489</v>
      </c>
      <c r="BE46" s="49" t="s">
        <v>489</v>
      </c>
      <c r="BF46" s="123" t="s">
        <v>6460</v>
      </c>
      <c r="BG46" s="123" t="s">
        <v>6460</v>
      </c>
      <c r="BH46" s="123" t="s">
        <v>6620</v>
      </c>
      <c r="BI46" s="123" t="s">
        <v>6620</v>
      </c>
      <c r="BJ46" s="87" t="e">
        <f>REPLACE(INDEX(GroupVertices[Group], MATCH(Vertices[[#This Row],[Vertex]],GroupVertices[Vertex],0)),1,1,"")</f>
        <v>#N/A</v>
      </c>
      <c r="BK46" s="2"/>
      <c r="BL46" s="3"/>
      <c r="BM46" s="3"/>
      <c r="BN46" s="3"/>
      <c r="BO46" s="3"/>
    </row>
    <row r="47" spans="1:67" x14ac:dyDescent="0.25">
      <c r="A47" s="67" t="s">
        <v>270</v>
      </c>
      <c r="B47" s="68"/>
      <c r="C47" s="68"/>
      <c r="D47" s="69"/>
      <c r="E47" s="71"/>
      <c r="F47" s="103" t="s">
        <v>553</v>
      </c>
      <c r="G47" s="68"/>
      <c r="H47" s="72"/>
      <c r="I47" s="73"/>
      <c r="J47" s="73"/>
      <c r="K47" s="72" t="s">
        <v>2022</v>
      </c>
      <c r="L47" s="76"/>
      <c r="M47" s="77">
        <v>2481.497314453125</v>
      </c>
      <c r="N47" s="77">
        <v>8762.505859375</v>
      </c>
      <c r="O47" s="78"/>
      <c r="P47" s="79"/>
      <c r="Q47" s="79"/>
      <c r="R47" s="89"/>
      <c r="S47" s="49">
        <v>1</v>
      </c>
      <c r="T47" s="49">
        <v>1</v>
      </c>
      <c r="U47" s="50">
        <v>0</v>
      </c>
      <c r="V47" s="50">
        <v>0</v>
      </c>
      <c r="W47" s="50">
        <v>0</v>
      </c>
      <c r="X47" s="50">
        <v>0.99999899999999997</v>
      </c>
      <c r="Y47" s="50">
        <v>0</v>
      </c>
      <c r="Z47" s="50" t="s">
        <v>6377</v>
      </c>
      <c r="AA47" s="74">
        <v>47</v>
      </c>
      <c r="AB47" s="74"/>
      <c r="AC47" s="75"/>
      <c r="AD47" s="81" t="s">
        <v>1145</v>
      </c>
      <c r="AE47" s="81">
        <v>91</v>
      </c>
      <c r="AF47" s="81">
        <v>2235</v>
      </c>
      <c r="AG47" s="81">
        <v>46920</v>
      </c>
      <c r="AH47" s="81">
        <v>892</v>
      </c>
      <c r="AI47" s="81">
        <v>19800</v>
      </c>
      <c r="AJ47" s="81" t="s">
        <v>1309</v>
      </c>
      <c r="AK47" s="81" t="s">
        <v>1045</v>
      </c>
      <c r="AL47" s="86" t="s">
        <v>1526</v>
      </c>
      <c r="AM47" s="81" t="s">
        <v>1435</v>
      </c>
      <c r="AN47" s="83">
        <v>40517.61178240741</v>
      </c>
      <c r="AO47" s="86" t="s">
        <v>1631</v>
      </c>
      <c r="AP47" s="81" t="b">
        <v>0</v>
      </c>
      <c r="AQ47" s="81" t="b">
        <v>0</v>
      </c>
      <c r="AR47" s="81" t="b">
        <v>1</v>
      </c>
      <c r="AS47" s="81" t="s">
        <v>1023</v>
      </c>
      <c r="AT47" s="81">
        <v>0</v>
      </c>
      <c r="AU47" s="86" t="s">
        <v>1755</v>
      </c>
      <c r="AV47" s="81" t="b">
        <v>0</v>
      </c>
      <c r="AW47" s="81" t="s">
        <v>1780</v>
      </c>
      <c r="AX47" s="86" t="s">
        <v>1845</v>
      </c>
      <c r="AY47" s="81" t="s">
        <v>66</v>
      </c>
      <c r="AZ47" s="49"/>
      <c r="BA47" s="49"/>
      <c r="BB47" s="49"/>
      <c r="BC47" s="49"/>
      <c r="BD47" s="49"/>
      <c r="BE47" s="49"/>
      <c r="BF47" s="123" t="s">
        <v>6461</v>
      </c>
      <c r="BG47" s="123" t="s">
        <v>6461</v>
      </c>
      <c r="BH47" s="123" t="s">
        <v>6621</v>
      </c>
      <c r="BI47" s="123" t="s">
        <v>6621</v>
      </c>
      <c r="BJ47" s="87" t="e">
        <f>REPLACE(INDEX(GroupVertices[Group], MATCH(Vertices[[#This Row],[Vertex]],GroupVertices[Vertex],0)),1,1,"")</f>
        <v>#N/A</v>
      </c>
      <c r="BK47" s="2"/>
      <c r="BL47" s="3"/>
      <c r="BM47" s="3"/>
      <c r="BN47" s="3"/>
      <c r="BO47" s="3"/>
    </row>
    <row r="48" spans="1:67" x14ac:dyDescent="0.25">
      <c r="A48" s="67" t="s">
        <v>275</v>
      </c>
      <c r="B48" s="68"/>
      <c r="C48" s="68"/>
      <c r="D48" s="69"/>
      <c r="E48" s="71"/>
      <c r="F48" s="103" t="s">
        <v>558</v>
      </c>
      <c r="G48" s="68"/>
      <c r="H48" s="72"/>
      <c r="I48" s="73"/>
      <c r="J48" s="73"/>
      <c r="K48" s="72" t="s">
        <v>2026</v>
      </c>
      <c r="L48" s="76"/>
      <c r="M48" s="77">
        <v>8998.564453125</v>
      </c>
      <c r="N48" s="77">
        <v>3122.719482421875</v>
      </c>
      <c r="O48" s="78"/>
      <c r="P48" s="79"/>
      <c r="Q48" s="79"/>
      <c r="R48" s="89"/>
      <c r="S48" s="49">
        <v>1</v>
      </c>
      <c r="T48" s="49">
        <v>1</v>
      </c>
      <c r="U48" s="50">
        <v>0</v>
      </c>
      <c r="V48" s="50">
        <v>0</v>
      </c>
      <c r="W48" s="50">
        <v>0</v>
      </c>
      <c r="X48" s="50">
        <v>0.99999899999999997</v>
      </c>
      <c r="Y48" s="50">
        <v>0</v>
      </c>
      <c r="Z48" s="50" t="s">
        <v>6377</v>
      </c>
      <c r="AA48" s="74">
        <v>48</v>
      </c>
      <c r="AB48" s="74"/>
      <c r="AC48" s="75"/>
      <c r="AD48" s="81" t="s">
        <v>1149</v>
      </c>
      <c r="AE48" s="81">
        <v>64</v>
      </c>
      <c r="AF48" s="81">
        <v>7</v>
      </c>
      <c r="AG48" s="81">
        <v>377</v>
      </c>
      <c r="AH48" s="81">
        <v>1</v>
      </c>
      <c r="AI48" s="81"/>
      <c r="AJ48" s="81"/>
      <c r="AK48" s="81" t="s">
        <v>1447</v>
      </c>
      <c r="AL48" s="81"/>
      <c r="AM48" s="81"/>
      <c r="AN48" s="83">
        <v>40297.289988425924</v>
      </c>
      <c r="AO48" s="81"/>
      <c r="AP48" s="81" t="b">
        <v>1</v>
      </c>
      <c r="AQ48" s="81" t="b">
        <v>0</v>
      </c>
      <c r="AR48" s="81" t="b">
        <v>0</v>
      </c>
      <c r="AS48" s="81" t="s">
        <v>1023</v>
      </c>
      <c r="AT48" s="81">
        <v>1</v>
      </c>
      <c r="AU48" s="86" t="s">
        <v>1731</v>
      </c>
      <c r="AV48" s="81" t="b">
        <v>0</v>
      </c>
      <c r="AW48" s="81" t="s">
        <v>1780</v>
      </c>
      <c r="AX48" s="86" t="s">
        <v>1849</v>
      </c>
      <c r="AY48" s="81" t="s">
        <v>66</v>
      </c>
      <c r="AZ48" s="49"/>
      <c r="BA48" s="49"/>
      <c r="BB48" s="49"/>
      <c r="BC48" s="49"/>
      <c r="BD48" s="49" t="s">
        <v>490</v>
      </c>
      <c r="BE48" s="49" t="s">
        <v>490</v>
      </c>
      <c r="BF48" s="123" t="s">
        <v>6462</v>
      </c>
      <c r="BG48" s="123" t="s">
        <v>6462</v>
      </c>
      <c r="BH48" s="123" t="s">
        <v>6622</v>
      </c>
      <c r="BI48" s="123" t="s">
        <v>6622</v>
      </c>
      <c r="BJ48" s="87" t="e">
        <f>REPLACE(INDEX(GroupVertices[Group], MATCH(Vertices[[#This Row],[Vertex]],GroupVertices[Vertex],0)),1,1,"")</f>
        <v>#N/A</v>
      </c>
      <c r="BK48" s="2"/>
      <c r="BL48" s="3"/>
      <c r="BM48" s="3"/>
      <c r="BN48" s="3"/>
      <c r="BO48" s="3"/>
    </row>
    <row r="49" spans="1:67" x14ac:dyDescent="0.25">
      <c r="A49" s="67" t="s">
        <v>276</v>
      </c>
      <c r="B49" s="68"/>
      <c r="C49" s="68"/>
      <c r="D49" s="69"/>
      <c r="E49" s="71"/>
      <c r="F49" s="103" t="s">
        <v>559</v>
      </c>
      <c r="G49" s="68"/>
      <c r="H49" s="72"/>
      <c r="I49" s="73"/>
      <c r="J49" s="73"/>
      <c r="K49" s="72" t="s">
        <v>2027</v>
      </c>
      <c r="L49" s="76"/>
      <c r="M49" s="77">
        <v>8842.189453125</v>
      </c>
      <c r="N49" s="77">
        <v>8807.279296875</v>
      </c>
      <c r="O49" s="78"/>
      <c r="P49" s="79"/>
      <c r="Q49" s="79"/>
      <c r="R49" s="89"/>
      <c r="S49" s="49">
        <v>1</v>
      </c>
      <c r="T49" s="49">
        <v>1</v>
      </c>
      <c r="U49" s="50">
        <v>0</v>
      </c>
      <c r="V49" s="50">
        <v>0</v>
      </c>
      <c r="W49" s="50">
        <v>0</v>
      </c>
      <c r="X49" s="50">
        <v>0.99999899999999997</v>
      </c>
      <c r="Y49" s="50">
        <v>0</v>
      </c>
      <c r="Z49" s="50" t="s">
        <v>6377</v>
      </c>
      <c r="AA49" s="74">
        <v>49</v>
      </c>
      <c r="AB49" s="74"/>
      <c r="AC49" s="75"/>
      <c r="AD49" s="81" t="s">
        <v>1150</v>
      </c>
      <c r="AE49" s="81">
        <v>33</v>
      </c>
      <c r="AF49" s="81">
        <v>60</v>
      </c>
      <c r="AG49" s="81">
        <v>916</v>
      </c>
      <c r="AH49" s="81">
        <v>0</v>
      </c>
      <c r="AI49" s="81"/>
      <c r="AJ49" s="81" t="s">
        <v>1313</v>
      </c>
      <c r="AK49" s="81"/>
      <c r="AL49" s="81"/>
      <c r="AM49" s="81"/>
      <c r="AN49" s="83">
        <v>42675.34480324074</v>
      </c>
      <c r="AO49" s="86" t="s">
        <v>1635</v>
      </c>
      <c r="AP49" s="81" t="b">
        <v>1</v>
      </c>
      <c r="AQ49" s="81" t="b">
        <v>0</v>
      </c>
      <c r="AR49" s="81" t="b">
        <v>0</v>
      </c>
      <c r="AS49" s="81" t="s">
        <v>1730</v>
      </c>
      <c r="AT49" s="81">
        <v>0</v>
      </c>
      <c r="AU49" s="81"/>
      <c r="AV49" s="81" t="b">
        <v>0</v>
      </c>
      <c r="AW49" s="81" t="s">
        <v>1780</v>
      </c>
      <c r="AX49" s="86" t="s">
        <v>1850</v>
      </c>
      <c r="AY49" s="81" t="s">
        <v>66</v>
      </c>
      <c r="AZ49" s="49" t="s">
        <v>467</v>
      </c>
      <c r="BA49" s="49" t="s">
        <v>467</v>
      </c>
      <c r="BB49" s="49" t="s">
        <v>475</v>
      </c>
      <c r="BC49" s="49" t="s">
        <v>475</v>
      </c>
      <c r="BD49" s="49"/>
      <c r="BE49" s="49"/>
      <c r="BF49" s="123" t="s">
        <v>6463</v>
      </c>
      <c r="BG49" s="123" t="s">
        <v>6463</v>
      </c>
      <c r="BH49" s="123" t="s">
        <v>6623</v>
      </c>
      <c r="BI49" s="123" t="s">
        <v>6623</v>
      </c>
      <c r="BJ49" s="87" t="e">
        <f>REPLACE(INDEX(GroupVertices[Group], MATCH(Vertices[[#This Row],[Vertex]],GroupVertices[Vertex],0)),1,1,"")</f>
        <v>#N/A</v>
      </c>
      <c r="BK49" s="2"/>
      <c r="BL49" s="3"/>
      <c r="BM49" s="3"/>
      <c r="BN49" s="3"/>
      <c r="BO49" s="3"/>
    </row>
    <row r="50" spans="1:67" x14ac:dyDescent="0.25">
      <c r="A50" s="67" t="s">
        <v>277</v>
      </c>
      <c r="B50" s="68"/>
      <c r="C50" s="68"/>
      <c r="D50" s="69"/>
      <c r="E50" s="71"/>
      <c r="F50" s="103" t="s">
        <v>502</v>
      </c>
      <c r="G50" s="68"/>
      <c r="H50" s="72"/>
      <c r="I50" s="73"/>
      <c r="J50" s="73"/>
      <c r="K50" s="72" t="s">
        <v>2028</v>
      </c>
      <c r="L50" s="76"/>
      <c r="M50" s="77">
        <v>2938.7958984375</v>
      </c>
      <c r="N50" s="77">
        <v>8962.291015625</v>
      </c>
      <c r="O50" s="78"/>
      <c r="P50" s="79"/>
      <c r="Q50" s="79"/>
      <c r="R50" s="89"/>
      <c r="S50" s="49">
        <v>1</v>
      </c>
      <c r="T50" s="49">
        <v>1</v>
      </c>
      <c r="U50" s="50">
        <v>0</v>
      </c>
      <c r="V50" s="50">
        <v>0</v>
      </c>
      <c r="W50" s="50">
        <v>0</v>
      </c>
      <c r="X50" s="50">
        <v>0.99999899999999997</v>
      </c>
      <c r="Y50" s="50">
        <v>0</v>
      </c>
      <c r="Z50" s="50" t="s">
        <v>6377</v>
      </c>
      <c r="AA50" s="74">
        <v>50</v>
      </c>
      <c r="AB50" s="74"/>
      <c r="AC50" s="75"/>
      <c r="AD50" s="81" t="s">
        <v>1151</v>
      </c>
      <c r="AE50" s="81">
        <v>139</v>
      </c>
      <c r="AF50" s="81">
        <v>74</v>
      </c>
      <c r="AG50" s="81">
        <v>12144</v>
      </c>
      <c r="AH50" s="81">
        <v>0</v>
      </c>
      <c r="AI50" s="81">
        <v>19800</v>
      </c>
      <c r="AJ50" s="81"/>
      <c r="AK50" s="81"/>
      <c r="AL50" s="86" t="s">
        <v>1529</v>
      </c>
      <c r="AM50" s="81" t="s">
        <v>1435</v>
      </c>
      <c r="AN50" s="83">
        <v>41054.533020833333</v>
      </c>
      <c r="AO50" s="81"/>
      <c r="AP50" s="81" t="b">
        <v>1</v>
      </c>
      <c r="AQ50" s="81" t="b">
        <v>1</v>
      </c>
      <c r="AR50" s="81" t="b">
        <v>0</v>
      </c>
      <c r="AS50" s="81" t="s">
        <v>1023</v>
      </c>
      <c r="AT50" s="81">
        <v>1</v>
      </c>
      <c r="AU50" s="86" t="s">
        <v>1731</v>
      </c>
      <c r="AV50" s="81" t="b">
        <v>0</v>
      </c>
      <c r="AW50" s="81" t="s">
        <v>1780</v>
      </c>
      <c r="AX50" s="86" t="s">
        <v>1851</v>
      </c>
      <c r="AY50" s="81" t="s">
        <v>66</v>
      </c>
      <c r="AZ50" s="49" t="s">
        <v>467</v>
      </c>
      <c r="BA50" s="49" t="s">
        <v>467</v>
      </c>
      <c r="BB50" s="49" t="s">
        <v>475</v>
      </c>
      <c r="BC50" s="49" t="s">
        <v>475</v>
      </c>
      <c r="BD50" s="49"/>
      <c r="BE50" s="49"/>
      <c r="BF50" s="123" t="s">
        <v>6463</v>
      </c>
      <c r="BG50" s="123" t="s">
        <v>6463</v>
      </c>
      <c r="BH50" s="123" t="s">
        <v>6623</v>
      </c>
      <c r="BI50" s="123" t="s">
        <v>6623</v>
      </c>
      <c r="BJ50" s="87" t="e">
        <f>REPLACE(INDEX(GroupVertices[Group], MATCH(Vertices[[#This Row],[Vertex]],GroupVertices[Vertex],0)),1,1,"")</f>
        <v>#N/A</v>
      </c>
      <c r="BK50" s="2"/>
      <c r="BL50" s="3"/>
      <c r="BM50" s="3"/>
      <c r="BN50" s="3"/>
      <c r="BO50" s="3"/>
    </row>
    <row r="51" spans="1:67" x14ac:dyDescent="0.25">
      <c r="A51" s="67" t="s">
        <v>278</v>
      </c>
      <c r="B51" s="68"/>
      <c r="C51" s="68"/>
      <c r="D51" s="69"/>
      <c r="E51" s="71"/>
      <c r="F51" s="103" t="s">
        <v>502</v>
      </c>
      <c r="G51" s="68"/>
      <c r="H51" s="72"/>
      <c r="I51" s="73"/>
      <c r="J51" s="73"/>
      <c r="K51" s="72" t="s">
        <v>2029</v>
      </c>
      <c r="L51" s="76"/>
      <c r="M51" s="77">
        <v>8022.69921875</v>
      </c>
      <c r="N51" s="77">
        <v>8288.02734375</v>
      </c>
      <c r="O51" s="78"/>
      <c r="P51" s="79"/>
      <c r="Q51" s="79"/>
      <c r="R51" s="89"/>
      <c r="S51" s="49">
        <v>1</v>
      </c>
      <c r="T51" s="49">
        <v>1</v>
      </c>
      <c r="U51" s="50">
        <v>0</v>
      </c>
      <c r="V51" s="50">
        <v>0</v>
      </c>
      <c r="W51" s="50">
        <v>0</v>
      </c>
      <c r="X51" s="50">
        <v>0.99999899999999997</v>
      </c>
      <c r="Y51" s="50">
        <v>0</v>
      </c>
      <c r="Z51" s="50" t="s">
        <v>6377</v>
      </c>
      <c r="AA51" s="74">
        <v>51</v>
      </c>
      <c r="AB51" s="74"/>
      <c r="AC51" s="75"/>
      <c r="AD51" s="81" t="s">
        <v>1152</v>
      </c>
      <c r="AE51" s="81">
        <v>42</v>
      </c>
      <c r="AF51" s="81">
        <v>34</v>
      </c>
      <c r="AG51" s="81">
        <v>6929</v>
      </c>
      <c r="AH51" s="81">
        <v>0</v>
      </c>
      <c r="AI51" s="81"/>
      <c r="AJ51" s="81"/>
      <c r="AK51" s="81"/>
      <c r="AL51" s="86" t="s">
        <v>1530</v>
      </c>
      <c r="AM51" s="81"/>
      <c r="AN51" s="83">
        <v>42290.312280092592</v>
      </c>
      <c r="AO51" s="81"/>
      <c r="AP51" s="81" t="b">
        <v>1</v>
      </c>
      <c r="AQ51" s="81" t="b">
        <v>1</v>
      </c>
      <c r="AR51" s="81" t="b">
        <v>0</v>
      </c>
      <c r="AS51" s="81" t="s">
        <v>1730</v>
      </c>
      <c r="AT51" s="81">
        <v>1</v>
      </c>
      <c r="AU51" s="86" t="s">
        <v>1731</v>
      </c>
      <c r="AV51" s="81" t="b">
        <v>0</v>
      </c>
      <c r="AW51" s="81" t="s">
        <v>1780</v>
      </c>
      <c r="AX51" s="86" t="s">
        <v>1852</v>
      </c>
      <c r="AY51" s="81" t="s">
        <v>66</v>
      </c>
      <c r="AZ51" s="49" t="s">
        <v>468</v>
      </c>
      <c r="BA51" s="49" t="s">
        <v>468</v>
      </c>
      <c r="BB51" s="49" t="s">
        <v>476</v>
      </c>
      <c r="BC51" s="49" t="s">
        <v>476</v>
      </c>
      <c r="BD51" s="49"/>
      <c r="BE51" s="49"/>
      <c r="BF51" s="123" t="s">
        <v>6463</v>
      </c>
      <c r="BG51" s="123" t="s">
        <v>6463</v>
      </c>
      <c r="BH51" s="123" t="s">
        <v>6623</v>
      </c>
      <c r="BI51" s="123" t="s">
        <v>6623</v>
      </c>
      <c r="BJ51" s="87" t="e">
        <f>REPLACE(INDEX(GroupVertices[Group], MATCH(Vertices[[#This Row],[Vertex]],GroupVertices[Vertex],0)),1,1,"")</f>
        <v>#N/A</v>
      </c>
      <c r="BK51" s="2"/>
      <c r="BL51" s="3"/>
      <c r="BM51" s="3"/>
      <c r="BN51" s="3"/>
      <c r="BO51" s="3"/>
    </row>
    <row r="52" spans="1:67" x14ac:dyDescent="0.25">
      <c r="A52" s="67" t="s">
        <v>306</v>
      </c>
      <c r="B52" s="68"/>
      <c r="C52" s="68"/>
      <c r="D52" s="69"/>
      <c r="E52" s="71"/>
      <c r="F52" s="103" t="s">
        <v>586</v>
      </c>
      <c r="G52" s="68"/>
      <c r="H52" s="72"/>
      <c r="I52" s="73"/>
      <c r="J52" s="73"/>
      <c r="K52" s="72" t="s">
        <v>2055</v>
      </c>
      <c r="L52" s="76"/>
      <c r="M52" s="77">
        <v>2151.620849609375</v>
      </c>
      <c r="N52" s="77">
        <v>2193.085205078125</v>
      </c>
      <c r="O52" s="78"/>
      <c r="P52" s="79"/>
      <c r="Q52" s="79"/>
      <c r="R52" s="89"/>
      <c r="S52" s="49">
        <v>1</v>
      </c>
      <c r="T52" s="49">
        <v>1</v>
      </c>
      <c r="U52" s="50">
        <v>0</v>
      </c>
      <c r="V52" s="50">
        <v>0</v>
      </c>
      <c r="W52" s="50">
        <v>0</v>
      </c>
      <c r="X52" s="50">
        <v>0.99999899999999997</v>
      </c>
      <c r="Y52" s="50">
        <v>0</v>
      </c>
      <c r="Z52" s="50" t="s">
        <v>6377</v>
      </c>
      <c r="AA52" s="74">
        <v>52</v>
      </c>
      <c r="AB52" s="74"/>
      <c r="AC52" s="75"/>
      <c r="AD52" s="81" t="s">
        <v>1179</v>
      </c>
      <c r="AE52" s="81">
        <v>99</v>
      </c>
      <c r="AF52" s="81">
        <v>4220</v>
      </c>
      <c r="AG52" s="81">
        <v>24924</v>
      </c>
      <c r="AH52" s="81">
        <v>37</v>
      </c>
      <c r="AI52" s="81">
        <v>19800</v>
      </c>
      <c r="AJ52" s="81" t="s">
        <v>1334</v>
      </c>
      <c r="AK52" s="81" t="s">
        <v>1463</v>
      </c>
      <c r="AL52" s="86" t="s">
        <v>1540</v>
      </c>
      <c r="AM52" s="81" t="s">
        <v>1435</v>
      </c>
      <c r="AN52" s="83">
        <v>40311.483946759261</v>
      </c>
      <c r="AO52" s="86" t="s">
        <v>1658</v>
      </c>
      <c r="AP52" s="81" t="b">
        <v>1</v>
      </c>
      <c r="AQ52" s="81" t="b">
        <v>0</v>
      </c>
      <c r="AR52" s="81" t="b">
        <v>0</v>
      </c>
      <c r="AS52" s="81" t="s">
        <v>1023</v>
      </c>
      <c r="AT52" s="81">
        <v>33</v>
      </c>
      <c r="AU52" s="86" t="s">
        <v>1731</v>
      </c>
      <c r="AV52" s="81" t="b">
        <v>0</v>
      </c>
      <c r="AW52" s="81" t="s">
        <v>1780</v>
      </c>
      <c r="AX52" s="86" t="s">
        <v>1879</v>
      </c>
      <c r="AY52" s="81" t="s">
        <v>66</v>
      </c>
      <c r="AZ52" s="49" t="s">
        <v>469</v>
      </c>
      <c r="BA52" s="49" t="s">
        <v>469</v>
      </c>
      <c r="BB52" s="49" t="s">
        <v>477</v>
      </c>
      <c r="BC52" s="49" t="s">
        <v>477</v>
      </c>
      <c r="BD52" s="49"/>
      <c r="BE52" s="49"/>
      <c r="BF52" s="123" t="s">
        <v>6469</v>
      </c>
      <c r="BG52" s="123" t="s">
        <v>6469</v>
      </c>
      <c r="BH52" s="123" t="s">
        <v>6629</v>
      </c>
      <c r="BI52" s="123" t="s">
        <v>6629</v>
      </c>
      <c r="BJ52" s="87" t="e">
        <f>REPLACE(INDEX(GroupVertices[Group], MATCH(Vertices[[#This Row],[Vertex]],GroupVertices[Vertex],0)),1,1,"")</f>
        <v>#N/A</v>
      </c>
      <c r="BK52" s="2"/>
      <c r="BL52" s="3"/>
      <c r="BM52" s="3"/>
      <c r="BN52" s="3"/>
      <c r="BO52" s="3"/>
    </row>
    <row r="53" spans="1:67" x14ac:dyDescent="0.25">
      <c r="A53" s="67" t="s">
        <v>354</v>
      </c>
      <c r="B53" s="68"/>
      <c r="C53" s="68"/>
      <c r="D53" s="69"/>
      <c r="E53" s="71"/>
      <c r="F53" s="103" t="s">
        <v>1776</v>
      </c>
      <c r="G53" s="68"/>
      <c r="H53" s="72"/>
      <c r="I53" s="73"/>
      <c r="J53" s="73"/>
      <c r="K53" s="72" t="s">
        <v>5923</v>
      </c>
      <c r="L53" s="76"/>
      <c r="M53" s="77">
        <v>616.6256103515625</v>
      </c>
      <c r="N53" s="77">
        <v>5111.53271484375</v>
      </c>
      <c r="O53" s="78"/>
      <c r="P53" s="79"/>
      <c r="Q53" s="79"/>
      <c r="R53" s="89"/>
      <c r="S53" s="49">
        <v>1</v>
      </c>
      <c r="T53" s="49">
        <v>1</v>
      </c>
      <c r="U53" s="50">
        <v>0</v>
      </c>
      <c r="V53" s="50">
        <v>0</v>
      </c>
      <c r="W53" s="50">
        <v>0</v>
      </c>
      <c r="X53" s="50">
        <v>0.99999899999999997</v>
      </c>
      <c r="Y53" s="50">
        <v>0</v>
      </c>
      <c r="Z53" s="50" t="s">
        <v>6377</v>
      </c>
      <c r="AA53" s="74">
        <v>53</v>
      </c>
      <c r="AB53" s="74"/>
      <c r="AC53" s="75"/>
      <c r="AD53" s="81" t="s">
        <v>1227</v>
      </c>
      <c r="AE53" s="81">
        <v>149</v>
      </c>
      <c r="AF53" s="81">
        <v>11</v>
      </c>
      <c r="AG53" s="81">
        <v>200</v>
      </c>
      <c r="AH53" s="81">
        <v>8</v>
      </c>
      <c r="AI53" s="81"/>
      <c r="AJ53" s="81" t="s">
        <v>1379</v>
      </c>
      <c r="AK53" s="81" t="s">
        <v>1481</v>
      </c>
      <c r="AL53" s="86" t="s">
        <v>1559</v>
      </c>
      <c r="AM53" s="81"/>
      <c r="AN53" s="83">
        <v>42828.355405092596</v>
      </c>
      <c r="AO53" s="86" t="s">
        <v>1702</v>
      </c>
      <c r="AP53" s="81" t="b">
        <v>0</v>
      </c>
      <c r="AQ53" s="81" t="b">
        <v>0</v>
      </c>
      <c r="AR53" s="81" t="b">
        <v>0</v>
      </c>
      <c r="AS53" s="81" t="s">
        <v>1023</v>
      </c>
      <c r="AT53" s="81">
        <v>1</v>
      </c>
      <c r="AU53" s="86" t="s">
        <v>1731</v>
      </c>
      <c r="AV53" s="81" t="b">
        <v>0</v>
      </c>
      <c r="AW53" s="81" t="s">
        <v>1780</v>
      </c>
      <c r="AX53" s="86" t="s">
        <v>1927</v>
      </c>
      <c r="AY53" s="81" t="s">
        <v>66</v>
      </c>
      <c r="AZ53" s="49"/>
      <c r="BA53" s="49"/>
      <c r="BB53" s="49"/>
      <c r="BC53" s="49"/>
      <c r="BD53" s="49"/>
      <c r="BE53" s="49"/>
      <c r="BF53" s="123" t="s">
        <v>6477</v>
      </c>
      <c r="BG53" s="123" t="s">
        <v>6477</v>
      </c>
      <c r="BH53" s="123" t="s">
        <v>6636</v>
      </c>
      <c r="BI53" s="123" t="s">
        <v>6636</v>
      </c>
      <c r="BJ53" s="87" t="e">
        <f>REPLACE(INDEX(GroupVertices[Group], MATCH(Vertices[[#This Row],[Vertex]],GroupVertices[Vertex],0)),1,1,"")</f>
        <v>#N/A</v>
      </c>
      <c r="BK53" s="2"/>
      <c r="BL53" s="3"/>
      <c r="BM53" s="3"/>
      <c r="BN53" s="3"/>
      <c r="BO53" s="3"/>
    </row>
    <row r="54" spans="1:67" x14ac:dyDescent="0.25">
      <c r="A54" s="67" t="s">
        <v>358</v>
      </c>
      <c r="B54" s="68"/>
      <c r="C54" s="68"/>
      <c r="D54" s="69"/>
      <c r="E54" s="71"/>
      <c r="F54" s="103" t="s">
        <v>636</v>
      </c>
      <c r="G54" s="68"/>
      <c r="H54" s="72"/>
      <c r="I54" s="73"/>
      <c r="J54" s="73"/>
      <c r="K54" s="72" t="s">
        <v>2104</v>
      </c>
      <c r="L54" s="76"/>
      <c r="M54" s="77">
        <v>7705.98193359375</v>
      </c>
      <c r="N54" s="77">
        <v>1065.0987548828125</v>
      </c>
      <c r="O54" s="78"/>
      <c r="P54" s="79"/>
      <c r="Q54" s="79"/>
      <c r="R54" s="89"/>
      <c r="S54" s="49">
        <v>1</v>
      </c>
      <c r="T54" s="49">
        <v>1</v>
      </c>
      <c r="U54" s="50">
        <v>0</v>
      </c>
      <c r="V54" s="50">
        <v>0</v>
      </c>
      <c r="W54" s="50">
        <v>0</v>
      </c>
      <c r="X54" s="50">
        <v>0.99999899999999997</v>
      </c>
      <c r="Y54" s="50">
        <v>0</v>
      </c>
      <c r="Z54" s="50" t="s">
        <v>6377</v>
      </c>
      <c r="AA54" s="74">
        <v>54</v>
      </c>
      <c r="AB54" s="74"/>
      <c r="AC54" s="75"/>
      <c r="AD54" s="81" t="s">
        <v>1231</v>
      </c>
      <c r="AE54" s="81">
        <v>50</v>
      </c>
      <c r="AF54" s="81">
        <v>47</v>
      </c>
      <c r="AG54" s="81">
        <v>2236</v>
      </c>
      <c r="AH54" s="81">
        <v>1465</v>
      </c>
      <c r="AI54" s="81">
        <v>-25200</v>
      </c>
      <c r="AJ54" s="81" t="s">
        <v>1382</v>
      </c>
      <c r="AK54" s="81" t="s">
        <v>1483</v>
      </c>
      <c r="AL54" s="86" t="s">
        <v>1560</v>
      </c>
      <c r="AM54" s="81" t="s">
        <v>1568</v>
      </c>
      <c r="AN54" s="83">
        <v>42462.048888888887</v>
      </c>
      <c r="AO54" s="86" t="s">
        <v>1705</v>
      </c>
      <c r="AP54" s="81" t="b">
        <v>1</v>
      </c>
      <c r="AQ54" s="81" t="b">
        <v>0</v>
      </c>
      <c r="AR54" s="81" t="b">
        <v>0</v>
      </c>
      <c r="AS54" s="81" t="s">
        <v>1023</v>
      </c>
      <c r="AT54" s="81">
        <v>2</v>
      </c>
      <c r="AU54" s="81"/>
      <c r="AV54" s="81" t="b">
        <v>0</v>
      </c>
      <c r="AW54" s="81" t="s">
        <v>1780</v>
      </c>
      <c r="AX54" s="86" t="s">
        <v>1931</v>
      </c>
      <c r="AY54" s="81" t="s">
        <v>66</v>
      </c>
      <c r="AZ54" s="49"/>
      <c r="BA54" s="49"/>
      <c r="BB54" s="49"/>
      <c r="BC54" s="49"/>
      <c r="BD54" s="49" t="s">
        <v>494</v>
      </c>
      <c r="BE54" s="49" t="s">
        <v>494</v>
      </c>
      <c r="BF54" s="123" t="s">
        <v>6479</v>
      </c>
      <c r="BG54" s="123" t="s">
        <v>6479</v>
      </c>
      <c r="BH54" s="123" t="s">
        <v>6638</v>
      </c>
      <c r="BI54" s="123" t="s">
        <v>6638</v>
      </c>
      <c r="BJ54" s="87" t="e">
        <f>REPLACE(INDEX(GroupVertices[Group], MATCH(Vertices[[#This Row],[Vertex]],GroupVertices[Vertex],0)),1,1,"")</f>
        <v>#N/A</v>
      </c>
      <c r="BK54" s="2"/>
      <c r="BL54" s="3"/>
      <c r="BM54" s="3"/>
      <c r="BN54" s="3"/>
      <c r="BO54" s="3"/>
    </row>
    <row r="55" spans="1:67" x14ac:dyDescent="0.25">
      <c r="A55" s="67" t="s">
        <v>372</v>
      </c>
      <c r="B55" s="68"/>
      <c r="C55" s="68"/>
      <c r="D55" s="69"/>
      <c r="E55" s="71"/>
      <c r="F55" s="103" t="s">
        <v>650</v>
      </c>
      <c r="G55" s="68"/>
      <c r="H55" s="72"/>
      <c r="I55" s="73"/>
      <c r="J55" s="73"/>
      <c r="K55" s="72" t="s">
        <v>2119</v>
      </c>
      <c r="L55" s="76"/>
      <c r="M55" s="77">
        <v>3509.787353515625</v>
      </c>
      <c r="N55" s="77">
        <v>1157.8837890625</v>
      </c>
      <c r="O55" s="78"/>
      <c r="P55" s="79"/>
      <c r="Q55" s="79"/>
      <c r="R55" s="89"/>
      <c r="S55" s="49">
        <v>1</v>
      </c>
      <c r="T55" s="49">
        <v>1</v>
      </c>
      <c r="U55" s="50">
        <v>0</v>
      </c>
      <c r="V55" s="50">
        <v>0</v>
      </c>
      <c r="W55" s="50">
        <v>0</v>
      </c>
      <c r="X55" s="50">
        <v>0.99999899999999997</v>
      </c>
      <c r="Y55" s="50">
        <v>0</v>
      </c>
      <c r="Z55" s="50" t="s">
        <v>6377</v>
      </c>
      <c r="AA55" s="74">
        <v>55</v>
      </c>
      <c r="AB55" s="74"/>
      <c r="AC55" s="75"/>
      <c r="AD55" s="81" t="s">
        <v>1247</v>
      </c>
      <c r="AE55" s="81">
        <v>29</v>
      </c>
      <c r="AF55" s="81">
        <v>7</v>
      </c>
      <c r="AG55" s="81">
        <v>6</v>
      </c>
      <c r="AH55" s="81">
        <v>24</v>
      </c>
      <c r="AI55" s="81"/>
      <c r="AJ55" s="81" t="s">
        <v>1397</v>
      </c>
      <c r="AK55" s="81" t="s">
        <v>1496</v>
      </c>
      <c r="AL55" s="81"/>
      <c r="AM55" s="81"/>
      <c r="AN55" s="83">
        <v>42853.170312499999</v>
      </c>
      <c r="AO55" s="86" t="s">
        <v>1720</v>
      </c>
      <c r="AP55" s="81" t="b">
        <v>1</v>
      </c>
      <c r="AQ55" s="81" t="b">
        <v>0</v>
      </c>
      <c r="AR55" s="81" t="b">
        <v>0</v>
      </c>
      <c r="AS55" s="81" t="s">
        <v>1023</v>
      </c>
      <c r="AT55" s="81">
        <v>0</v>
      </c>
      <c r="AU55" s="81"/>
      <c r="AV55" s="81" t="b">
        <v>0</v>
      </c>
      <c r="AW55" s="81" t="s">
        <v>1780</v>
      </c>
      <c r="AX55" s="86" t="s">
        <v>1948</v>
      </c>
      <c r="AY55" s="81" t="s">
        <v>66</v>
      </c>
      <c r="AZ55" s="49"/>
      <c r="BA55" s="49"/>
      <c r="BB55" s="49"/>
      <c r="BC55" s="49"/>
      <c r="BD55" s="49" t="s">
        <v>496</v>
      </c>
      <c r="BE55" s="49" t="s">
        <v>496</v>
      </c>
      <c r="BF55" s="123" t="s">
        <v>6485</v>
      </c>
      <c r="BG55" s="123" t="s">
        <v>6485</v>
      </c>
      <c r="BH55" s="123" t="s">
        <v>6644</v>
      </c>
      <c r="BI55" s="123" t="s">
        <v>6644</v>
      </c>
      <c r="BJ55" s="87" t="e">
        <f>REPLACE(INDEX(GroupVertices[Group], MATCH(Vertices[[#This Row],[Vertex]],GroupVertices[Vertex],0)),1,1,"")</f>
        <v>#N/A</v>
      </c>
      <c r="BK55" s="2"/>
      <c r="BL55" s="3"/>
      <c r="BM55" s="3"/>
      <c r="BN55" s="3"/>
      <c r="BO55" s="3"/>
    </row>
    <row r="56" spans="1:67" x14ac:dyDescent="0.25">
      <c r="A56" s="67" t="s">
        <v>373</v>
      </c>
      <c r="B56" s="68"/>
      <c r="C56" s="68"/>
      <c r="D56" s="69"/>
      <c r="E56" s="71"/>
      <c r="F56" s="103" t="s">
        <v>651</v>
      </c>
      <c r="G56" s="68"/>
      <c r="H56" s="72"/>
      <c r="I56" s="73"/>
      <c r="J56" s="73"/>
      <c r="K56" s="72" t="s">
        <v>2120</v>
      </c>
      <c r="L56" s="76"/>
      <c r="M56" s="77">
        <v>8699.10546875</v>
      </c>
      <c r="N56" s="77">
        <v>840.33154296875</v>
      </c>
      <c r="O56" s="78"/>
      <c r="P56" s="79"/>
      <c r="Q56" s="79"/>
      <c r="R56" s="89"/>
      <c r="S56" s="49">
        <v>1</v>
      </c>
      <c r="T56" s="49">
        <v>1</v>
      </c>
      <c r="U56" s="50">
        <v>0</v>
      </c>
      <c r="V56" s="50">
        <v>0</v>
      </c>
      <c r="W56" s="50">
        <v>0</v>
      </c>
      <c r="X56" s="50">
        <v>0.99999899999999997</v>
      </c>
      <c r="Y56" s="50">
        <v>0</v>
      </c>
      <c r="Z56" s="50" t="s">
        <v>6377</v>
      </c>
      <c r="AA56" s="74">
        <v>56</v>
      </c>
      <c r="AB56" s="74"/>
      <c r="AC56" s="75"/>
      <c r="AD56" s="81" t="s">
        <v>1248</v>
      </c>
      <c r="AE56" s="81">
        <v>256</v>
      </c>
      <c r="AF56" s="81">
        <v>1139</v>
      </c>
      <c r="AG56" s="81">
        <v>33895</v>
      </c>
      <c r="AH56" s="81">
        <v>23531</v>
      </c>
      <c r="AI56" s="81">
        <v>-25200</v>
      </c>
      <c r="AJ56" s="81" t="s">
        <v>1398</v>
      </c>
      <c r="AK56" s="81"/>
      <c r="AL56" s="81"/>
      <c r="AM56" s="81" t="s">
        <v>1568</v>
      </c>
      <c r="AN56" s="83">
        <v>41944.645104166666</v>
      </c>
      <c r="AO56" s="86" t="s">
        <v>1721</v>
      </c>
      <c r="AP56" s="81" t="b">
        <v>1</v>
      </c>
      <c r="AQ56" s="81" t="b">
        <v>0</v>
      </c>
      <c r="AR56" s="81" t="b">
        <v>1</v>
      </c>
      <c r="AS56" s="81" t="s">
        <v>1023</v>
      </c>
      <c r="AT56" s="81">
        <v>23</v>
      </c>
      <c r="AU56" s="86" t="s">
        <v>1731</v>
      </c>
      <c r="AV56" s="81" t="b">
        <v>0</v>
      </c>
      <c r="AW56" s="81" t="s">
        <v>1780</v>
      </c>
      <c r="AX56" s="86" t="s">
        <v>1949</v>
      </c>
      <c r="AY56" s="81" t="s">
        <v>66</v>
      </c>
      <c r="AZ56" s="49"/>
      <c r="BA56" s="49"/>
      <c r="BB56" s="49"/>
      <c r="BC56" s="49"/>
      <c r="BD56" s="49"/>
      <c r="BE56" s="49"/>
      <c r="BF56" s="123" t="s">
        <v>6486</v>
      </c>
      <c r="BG56" s="123" t="s">
        <v>6486</v>
      </c>
      <c r="BH56" s="123" t="s">
        <v>6645</v>
      </c>
      <c r="BI56" s="123" t="s">
        <v>6645</v>
      </c>
      <c r="BJ56" s="87" t="e">
        <f>REPLACE(INDEX(GroupVertices[Group], MATCH(Vertices[[#This Row],[Vertex]],GroupVertices[Vertex],0)),1,1,"")</f>
        <v>#N/A</v>
      </c>
      <c r="BK56" s="2"/>
      <c r="BL56" s="3"/>
      <c r="BM56" s="3"/>
      <c r="BN56" s="3"/>
      <c r="BO56" s="3"/>
    </row>
    <row r="57" spans="1:67" x14ac:dyDescent="0.25">
      <c r="A57" s="67" t="s">
        <v>374</v>
      </c>
      <c r="B57" s="68"/>
      <c r="C57" s="68"/>
      <c r="D57" s="69"/>
      <c r="E57" s="71"/>
      <c r="F57" s="103" t="s">
        <v>652</v>
      </c>
      <c r="G57" s="68"/>
      <c r="H57" s="72"/>
      <c r="I57" s="73"/>
      <c r="J57" s="73"/>
      <c r="K57" s="72" t="s">
        <v>2121</v>
      </c>
      <c r="L57" s="76"/>
      <c r="M57" s="77">
        <v>3899.845458984375</v>
      </c>
      <c r="N57" s="77">
        <v>7831.47998046875</v>
      </c>
      <c r="O57" s="78"/>
      <c r="P57" s="79"/>
      <c r="Q57" s="79"/>
      <c r="R57" s="89"/>
      <c r="S57" s="49">
        <v>1</v>
      </c>
      <c r="T57" s="49">
        <v>1</v>
      </c>
      <c r="U57" s="50">
        <v>0</v>
      </c>
      <c r="V57" s="50">
        <v>0</v>
      </c>
      <c r="W57" s="50">
        <v>0</v>
      </c>
      <c r="X57" s="50">
        <v>0.99999899999999997</v>
      </c>
      <c r="Y57" s="50">
        <v>0</v>
      </c>
      <c r="Z57" s="50" t="s">
        <v>6377</v>
      </c>
      <c r="AA57" s="74">
        <v>57</v>
      </c>
      <c r="AB57" s="74"/>
      <c r="AC57" s="75"/>
      <c r="AD57" s="81" t="s">
        <v>1249</v>
      </c>
      <c r="AE57" s="81">
        <v>110</v>
      </c>
      <c r="AF57" s="81">
        <v>5</v>
      </c>
      <c r="AG57" s="81">
        <v>17</v>
      </c>
      <c r="AH57" s="81">
        <v>12</v>
      </c>
      <c r="AI57" s="81"/>
      <c r="AJ57" s="81" t="s">
        <v>1399</v>
      </c>
      <c r="AK57" s="81" t="s">
        <v>1497</v>
      </c>
      <c r="AL57" s="81"/>
      <c r="AM57" s="81"/>
      <c r="AN57" s="83">
        <v>42807.34579861111</v>
      </c>
      <c r="AO57" s="86" t="s">
        <v>1722</v>
      </c>
      <c r="AP57" s="81" t="b">
        <v>1</v>
      </c>
      <c r="AQ57" s="81" t="b">
        <v>0</v>
      </c>
      <c r="AR57" s="81" t="b">
        <v>0</v>
      </c>
      <c r="AS57" s="81" t="s">
        <v>1023</v>
      </c>
      <c r="AT57" s="81">
        <v>0</v>
      </c>
      <c r="AU57" s="81"/>
      <c r="AV57" s="81" t="b">
        <v>0</v>
      </c>
      <c r="AW57" s="81" t="s">
        <v>1780</v>
      </c>
      <c r="AX57" s="86" t="s">
        <v>1950</v>
      </c>
      <c r="AY57" s="81" t="s">
        <v>66</v>
      </c>
      <c r="AZ57" s="49"/>
      <c r="BA57" s="49"/>
      <c r="BB57" s="49"/>
      <c r="BC57" s="49"/>
      <c r="BD57" s="49" t="s">
        <v>490</v>
      </c>
      <c r="BE57" s="49" t="s">
        <v>490</v>
      </c>
      <c r="BF57" s="123" t="s">
        <v>6487</v>
      </c>
      <c r="BG57" s="123" t="s">
        <v>6487</v>
      </c>
      <c r="BH57" s="123" t="s">
        <v>6646</v>
      </c>
      <c r="BI57" s="123" t="s">
        <v>6646</v>
      </c>
      <c r="BJ57" s="87" t="e">
        <f>REPLACE(INDEX(GroupVertices[Group], MATCH(Vertices[[#This Row],[Vertex]],GroupVertices[Vertex],0)),1,1,"")</f>
        <v>#N/A</v>
      </c>
      <c r="BK57" s="2"/>
      <c r="BL57" s="3"/>
      <c r="BM57" s="3"/>
      <c r="BN57" s="3"/>
      <c r="BO57" s="3"/>
    </row>
    <row r="58" spans="1:67" x14ac:dyDescent="0.25">
      <c r="A58" s="67" t="s">
        <v>376</v>
      </c>
      <c r="B58" s="68"/>
      <c r="C58" s="68"/>
      <c r="D58" s="69"/>
      <c r="E58" s="71"/>
      <c r="F58" s="103" t="s">
        <v>654</v>
      </c>
      <c r="G58" s="68"/>
      <c r="H58" s="72"/>
      <c r="I58" s="73"/>
      <c r="J58" s="73"/>
      <c r="K58" s="72" t="s">
        <v>2123</v>
      </c>
      <c r="L58" s="76"/>
      <c r="M58" s="77">
        <v>592.02239990234375</v>
      </c>
      <c r="N58" s="77">
        <v>6251.3671875</v>
      </c>
      <c r="O58" s="78"/>
      <c r="P58" s="79"/>
      <c r="Q58" s="79"/>
      <c r="R58" s="89"/>
      <c r="S58" s="49">
        <v>1</v>
      </c>
      <c r="T58" s="49">
        <v>1</v>
      </c>
      <c r="U58" s="50">
        <v>0</v>
      </c>
      <c r="V58" s="50">
        <v>0</v>
      </c>
      <c r="W58" s="50">
        <v>0</v>
      </c>
      <c r="X58" s="50">
        <v>0.99999899999999997</v>
      </c>
      <c r="Y58" s="50">
        <v>0</v>
      </c>
      <c r="Z58" s="50" t="s">
        <v>6377</v>
      </c>
      <c r="AA58" s="74">
        <v>58</v>
      </c>
      <c r="AB58" s="74"/>
      <c r="AC58" s="75"/>
      <c r="AD58" s="81" t="s">
        <v>1251</v>
      </c>
      <c r="AE58" s="81">
        <v>164</v>
      </c>
      <c r="AF58" s="81">
        <v>311</v>
      </c>
      <c r="AG58" s="81">
        <v>2670</v>
      </c>
      <c r="AH58" s="81">
        <v>21</v>
      </c>
      <c r="AI58" s="81">
        <v>-36000</v>
      </c>
      <c r="AJ58" s="81" t="s">
        <v>1401</v>
      </c>
      <c r="AK58" s="81" t="s">
        <v>1410</v>
      </c>
      <c r="AL58" s="81"/>
      <c r="AM58" s="81" t="s">
        <v>1573</v>
      </c>
      <c r="AN58" s="83">
        <v>40105.788958333331</v>
      </c>
      <c r="AO58" s="86" t="s">
        <v>1724</v>
      </c>
      <c r="AP58" s="81" t="b">
        <v>0</v>
      </c>
      <c r="AQ58" s="81" t="b">
        <v>0</v>
      </c>
      <c r="AR58" s="81" t="b">
        <v>1</v>
      </c>
      <c r="AS58" s="81" t="s">
        <v>1023</v>
      </c>
      <c r="AT58" s="81">
        <v>9</v>
      </c>
      <c r="AU58" s="86" t="s">
        <v>1767</v>
      </c>
      <c r="AV58" s="81" t="b">
        <v>0</v>
      </c>
      <c r="AW58" s="81" t="s">
        <v>1780</v>
      </c>
      <c r="AX58" s="86" t="s">
        <v>1952</v>
      </c>
      <c r="AY58" s="81" t="s">
        <v>66</v>
      </c>
      <c r="AZ58" s="49" t="s">
        <v>471</v>
      </c>
      <c r="BA58" s="49" t="s">
        <v>471</v>
      </c>
      <c r="BB58" s="49" t="s">
        <v>478</v>
      </c>
      <c r="BC58" s="49" t="s">
        <v>478</v>
      </c>
      <c r="BD58" s="49" t="s">
        <v>480</v>
      </c>
      <c r="BE58" s="49" t="s">
        <v>480</v>
      </c>
      <c r="BF58" s="123" t="s">
        <v>6489</v>
      </c>
      <c r="BG58" s="123" t="s">
        <v>6489</v>
      </c>
      <c r="BH58" s="123" t="s">
        <v>6648</v>
      </c>
      <c r="BI58" s="123" t="s">
        <v>6648</v>
      </c>
      <c r="BJ58" s="87" t="e">
        <f>REPLACE(INDEX(GroupVertices[Group], MATCH(Vertices[[#This Row],[Vertex]],GroupVertices[Vertex],0)),1,1,"")</f>
        <v>#N/A</v>
      </c>
      <c r="BK58" s="2"/>
      <c r="BL58" s="3"/>
      <c r="BM58" s="3"/>
      <c r="BN58" s="3"/>
      <c r="BO58" s="3"/>
    </row>
    <row r="59" spans="1:67" x14ac:dyDescent="0.25">
      <c r="A59" s="67" t="s">
        <v>378</v>
      </c>
      <c r="B59" s="68"/>
      <c r="C59" s="68"/>
      <c r="D59" s="69"/>
      <c r="E59" s="71"/>
      <c r="F59" s="103" t="s">
        <v>656</v>
      </c>
      <c r="G59" s="68"/>
      <c r="H59" s="72"/>
      <c r="I59" s="73"/>
      <c r="J59" s="73"/>
      <c r="K59" s="72" t="s">
        <v>2125</v>
      </c>
      <c r="L59" s="76"/>
      <c r="M59" s="77">
        <v>7089.57275390625</v>
      </c>
      <c r="N59" s="77">
        <v>5002.0478515625</v>
      </c>
      <c r="O59" s="78"/>
      <c r="P59" s="79"/>
      <c r="Q59" s="79"/>
      <c r="R59" s="89"/>
      <c r="S59" s="49">
        <v>1</v>
      </c>
      <c r="T59" s="49">
        <v>1</v>
      </c>
      <c r="U59" s="50">
        <v>0</v>
      </c>
      <c r="V59" s="50">
        <v>0</v>
      </c>
      <c r="W59" s="50">
        <v>0</v>
      </c>
      <c r="X59" s="50">
        <v>0.99999899999999997</v>
      </c>
      <c r="Y59" s="50">
        <v>0</v>
      </c>
      <c r="Z59" s="50" t="s">
        <v>6377</v>
      </c>
      <c r="AA59" s="74">
        <v>59</v>
      </c>
      <c r="AB59" s="74"/>
      <c r="AC59" s="75"/>
      <c r="AD59" s="81" t="s">
        <v>1253</v>
      </c>
      <c r="AE59" s="81">
        <v>26</v>
      </c>
      <c r="AF59" s="81">
        <v>6</v>
      </c>
      <c r="AG59" s="81">
        <v>134</v>
      </c>
      <c r="AH59" s="81">
        <v>316</v>
      </c>
      <c r="AI59" s="81"/>
      <c r="AJ59" s="81" t="s">
        <v>1403</v>
      </c>
      <c r="AK59" s="81" t="s">
        <v>1414</v>
      </c>
      <c r="AL59" s="81"/>
      <c r="AM59" s="81"/>
      <c r="AN59" s="83">
        <v>42362.824988425928</v>
      </c>
      <c r="AO59" s="81"/>
      <c r="AP59" s="81" t="b">
        <v>1</v>
      </c>
      <c r="AQ59" s="81" t="b">
        <v>0</v>
      </c>
      <c r="AR59" s="81" t="b">
        <v>0</v>
      </c>
      <c r="AS59" s="81" t="s">
        <v>1023</v>
      </c>
      <c r="AT59" s="81">
        <v>0</v>
      </c>
      <c r="AU59" s="81"/>
      <c r="AV59" s="81" t="b">
        <v>0</v>
      </c>
      <c r="AW59" s="81" t="s">
        <v>1780</v>
      </c>
      <c r="AX59" s="86" t="s">
        <v>1954</v>
      </c>
      <c r="AY59" s="81" t="s">
        <v>66</v>
      </c>
      <c r="AZ59" s="49"/>
      <c r="BA59" s="49"/>
      <c r="BB59" s="49"/>
      <c r="BC59" s="49"/>
      <c r="BD59" s="49" t="s">
        <v>497</v>
      </c>
      <c r="BE59" s="49" t="s">
        <v>497</v>
      </c>
      <c r="BF59" s="123" t="s">
        <v>6490</v>
      </c>
      <c r="BG59" s="123" t="s">
        <v>6490</v>
      </c>
      <c r="BH59" s="123" t="s">
        <v>6649</v>
      </c>
      <c r="BI59" s="123" t="s">
        <v>6649</v>
      </c>
      <c r="BJ59" s="87" t="e">
        <f>REPLACE(INDEX(GroupVertices[Group], MATCH(Vertices[[#This Row],[Vertex]],GroupVertices[Vertex],0)),1,1,"")</f>
        <v>#N/A</v>
      </c>
      <c r="BK59" s="2"/>
      <c r="BL59" s="3"/>
      <c r="BM59" s="3"/>
      <c r="BN59" s="3"/>
      <c r="BO59" s="3"/>
    </row>
    <row r="60" spans="1:67" x14ac:dyDescent="0.25">
      <c r="A60" s="90" t="s">
        <v>383</v>
      </c>
      <c r="B60" s="112"/>
      <c r="C60" s="112"/>
      <c r="D60" s="116"/>
      <c r="E60" s="111"/>
      <c r="F60" s="103" t="s">
        <v>661</v>
      </c>
      <c r="G60" s="112"/>
      <c r="H60" s="118"/>
      <c r="I60" s="113"/>
      <c r="J60" s="113"/>
      <c r="K60" s="118" t="s">
        <v>2128</v>
      </c>
      <c r="L60" s="114"/>
      <c r="M60" s="124">
        <v>8790.3134765625</v>
      </c>
      <c r="N60" s="124">
        <v>3548.30419921875</v>
      </c>
      <c r="O60" s="125"/>
      <c r="P60" s="126"/>
      <c r="Q60" s="126"/>
      <c r="R60" s="127"/>
      <c r="S60" s="49">
        <v>1</v>
      </c>
      <c r="T60" s="49">
        <v>1</v>
      </c>
      <c r="U60" s="50">
        <v>0</v>
      </c>
      <c r="V60" s="50">
        <v>0</v>
      </c>
      <c r="W60" s="50">
        <v>0</v>
      </c>
      <c r="X60" s="50">
        <v>0.99999899999999997</v>
      </c>
      <c r="Y60" s="50">
        <v>0</v>
      </c>
      <c r="Z60" s="50" t="s">
        <v>6377</v>
      </c>
      <c r="AA60" s="128">
        <v>60</v>
      </c>
      <c r="AB60" s="128"/>
      <c r="AC60" s="102"/>
      <c r="AD60" s="81" t="s">
        <v>1257</v>
      </c>
      <c r="AE60" s="81">
        <v>320</v>
      </c>
      <c r="AF60" s="81">
        <v>618</v>
      </c>
      <c r="AG60" s="81">
        <v>21747</v>
      </c>
      <c r="AH60" s="81">
        <v>8481</v>
      </c>
      <c r="AI60" s="81"/>
      <c r="AJ60" s="81" t="s">
        <v>1407</v>
      </c>
      <c r="AK60" s="81"/>
      <c r="AL60" s="81"/>
      <c r="AM60" s="81"/>
      <c r="AN60" s="83">
        <v>42678.624791666669</v>
      </c>
      <c r="AO60" s="86" t="s">
        <v>1729</v>
      </c>
      <c r="AP60" s="81" t="b">
        <v>0</v>
      </c>
      <c r="AQ60" s="81" t="b">
        <v>0</v>
      </c>
      <c r="AR60" s="81" t="b">
        <v>0</v>
      </c>
      <c r="AS60" s="81" t="s">
        <v>1023</v>
      </c>
      <c r="AT60" s="81">
        <v>7</v>
      </c>
      <c r="AU60" s="86" t="s">
        <v>1731</v>
      </c>
      <c r="AV60" s="81" t="b">
        <v>0</v>
      </c>
      <c r="AW60" s="81" t="s">
        <v>1780</v>
      </c>
      <c r="AX60" s="86" t="s">
        <v>1958</v>
      </c>
      <c r="AY60" s="81" t="s">
        <v>66</v>
      </c>
      <c r="AZ60" s="49" t="s">
        <v>474</v>
      </c>
      <c r="BA60" s="49" t="s">
        <v>474</v>
      </c>
      <c r="BB60" s="49" t="s">
        <v>479</v>
      </c>
      <c r="BC60" s="49" t="s">
        <v>479</v>
      </c>
      <c r="BD60" s="49" t="s">
        <v>498</v>
      </c>
      <c r="BE60" s="49" t="s">
        <v>498</v>
      </c>
      <c r="BF60" s="123" t="s">
        <v>6493</v>
      </c>
      <c r="BG60" s="123" t="s">
        <v>6493</v>
      </c>
      <c r="BH60" s="123" t="s">
        <v>6652</v>
      </c>
      <c r="BI60" s="123" t="s">
        <v>6652</v>
      </c>
      <c r="BJ60" s="87" t="e">
        <f>REPLACE(INDEX(GroupVertices[Group], MATCH(Vertices[[#This Row],[Vertex]],GroupVertices[Vertex],0)),1,1,"")</f>
        <v>#N/A</v>
      </c>
      <c r="BK60" s="2"/>
      <c r="BL60" s="3"/>
      <c r="BM60" s="3"/>
      <c r="BN60" s="3"/>
      <c r="BO60" s="3"/>
    </row>
    <row r="61" spans="1:67" x14ac:dyDescent="0.25">
      <c r="A61" s="67" t="s">
        <v>2133</v>
      </c>
      <c r="B61" s="68"/>
      <c r="C61" s="68"/>
      <c r="D61" s="69"/>
      <c r="E61" s="111"/>
      <c r="F61" s="103" t="s">
        <v>502</v>
      </c>
      <c r="G61" s="112"/>
      <c r="H61" s="72"/>
      <c r="I61" s="73"/>
      <c r="J61" s="113"/>
      <c r="K61" s="72" t="s">
        <v>5931</v>
      </c>
      <c r="L61" s="114"/>
      <c r="M61" s="77">
        <v>2763.9150390625</v>
      </c>
      <c r="N61" s="77">
        <v>7891.28076171875</v>
      </c>
      <c r="O61" s="78"/>
      <c r="P61" s="79"/>
      <c r="Q61" s="79"/>
      <c r="R61" s="89"/>
      <c r="S61" s="49">
        <v>1</v>
      </c>
      <c r="T61" s="49">
        <v>1</v>
      </c>
      <c r="U61" s="50">
        <v>0</v>
      </c>
      <c r="V61" s="50">
        <v>0</v>
      </c>
      <c r="W61" s="50">
        <v>0</v>
      </c>
      <c r="X61" s="50">
        <v>0.99999899999999997</v>
      </c>
      <c r="Y61" s="50">
        <v>0</v>
      </c>
      <c r="Z61" s="50" t="s">
        <v>6377</v>
      </c>
      <c r="AA61" s="74">
        <v>61</v>
      </c>
      <c r="AB61" s="74"/>
      <c r="AC61" s="75"/>
      <c r="AD61" s="82" t="s">
        <v>3999</v>
      </c>
      <c r="AE61" s="82">
        <v>153</v>
      </c>
      <c r="AF61" s="82">
        <v>6</v>
      </c>
      <c r="AG61" s="82">
        <v>30</v>
      </c>
      <c r="AH61" s="82">
        <v>14</v>
      </c>
      <c r="AI61" s="82"/>
      <c r="AJ61" s="82"/>
      <c r="AK61" s="82"/>
      <c r="AL61" s="82"/>
      <c r="AM61" s="82"/>
      <c r="AN61" s="84">
        <v>42418.250173611108</v>
      </c>
      <c r="AO61" s="82"/>
      <c r="AP61" s="82" t="b">
        <v>1</v>
      </c>
      <c r="AQ61" s="82" t="b">
        <v>1</v>
      </c>
      <c r="AR61" s="82" t="b">
        <v>0</v>
      </c>
      <c r="AS61" s="82" t="s">
        <v>1023</v>
      </c>
      <c r="AT61" s="82">
        <v>0</v>
      </c>
      <c r="AU61" s="82"/>
      <c r="AV61" s="82" t="b">
        <v>0</v>
      </c>
      <c r="AW61" s="82" t="s">
        <v>1780</v>
      </c>
      <c r="AX61" s="85" t="s">
        <v>5479</v>
      </c>
      <c r="AY61" s="82" t="s">
        <v>66</v>
      </c>
      <c r="AZ61" s="49"/>
      <c r="BA61" s="49"/>
      <c r="BB61" s="49"/>
      <c r="BC61" s="49"/>
      <c r="BD61" s="49" t="s">
        <v>2674</v>
      </c>
      <c r="BE61" s="49" t="s">
        <v>2674</v>
      </c>
      <c r="BF61" s="123" t="s">
        <v>6496</v>
      </c>
      <c r="BG61" s="123" t="s">
        <v>6496</v>
      </c>
      <c r="BH61" s="123" t="s">
        <v>6655</v>
      </c>
      <c r="BI61" s="123" t="s">
        <v>6655</v>
      </c>
      <c r="BJ61" s="87" t="e">
        <f>REPLACE(INDEX(GroupVertices[Group], MATCH(Vertices[[#This Row],[Vertex]],GroupVertices[Vertex],0)),1,1,"")</f>
        <v>#N/A</v>
      </c>
      <c r="BK61" s="2"/>
      <c r="BL61" s="3"/>
      <c r="BM61" s="3"/>
      <c r="BN61" s="3"/>
      <c r="BO61" s="3"/>
    </row>
    <row r="62" spans="1:67" x14ac:dyDescent="0.25">
      <c r="A62" s="67" t="s">
        <v>2135</v>
      </c>
      <c r="B62" s="68"/>
      <c r="C62" s="68"/>
      <c r="D62" s="69"/>
      <c r="E62" s="111"/>
      <c r="F62" s="103" t="s">
        <v>2714</v>
      </c>
      <c r="G62" s="112"/>
      <c r="H62" s="72"/>
      <c r="I62" s="73"/>
      <c r="J62" s="113"/>
      <c r="K62" s="72" t="s">
        <v>5933</v>
      </c>
      <c r="L62" s="114"/>
      <c r="M62" s="77">
        <v>9238.23828125</v>
      </c>
      <c r="N62" s="77">
        <v>7315.7255859375</v>
      </c>
      <c r="O62" s="78"/>
      <c r="P62" s="79"/>
      <c r="Q62" s="79"/>
      <c r="R62" s="89"/>
      <c r="S62" s="49">
        <v>1</v>
      </c>
      <c r="T62" s="49">
        <v>1</v>
      </c>
      <c r="U62" s="50">
        <v>0</v>
      </c>
      <c r="V62" s="50">
        <v>0</v>
      </c>
      <c r="W62" s="50">
        <v>0</v>
      </c>
      <c r="X62" s="50">
        <v>0.99999899999999997</v>
      </c>
      <c r="Y62" s="50">
        <v>0</v>
      </c>
      <c r="Z62" s="50" t="s">
        <v>6377</v>
      </c>
      <c r="AA62" s="74">
        <v>62</v>
      </c>
      <c r="AB62" s="74"/>
      <c r="AC62" s="75"/>
      <c r="AD62" s="82" t="s">
        <v>4001</v>
      </c>
      <c r="AE62" s="82">
        <v>86</v>
      </c>
      <c r="AF62" s="82">
        <v>579</v>
      </c>
      <c r="AG62" s="82">
        <v>29085</v>
      </c>
      <c r="AH62" s="82">
        <v>22046</v>
      </c>
      <c r="AI62" s="82"/>
      <c r="AJ62" s="82" t="s">
        <v>4440</v>
      </c>
      <c r="AK62" s="82" t="s">
        <v>4769</v>
      </c>
      <c r="AL62" s="85" t="s">
        <v>4942</v>
      </c>
      <c r="AM62" s="82"/>
      <c r="AN62" s="84">
        <v>41630.428148148145</v>
      </c>
      <c r="AO62" s="85" t="s">
        <v>5054</v>
      </c>
      <c r="AP62" s="82" t="b">
        <v>1</v>
      </c>
      <c r="AQ62" s="82" t="b">
        <v>0</v>
      </c>
      <c r="AR62" s="82" t="b">
        <v>0</v>
      </c>
      <c r="AS62" s="82" t="s">
        <v>1023</v>
      </c>
      <c r="AT62" s="82">
        <v>13</v>
      </c>
      <c r="AU62" s="85" t="s">
        <v>1731</v>
      </c>
      <c r="AV62" s="82" t="b">
        <v>0</v>
      </c>
      <c r="AW62" s="82" t="s">
        <v>1780</v>
      </c>
      <c r="AX62" s="85" t="s">
        <v>5481</v>
      </c>
      <c r="AY62" s="82" t="s">
        <v>66</v>
      </c>
      <c r="AZ62" s="49"/>
      <c r="BA62" s="49"/>
      <c r="BB62" s="49"/>
      <c r="BC62" s="49"/>
      <c r="BD62" s="49" t="s">
        <v>2675</v>
      </c>
      <c r="BE62" s="49" t="s">
        <v>2675</v>
      </c>
      <c r="BF62" s="123" t="s">
        <v>6498</v>
      </c>
      <c r="BG62" s="123" t="s">
        <v>6498</v>
      </c>
      <c r="BH62" s="123" t="s">
        <v>6657</v>
      </c>
      <c r="BI62" s="123" t="s">
        <v>6657</v>
      </c>
      <c r="BJ62" s="87" t="e">
        <f>REPLACE(INDEX(GroupVertices[Group], MATCH(Vertices[[#This Row],[Vertex]],GroupVertices[Vertex],0)),1,1,"")</f>
        <v>#N/A</v>
      </c>
      <c r="BK62" s="2"/>
      <c r="BL62" s="3"/>
      <c r="BM62" s="3"/>
      <c r="BN62" s="3"/>
      <c r="BO62" s="3"/>
    </row>
    <row r="63" spans="1:67" x14ac:dyDescent="0.25">
      <c r="A63" s="67" t="s">
        <v>2136</v>
      </c>
      <c r="B63" s="68"/>
      <c r="C63" s="68"/>
      <c r="D63" s="69"/>
      <c r="E63" s="111"/>
      <c r="F63" s="103" t="s">
        <v>2715</v>
      </c>
      <c r="G63" s="112"/>
      <c r="H63" s="72"/>
      <c r="I63" s="73"/>
      <c r="J63" s="113"/>
      <c r="K63" s="72" t="s">
        <v>5934</v>
      </c>
      <c r="L63" s="114"/>
      <c r="M63" s="77">
        <v>1150.0340576171875</v>
      </c>
      <c r="N63" s="77">
        <v>2098.95947265625</v>
      </c>
      <c r="O63" s="78"/>
      <c r="P63" s="79"/>
      <c r="Q63" s="79"/>
      <c r="R63" s="89"/>
      <c r="S63" s="49">
        <v>1</v>
      </c>
      <c r="T63" s="49">
        <v>1</v>
      </c>
      <c r="U63" s="50">
        <v>0</v>
      </c>
      <c r="V63" s="50">
        <v>0</v>
      </c>
      <c r="W63" s="50">
        <v>0</v>
      </c>
      <c r="X63" s="50">
        <v>0.99999899999999997</v>
      </c>
      <c r="Y63" s="50">
        <v>0</v>
      </c>
      <c r="Z63" s="50" t="s">
        <v>6377</v>
      </c>
      <c r="AA63" s="74">
        <v>63</v>
      </c>
      <c r="AB63" s="74"/>
      <c r="AC63" s="75"/>
      <c r="AD63" s="82" t="s">
        <v>4002</v>
      </c>
      <c r="AE63" s="82">
        <v>526</v>
      </c>
      <c r="AF63" s="82">
        <v>390</v>
      </c>
      <c r="AG63" s="82">
        <v>22820</v>
      </c>
      <c r="AH63" s="82">
        <v>1578</v>
      </c>
      <c r="AI63" s="82">
        <v>19800</v>
      </c>
      <c r="AJ63" s="82" t="s">
        <v>4441</v>
      </c>
      <c r="AK63" s="82" t="s">
        <v>3990</v>
      </c>
      <c r="AL63" s="82"/>
      <c r="AM63" s="82" t="s">
        <v>1435</v>
      </c>
      <c r="AN63" s="84">
        <v>40020.588425925926</v>
      </c>
      <c r="AO63" s="85" t="s">
        <v>5055</v>
      </c>
      <c r="AP63" s="82" t="b">
        <v>0</v>
      </c>
      <c r="AQ63" s="82" t="b">
        <v>0</v>
      </c>
      <c r="AR63" s="82" t="b">
        <v>1</v>
      </c>
      <c r="AS63" s="82" t="s">
        <v>1023</v>
      </c>
      <c r="AT63" s="82">
        <v>29</v>
      </c>
      <c r="AU63" s="85" t="s">
        <v>5372</v>
      </c>
      <c r="AV63" s="82" t="b">
        <v>0</v>
      </c>
      <c r="AW63" s="82" t="s">
        <v>1780</v>
      </c>
      <c r="AX63" s="85" t="s">
        <v>5482</v>
      </c>
      <c r="AY63" s="82" t="s">
        <v>66</v>
      </c>
      <c r="AZ63" s="49"/>
      <c r="BA63" s="49"/>
      <c r="BB63" s="49"/>
      <c r="BC63" s="49"/>
      <c r="BD63" s="49" t="s">
        <v>2676</v>
      </c>
      <c r="BE63" s="49" t="s">
        <v>2676</v>
      </c>
      <c r="BF63" s="123" t="s">
        <v>6499</v>
      </c>
      <c r="BG63" s="123" t="s">
        <v>6499</v>
      </c>
      <c r="BH63" s="123" t="s">
        <v>6658</v>
      </c>
      <c r="BI63" s="123" t="s">
        <v>6658</v>
      </c>
      <c r="BJ63" s="87" t="e">
        <f>REPLACE(INDEX(GroupVertices[Group], MATCH(Vertices[[#This Row],[Vertex]],GroupVertices[Vertex],0)),1,1,"")</f>
        <v>#N/A</v>
      </c>
      <c r="BK63" s="2"/>
      <c r="BL63" s="3"/>
      <c r="BM63" s="3"/>
      <c r="BN63" s="3"/>
      <c r="BO63" s="3"/>
    </row>
    <row r="64" spans="1:67" x14ac:dyDescent="0.25">
      <c r="A64" s="67" t="s">
        <v>2141</v>
      </c>
      <c r="B64" s="68"/>
      <c r="C64" s="68"/>
      <c r="D64" s="69"/>
      <c r="E64" s="111"/>
      <c r="F64" s="103" t="s">
        <v>2718</v>
      </c>
      <c r="G64" s="112"/>
      <c r="H64" s="72"/>
      <c r="I64" s="73"/>
      <c r="J64" s="113"/>
      <c r="K64" s="72" t="s">
        <v>5940</v>
      </c>
      <c r="L64" s="114"/>
      <c r="M64" s="77">
        <v>8142.123046875</v>
      </c>
      <c r="N64" s="77">
        <v>7726.24169921875</v>
      </c>
      <c r="O64" s="78"/>
      <c r="P64" s="79"/>
      <c r="Q64" s="79"/>
      <c r="R64" s="89"/>
      <c r="S64" s="49">
        <v>1</v>
      </c>
      <c r="T64" s="49">
        <v>1</v>
      </c>
      <c r="U64" s="50">
        <v>0</v>
      </c>
      <c r="V64" s="50">
        <v>0</v>
      </c>
      <c r="W64" s="50">
        <v>0</v>
      </c>
      <c r="X64" s="50">
        <v>0.99999899999999997</v>
      </c>
      <c r="Y64" s="50">
        <v>0</v>
      </c>
      <c r="Z64" s="50" t="s">
        <v>6377</v>
      </c>
      <c r="AA64" s="74">
        <v>64</v>
      </c>
      <c r="AB64" s="74"/>
      <c r="AC64" s="75"/>
      <c r="AD64" s="82" t="s">
        <v>4008</v>
      </c>
      <c r="AE64" s="82">
        <v>1208</v>
      </c>
      <c r="AF64" s="82">
        <v>161</v>
      </c>
      <c r="AG64" s="82">
        <v>3794</v>
      </c>
      <c r="AH64" s="82">
        <v>546</v>
      </c>
      <c r="AI64" s="82">
        <v>19800</v>
      </c>
      <c r="AJ64" s="82" t="s">
        <v>4445</v>
      </c>
      <c r="AK64" s="82" t="s">
        <v>1447</v>
      </c>
      <c r="AL64" s="82"/>
      <c r="AM64" s="82" t="s">
        <v>1435</v>
      </c>
      <c r="AN64" s="84">
        <v>40623.380833333336</v>
      </c>
      <c r="AO64" s="85" t="s">
        <v>5060</v>
      </c>
      <c r="AP64" s="82" t="b">
        <v>0</v>
      </c>
      <c r="AQ64" s="82" t="b">
        <v>0</v>
      </c>
      <c r="AR64" s="82" t="b">
        <v>1</v>
      </c>
      <c r="AS64" s="82" t="s">
        <v>1023</v>
      </c>
      <c r="AT64" s="82">
        <v>10</v>
      </c>
      <c r="AU64" s="85" t="s">
        <v>1734</v>
      </c>
      <c r="AV64" s="82" t="b">
        <v>0</v>
      </c>
      <c r="AW64" s="82" t="s">
        <v>1780</v>
      </c>
      <c r="AX64" s="85" t="s">
        <v>5488</v>
      </c>
      <c r="AY64" s="82" t="s">
        <v>66</v>
      </c>
      <c r="AZ64" s="49"/>
      <c r="BA64" s="49"/>
      <c r="BB64" s="49"/>
      <c r="BC64" s="49"/>
      <c r="BD64" s="49" t="s">
        <v>387</v>
      </c>
      <c r="BE64" s="49" t="s">
        <v>387</v>
      </c>
      <c r="BF64" s="123" t="s">
        <v>6504</v>
      </c>
      <c r="BG64" s="123" t="s">
        <v>6504</v>
      </c>
      <c r="BH64" s="123" t="s">
        <v>6663</v>
      </c>
      <c r="BI64" s="123" t="s">
        <v>6663</v>
      </c>
      <c r="BJ64" s="87" t="e">
        <f>REPLACE(INDEX(GroupVertices[Group], MATCH(Vertices[[#This Row],[Vertex]],GroupVertices[Vertex],0)),1,1,"")</f>
        <v>#N/A</v>
      </c>
      <c r="BK64" s="2"/>
      <c r="BL64" s="3"/>
      <c r="BM64" s="3"/>
      <c r="BN64" s="3"/>
      <c r="BO64" s="3"/>
    </row>
    <row r="65" spans="1:67" x14ac:dyDescent="0.25">
      <c r="A65" s="67" t="s">
        <v>2142</v>
      </c>
      <c r="B65" s="68"/>
      <c r="C65" s="68"/>
      <c r="D65" s="69"/>
      <c r="E65" s="111"/>
      <c r="F65" s="103" t="s">
        <v>2719</v>
      </c>
      <c r="G65" s="112"/>
      <c r="H65" s="72"/>
      <c r="I65" s="73"/>
      <c r="J65" s="113"/>
      <c r="K65" s="72" t="s">
        <v>5941</v>
      </c>
      <c r="L65" s="114"/>
      <c r="M65" s="77">
        <v>234.59672546386719</v>
      </c>
      <c r="N65" s="77">
        <v>5396.95458984375</v>
      </c>
      <c r="O65" s="78"/>
      <c r="P65" s="79"/>
      <c r="Q65" s="79"/>
      <c r="R65" s="89"/>
      <c r="S65" s="49">
        <v>1</v>
      </c>
      <c r="T65" s="49">
        <v>1</v>
      </c>
      <c r="U65" s="50">
        <v>0</v>
      </c>
      <c r="V65" s="50">
        <v>0</v>
      </c>
      <c r="W65" s="50">
        <v>0</v>
      </c>
      <c r="X65" s="50">
        <v>0.99999899999999997</v>
      </c>
      <c r="Y65" s="50">
        <v>0</v>
      </c>
      <c r="Z65" s="50" t="s">
        <v>6377</v>
      </c>
      <c r="AA65" s="74">
        <v>65</v>
      </c>
      <c r="AB65" s="74"/>
      <c r="AC65" s="75"/>
      <c r="AD65" s="82" t="s">
        <v>4009</v>
      </c>
      <c r="AE65" s="82">
        <v>703</v>
      </c>
      <c r="AF65" s="82">
        <v>1145</v>
      </c>
      <c r="AG65" s="82">
        <v>73644</v>
      </c>
      <c r="AH65" s="82">
        <v>4186</v>
      </c>
      <c r="AI65" s="82">
        <v>19800</v>
      </c>
      <c r="AJ65" s="82" t="s">
        <v>4446</v>
      </c>
      <c r="AK65" s="82" t="s">
        <v>4771</v>
      </c>
      <c r="AL65" s="82"/>
      <c r="AM65" s="82" t="s">
        <v>1419</v>
      </c>
      <c r="AN65" s="84">
        <v>40903.204745370371</v>
      </c>
      <c r="AO65" s="85" t="s">
        <v>5061</v>
      </c>
      <c r="AP65" s="82" t="b">
        <v>0</v>
      </c>
      <c r="AQ65" s="82" t="b">
        <v>0</v>
      </c>
      <c r="AR65" s="82" t="b">
        <v>1</v>
      </c>
      <c r="AS65" s="82" t="s">
        <v>1023</v>
      </c>
      <c r="AT65" s="82">
        <v>17</v>
      </c>
      <c r="AU65" s="85" t="s">
        <v>5375</v>
      </c>
      <c r="AV65" s="82" t="b">
        <v>0</v>
      </c>
      <c r="AW65" s="82" t="s">
        <v>1780</v>
      </c>
      <c r="AX65" s="85" t="s">
        <v>5489</v>
      </c>
      <c r="AY65" s="82" t="s">
        <v>66</v>
      </c>
      <c r="AZ65" s="49"/>
      <c r="BA65" s="49"/>
      <c r="BB65" s="49"/>
      <c r="BC65" s="49"/>
      <c r="BD65" s="49" t="s">
        <v>387</v>
      </c>
      <c r="BE65" s="49" t="s">
        <v>387</v>
      </c>
      <c r="BF65" s="123" t="s">
        <v>6505</v>
      </c>
      <c r="BG65" s="123" t="s">
        <v>6505</v>
      </c>
      <c r="BH65" s="123" t="s">
        <v>6664</v>
      </c>
      <c r="BI65" s="123" t="s">
        <v>6664</v>
      </c>
      <c r="BJ65" s="87" t="e">
        <f>REPLACE(INDEX(GroupVertices[Group], MATCH(Vertices[[#This Row],[Vertex]],GroupVertices[Vertex],0)),1,1,"")</f>
        <v>#N/A</v>
      </c>
      <c r="BK65" s="2"/>
      <c r="BL65" s="3"/>
      <c r="BM65" s="3"/>
      <c r="BN65" s="3"/>
      <c r="BO65" s="3"/>
    </row>
    <row r="66" spans="1:67" x14ac:dyDescent="0.25">
      <c r="A66" s="67" t="s">
        <v>2143</v>
      </c>
      <c r="B66" s="68"/>
      <c r="C66" s="68"/>
      <c r="D66" s="69"/>
      <c r="E66" s="111"/>
      <c r="F66" s="103" t="s">
        <v>5432</v>
      </c>
      <c r="G66" s="112"/>
      <c r="H66" s="72"/>
      <c r="I66" s="73"/>
      <c r="J66" s="113"/>
      <c r="K66" s="72" t="s">
        <v>5942</v>
      </c>
      <c r="L66" s="114"/>
      <c r="M66" s="77">
        <v>7479.47265625</v>
      </c>
      <c r="N66" s="77">
        <v>6688.751953125</v>
      </c>
      <c r="O66" s="78"/>
      <c r="P66" s="79"/>
      <c r="Q66" s="79"/>
      <c r="R66" s="89"/>
      <c r="S66" s="49">
        <v>1</v>
      </c>
      <c r="T66" s="49">
        <v>1</v>
      </c>
      <c r="U66" s="50">
        <v>0</v>
      </c>
      <c r="V66" s="50">
        <v>0</v>
      </c>
      <c r="W66" s="50">
        <v>0</v>
      </c>
      <c r="X66" s="50">
        <v>0.99999899999999997</v>
      </c>
      <c r="Y66" s="50">
        <v>0</v>
      </c>
      <c r="Z66" s="50" t="s">
        <v>6377</v>
      </c>
      <c r="AA66" s="74">
        <v>66</v>
      </c>
      <c r="AB66" s="74"/>
      <c r="AC66" s="75"/>
      <c r="AD66" s="82" t="s">
        <v>4010</v>
      </c>
      <c r="AE66" s="82">
        <v>169</v>
      </c>
      <c r="AF66" s="82">
        <v>16</v>
      </c>
      <c r="AG66" s="82">
        <v>159</v>
      </c>
      <c r="AH66" s="82">
        <v>6</v>
      </c>
      <c r="AI66" s="82">
        <v>19800</v>
      </c>
      <c r="AJ66" s="82" t="s">
        <v>4447</v>
      </c>
      <c r="AK66" s="82" t="s">
        <v>4772</v>
      </c>
      <c r="AL66" s="82"/>
      <c r="AM66" s="82" t="s">
        <v>1435</v>
      </c>
      <c r="AN66" s="84">
        <v>40528.292870370373</v>
      </c>
      <c r="AO66" s="82"/>
      <c r="AP66" s="82" t="b">
        <v>1</v>
      </c>
      <c r="AQ66" s="82" t="b">
        <v>0</v>
      </c>
      <c r="AR66" s="82" t="b">
        <v>0</v>
      </c>
      <c r="AS66" s="82" t="s">
        <v>1023</v>
      </c>
      <c r="AT66" s="82">
        <v>1</v>
      </c>
      <c r="AU66" s="85" t="s">
        <v>1731</v>
      </c>
      <c r="AV66" s="82" t="b">
        <v>0</v>
      </c>
      <c r="AW66" s="82" t="s">
        <v>1780</v>
      </c>
      <c r="AX66" s="85" t="s">
        <v>5490</v>
      </c>
      <c r="AY66" s="82" t="s">
        <v>66</v>
      </c>
      <c r="AZ66" s="49"/>
      <c r="BA66" s="49"/>
      <c r="BB66" s="49"/>
      <c r="BC66" s="49"/>
      <c r="BD66" s="49" t="s">
        <v>2678</v>
      </c>
      <c r="BE66" s="49" t="s">
        <v>2678</v>
      </c>
      <c r="BF66" s="123" t="s">
        <v>6506</v>
      </c>
      <c r="BG66" s="123" t="s">
        <v>6506</v>
      </c>
      <c r="BH66" s="123" t="s">
        <v>6665</v>
      </c>
      <c r="BI66" s="123" t="s">
        <v>6665</v>
      </c>
      <c r="BJ66" s="87" t="e">
        <f>REPLACE(INDEX(GroupVertices[Group], MATCH(Vertices[[#This Row],[Vertex]],GroupVertices[Vertex],0)),1,1,"")</f>
        <v>#N/A</v>
      </c>
      <c r="BK66" s="2"/>
      <c r="BL66" s="3"/>
      <c r="BM66" s="3"/>
      <c r="BN66" s="3"/>
      <c r="BO66" s="3"/>
    </row>
    <row r="67" spans="1:67" x14ac:dyDescent="0.25">
      <c r="A67" s="67" t="s">
        <v>2144</v>
      </c>
      <c r="B67" s="68"/>
      <c r="C67" s="68"/>
      <c r="D67" s="69"/>
      <c r="E67" s="111"/>
      <c r="F67" s="103" t="s">
        <v>2720</v>
      </c>
      <c r="G67" s="112"/>
      <c r="H67" s="72"/>
      <c r="I67" s="73"/>
      <c r="J67" s="113"/>
      <c r="K67" s="72" t="s">
        <v>5943</v>
      </c>
      <c r="L67" s="114"/>
      <c r="M67" s="77">
        <v>6789.39111328125</v>
      </c>
      <c r="N67" s="77">
        <v>633.2449951171875</v>
      </c>
      <c r="O67" s="78"/>
      <c r="P67" s="79"/>
      <c r="Q67" s="79"/>
      <c r="R67" s="89"/>
      <c r="S67" s="49">
        <v>1</v>
      </c>
      <c r="T67" s="49">
        <v>1</v>
      </c>
      <c r="U67" s="50">
        <v>0</v>
      </c>
      <c r="V67" s="50">
        <v>0</v>
      </c>
      <c r="W67" s="50">
        <v>0</v>
      </c>
      <c r="X67" s="50">
        <v>0.99999899999999997</v>
      </c>
      <c r="Y67" s="50">
        <v>0</v>
      </c>
      <c r="Z67" s="50" t="s">
        <v>6377</v>
      </c>
      <c r="AA67" s="74">
        <v>67</v>
      </c>
      <c r="AB67" s="74"/>
      <c r="AC67" s="75"/>
      <c r="AD67" s="82" t="s">
        <v>4011</v>
      </c>
      <c r="AE67" s="82">
        <v>168</v>
      </c>
      <c r="AF67" s="82">
        <v>244</v>
      </c>
      <c r="AG67" s="82">
        <v>1406</v>
      </c>
      <c r="AH67" s="82">
        <v>122</v>
      </c>
      <c r="AI67" s="82">
        <v>-25200</v>
      </c>
      <c r="AJ67" s="82" t="s">
        <v>4448</v>
      </c>
      <c r="AK67" s="82"/>
      <c r="AL67" s="82"/>
      <c r="AM67" s="82" t="s">
        <v>5041</v>
      </c>
      <c r="AN67" s="84">
        <v>41170.331585648149</v>
      </c>
      <c r="AO67" s="85" t="s">
        <v>5062</v>
      </c>
      <c r="AP67" s="82" t="b">
        <v>0</v>
      </c>
      <c r="AQ67" s="82" t="b">
        <v>0</v>
      </c>
      <c r="AR67" s="82" t="b">
        <v>1</v>
      </c>
      <c r="AS67" s="82" t="s">
        <v>1023</v>
      </c>
      <c r="AT67" s="82">
        <v>8</v>
      </c>
      <c r="AU67" s="85" t="s">
        <v>5376</v>
      </c>
      <c r="AV67" s="82" t="b">
        <v>0</v>
      </c>
      <c r="AW67" s="82" t="s">
        <v>1780</v>
      </c>
      <c r="AX67" s="85" t="s">
        <v>5491</v>
      </c>
      <c r="AY67" s="82" t="s">
        <v>66</v>
      </c>
      <c r="AZ67" s="49"/>
      <c r="BA67" s="49"/>
      <c r="BB67" s="49"/>
      <c r="BC67" s="49"/>
      <c r="BD67" s="49" t="s">
        <v>2679</v>
      </c>
      <c r="BE67" s="49" t="s">
        <v>2679</v>
      </c>
      <c r="BF67" s="123" t="s">
        <v>6507</v>
      </c>
      <c r="BG67" s="123" t="s">
        <v>6507</v>
      </c>
      <c r="BH67" s="123" t="s">
        <v>6666</v>
      </c>
      <c r="BI67" s="123" t="s">
        <v>6666</v>
      </c>
      <c r="BJ67" s="87" t="e">
        <f>REPLACE(INDEX(GroupVertices[Group], MATCH(Vertices[[#This Row],[Vertex]],GroupVertices[Vertex],0)),1,1,"")</f>
        <v>#N/A</v>
      </c>
      <c r="BK67" s="2"/>
      <c r="BL67" s="3"/>
      <c r="BM67" s="3"/>
      <c r="BN67" s="3"/>
      <c r="BO67" s="3"/>
    </row>
    <row r="68" spans="1:67" x14ac:dyDescent="0.25">
      <c r="A68" s="67" t="s">
        <v>2145</v>
      </c>
      <c r="B68" s="68"/>
      <c r="C68" s="68"/>
      <c r="D68" s="69"/>
      <c r="E68" s="111"/>
      <c r="F68" s="103" t="s">
        <v>2721</v>
      </c>
      <c r="G68" s="112"/>
      <c r="H68" s="72"/>
      <c r="I68" s="73"/>
      <c r="J68" s="113"/>
      <c r="K68" s="72" t="s">
        <v>5944</v>
      </c>
      <c r="L68" s="114"/>
      <c r="M68" s="77">
        <v>611.9136962890625</v>
      </c>
      <c r="N68" s="77">
        <v>2477.703369140625</v>
      </c>
      <c r="O68" s="78"/>
      <c r="P68" s="79"/>
      <c r="Q68" s="79"/>
      <c r="R68" s="89"/>
      <c r="S68" s="49">
        <v>1</v>
      </c>
      <c r="T68" s="49">
        <v>1</v>
      </c>
      <c r="U68" s="50">
        <v>0</v>
      </c>
      <c r="V68" s="50">
        <v>0</v>
      </c>
      <c r="W68" s="50">
        <v>0</v>
      </c>
      <c r="X68" s="50">
        <v>0.99999899999999997</v>
      </c>
      <c r="Y68" s="50">
        <v>0</v>
      </c>
      <c r="Z68" s="50" t="s">
        <v>6377</v>
      </c>
      <c r="AA68" s="74">
        <v>68</v>
      </c>
      <c r="AB68" s="74"/>
      <c r="AC68" s="75"/>
      <c r="AD68" s="82" t="s">
        <v>4012</v>
      </c>
      <c r="AE68" s="82">
        <v>70</v>
      </c>
      <c r="AF68" s="82">
        <v>42</v>
      </c>
      <c r="AG68" s="82">
        <v>898</v>
      </c>
      <c r="AH68" s="82">
        <v>856</v>
      </c>
      <c r="AI68" s="82"/>
      <c r="AJ68" s="82" t="s">
        <v>4449</v>
      </c>
      <c r="AK68" s="82" t="s">
        <v>1414</v>
      </c>
      <c r="AL68" s="85" t="s">
        <v>4946</v>
      </c>
      <c r="AM68" s="82"/>
      <c r="AN68" s="84">
        <v>41438.77820601852</v>
      </c>
      <c r="AO68" s="85" t="s">
        <v>5063</v>
      </c>
      <c r="AP68" s="82" t="b">
        <v>1</v>
      </c>
      <c r="AQ68" s="82" t="b">
        <v>0</v>
      </c>
      <c r="AR68" s="82" t="b">
        <v>0</v>
      </c>
      <c r="AS68" s="82" t="s">
        <v>1023</v>
      </c>
      <c r="AT68" s="82">
        <v>3</v>
      </c>
      <c r="AU68" s="85" t="s">
        <v>1731</v>
      </c>
      <c r="AV68" s="82" t="b">
        <v>0</v>
      </c>
      <c r="AW68" s="82" t="s">
        <v>1780</v>
      </c>
      <c r="AX68" s="85" t="s">
        <v>5492</v>
      </c>
      <c r="AY68" s="82" t="s">
        <v>66</v>
      </c>
      <c r="AZ68" s="49"/>
      <c r="BA68" s="49"/>
      <c r="BB68" s="49"/>
      <c r="BC68" s="49"/>
      <c r="BD68" s="49" t="s">
        <v>387</v>
      </c>
      <c r="BE68" s="49" t="s">
        <v>387</v>
      </c>
      <c r="BF68" s="123" t="s">
        <v>6508</v>
      </c>
      <c r="BG68" s="123" t="s">
        <v>6508</v>
      </c>
      <c r="BH68" s="123" t="s">
        <v>6667</v>
      </c>
      <c r="BI68" s="123" t="s">
        <v>6667</v>
      </c>
      <c r="BJ68" s="87" t="e">
        <f>REPLACE(INDEX(GroupVertices[Group], MATCH(Vertices[[#This Row],[Vertex]],GroupVertices[Vertex],0)),1,1,"")</f>
        <v>#N/A</v>
      </c>
      <c r="BK68" s="2"/>
      <c r="BL68" s="3"/>
      <c r="BM68" s="3"/>
      <c r="BN68" s="3"/>
      <c r="BO68" s="3"/>
    </row>
    <row r="69" spans="1:67" x14ac:dyDescent="0.25">
      <c r="A69" s="67" t="s">
        <v>2148</v>
      </c>
      <c r="B69" s="68"/>
      <c r="C69" s="68"/>
      <c r="D69" s="69"/>
      <c r="E69" s="111"/>
      <c r="F69" s="103" t="s">
        <v>2722</v>
      </c>
      <c r="G69" s="112"/>
      <c r="H69" s="72"/>
      <c r="I69" s="73"/>
      <c r="J69" s="113"/>
      <c r="K69" s="72" t="s">
        <v>5948</v>
      </c>
      <c r="L69" s="114"/>
      <c r="M69" s="77">
        <v>6625.005859375</v>
      </c>
      <c r="N69" s="77">
        <v>1214.9759521484375</v>
      </c>
      <c r="O69" s="78"/>
      <c r="P69" s="79"/>
      <c r="Q69" s="79"/>
      <c r="R69" s="89"/>
      <c r="S69" s="49">
        <v>1</v>
      </c>
      <c r="T69" s="49">
        <v>1</v>
      </c>
      <c r="U69" s="50">
        <v>0</v>
      </c>
      <c r="V69" s="50">
        <v>0</v>
      </c>
      <c r="W69" s="50">
        <v>0</v>
      </c>
      <c r="X69" s="50">
        <v>0.99999899999999997</v>
      </c>
      <c r="Y69" s="50">
        <v>0</v>
      </c>
      <c r="Z69" s="50" t="s">
        <v>6377</v>
      </c>
      <c r="AA69" s="74">
        <v>69</v>
      </c>
      <c r="AB69" s="74"/>
      <c r="AC69" s="75"/>
      <c r="AD69" s="82" t="s">
        <v>4016</v>
      </c>
      <c r="AE69" s="82">
        <v>62</v>
      </c>
      <c r="AF69" s="82">
        <v>25</v>
      </c>
      <c r="AG69" s="82">
        <v>2748</v>
      </c>
      <c r="AH69" s="82">
        <v>55</v>
      </c>
      <c r="AI69" s="82"/>
      <c r="AJ69" s="82"/>
      <c r="AK69" s="82" t="s">
        <v>1419</v>
      </c>
      <c r="AL69" s="82"/>
      <c r="AM69" s="82"/>
      <c r="AN69" s="84">
        <v>40283.685381944444</v>
      </c>
      <c r="AO69" s="85" t="s">
        <v>5066</v>
      </c>
      <c r="AP69" s="82" t="b">
        <v>0</v>
      </c>
      <c r="AQ69" s="82" t="b">
        <v>0</v>
      </c>
      <c r="AR69" s="82" t="b">
        <v>1</v>
      </c>
      <c r="AS69" s="82" t="s">
        <v>1023</v>
      </c>
      <c r="AT69" s="82">
        <v>4</v>
      </c>
      <c r="AU69" s="85" t="s">
        <v>5378</v>
      </c>
      <c r="AV69" s="82" t="b">
        <v>0</v>
      </c>
      <c r="AW69" s="82" t="s">
        <v>1780</v>
      </c>
      <c r="AX69" s="85" t="s">
        <v>5496</v>
      </c>
      <c r="AY69" s="82" t="s">
        <v>66</v>
      </c>
      <c r="AZ69" s="49"/>
      <c r="BA69" s="49"/>
      <c r="BB69" s="49"/>
      <c r="BC69" s="49"/>
      <c r="BD69" s="49" t="s">
        <v>2680</v>
      </c>
      <c r="BE69" s="49" t="s">
        <v>2680</v>
      </c>
      <c r="BF69" s="123" t="s">
        <v>6511</v>
      </c>
      <c r="BG69" s="123" t="s">
        <v>6511</v>
      </c>
      <c r="BH69" s="123" t="s">
        <v>6670</v>
      </c>
      <c r="BI69" s="123" t="s">
        <v>6670</v>
      </c>
      <c r="BJ69" s="87" t="e">
        <f>REPLACE(INDEX(GroupVertices[Group], MATCH(Vertices[[#This Row],[Vertex]],GroupVertices[Vertex],0)),1,1,"")</f>
        <v>#N/A</v>
      </c>
      <c r="BK69" s="2"/>
      <c r="BL69" s="3"/>
      <c r="BM69" s="3"/>
      <c r="BN69" s="3"/>
      <c r="BO69" s="3"/>
    </row>
    <row r="70" spans="1:67" x14ac:dyDescent="0.25">
      <c r="A70" s="67" t="s">
        <v>2151</v>
      </c>
      <c r="B70" s="68"/>
      <c r="C70" s="68"/>
      <c r="D70" s="69"/>
      <c r="E70" s="111"/>
      <c r="F70" s="103" t="s">
        <v>2724</v>
      </c>
      <c r="G70" s="112"/>
      <c r="H70" s="72"/>
      <c r="I70" s="73"/>
      <c r="J70" s="113"/>
      <c r="K70" s="72" t="s">
        <v>5953</v>
      </c>
      <c r="L70" s="114"/>
      <c r="M70" s="77">
        <v>8991.2802734375</v>
      </c>
      <c r="N70" s="77">
        <v>1631.8182373046875</v>
      </c>
      <c r="O70" s="78"/>
      <c r="P70" s="79"/>
      <c r="Q70" s="79"/>
      <c r="R70" s="89"/>
      <c r="S70" s="49">
        <v>1</v>
      </c>
      <c r="T70" s="49">
        <v>1</v>
      </c>
      <c r="U70" s="50">
        <v>0</v>
      </c>
      <c r="V70" s="50">
        <v>0</v>
      </c>
      <c r="W70" s="50">
        <v>0</v>
      </c>
      <c r="X70" s="50">
        <v>0.99999899999999997</v>
      </c>
      <c r="Y70" s="50">
        <v>0</v>
      </c>
      <c r="Z70" s="50" t="s">
        <v>6377</v>
      </c>
      <c r="AA70" s="74">
        <v>70</v>
      </c>
      <c r="AB70" s="74"/>
      <c r="AC70" s="75"/>
      <c r="AD70" s="82" t="s">
        <v>4020</v>
      </c>
      <c r="AE70" s="82">
        <v>73</v>
      </c>
      <c r="AF70" s="82">
        <v>20</v>
      </c>
      <c r="AG70" s="82">
        <v>4643</v>
      </c>
      <c r="AH70" s="82">
        <v>0</v>
      </c>
      <c r="AI70" s="82"/>
      <c r="AJ70" s="82"/>
      <c r="AK70" s="82" t="s">
        <v>4775</v>
      </c>
      <c r="AL70" s="82"/>
      <c r="AM70" s="82"/>
      <c r="AN70" s="84">
        <v>40742.65896990741</v>
      </c>
      <c r="AO70" s="82"/>
      <c r="AP70" s="82" t="b">
        <v>0</v>
      </c>
      <c r="AQ70" s="82" t="b">
        <v>0</v>
      </c>
      <c r="AR70" s="82" t="b">
        <v>0</v>
      </c>
      <c r="AS70" s="82" t="s">
        <v>1023</v>
      </c>
      <c r="AT70" s="82">
        <v>0</v>
      </c>
      <c r="AU70" s="85" t="s">
        <v>5380</v>
      </c>
      <c r="AV70" s="82" t="b">
        <v>0</v>
      </c>
      <c r="AW70" s="82" t="s">
        <v>1780</v>
      </c>
      <c r="AX70" s="85" t="s">
        <v>5501</v>
      </c>
      <c r="AY70" s="82" t="s">
        <v>66</v>
      </c>
      <c r="AZ70" s="49" t="s">
        <v>2659</v>
      </c>
      <c r="BA70" s="49" t="s">
        <v>2659</v>
      </c>
      <c r="BB70" s="49" t="s">
        <v>477</v>
      </c>
      <c r="BC70" s="49" t="s">
        <v>477</v>
      </c>
      <c r="BD70" s="49"/>
      <c r="BE70" s="49"/>
      <c r="BF70" s="123" t="s">
        <v>6513</v>
      </c>
      <c r="BG70" s="123" t="s">
        <v>6513</v>
      </c>
      <c r="BH70" s="123" t="s">
        <v>6672</v>
      </c>
      <c r="BI70" s="123" t="s">
        <v>6672</v>
      </c>
      <c r="BJ70" s="87" t="e">
        <f>REPLACE(INDEX(GroupVertices[Group], MATCH(Vertices[[#This Row],[Vertex]],GroupVertices[Vertex],0)),1,1,"")</f>
        <v>#N/A</v>
      </c>
      <c r="BK70" s="2"/>
      <c r="BL70" s="3"/>
      <c r="BM70" s="3"/>
      <c r="BN70" s="3"/>
      <c r="BO70" s="3"/>
    </row>
    <row r="71" spans="1:67" x14ac:dyDescent="0.25">
      <c r="A71" s="67" t="s">
        <v>2154</v>
      </c>
      <c r="B71" s="68"/>
      <c r="C71" s="68"/>
      <c r="D71" s="69"/>
      <c r="E71" s="111"/>
      <c r="F71" s="103" t="s">
        <v>2727</v>
      </c>
      <c r="G71" s="112"/>
      <c r="H71" s="72"/>
      <c r="I71" s="73"/>
      <c r="J71" s="113"/>
      <c r="K71" s="72" t="s">
        <v>5956</v>
      </c>
      <c r="L71" s="114"/>
      <c r="M71" s="77">
        <v>653.2742919921875</v>
      </c>
      <c r="N71" s="77">
        <v>1023.4795532226563</v>
      </c>
      <c r="O71" s="78"/>
      <c r="P71" s="79"/>
      <c r="Q71" s="79"/>
      <c r="R71" s="89"/>
      <c r="S71" s="49">
        <v>1</v>
      </c>
      <c r="T71" s="49">
        <v>1</v>
      </c>
      <c r="U71" s="50">
        <v>0</v>
      </c>
      <c r="V71" s="50">
        <v>0</v>
      </c>
      <c r="W71" s="50">
        <v>0</v>
      </c>
      <c r="X71" s="50">
        <v>0.99999899999999997</v>
      </c>
      <c r="Y71" s="50">
        <v>0</v>
      </c>
      <c r="Z71" s="50" t="s">
        <v>6377</v>
      </c>
      <c r="AA71" s="74">
        <v>71</v>
      </c>
      <c r="AB71" s="74"/>
      <c r="AC71" s="75"/>
      <c r="AD71" s="82" t="s">
        <v>4023</v>
      </c>
      <c r="AE71" s="82">
        <v>176</v>
      </c>
      <c r="AF71" s="82">
        <v>813</v>
      </c>
      <c r="AG71" s="82">
        <v>10348</v>
      </c>
      <c r="AH71" s="82">
        <v>3214</v>
      </c>
      <c r="AI71" s="82">
        <v>-25200</v>
      </c>
      <c r="AJ71" s="82" t="s">
        <v>4458</v>
      </c>
      <c r="AK71" s="82" t="s">
        <v>4777</v>
      </c>
      <c r="AL71" s="82"/>
      <c r="AM71" s="82" t="s">
        <v>1568</v>
      </c>
      <c r="AN71" s="84">
        <v>40265.363807870373</v>
      </c>
      <c r="AO71" s="85" t="s">
        <v>5072</v>
      </c>
      <c r="AP71" s="82" t="b">
        <v>1</v>
      </c>
      <c r="AQ71" s="82" t="b">
        <v>0</v>
      </c>
      <c r="AR71" s="82" t="b">
        <v>1</v>
      </c>
      <c r="AS71" s="82" t="s">
        <v>1023</v>
      </c>
      <c r="AT71" s="82">
        <v>11</v>
      </c>
      <c r="AU71" s="85" t="s">
        <v>1731</v>
      </c>
      <c r="AV71" s="82" t="b">
        <v>0</v>
      </c>
      <c r="AW71" s="82" t="s">
        <v>1780</v>
      </c>
      <c r="AX71" s="85" t="s">
        <v>5504</v>
      </c>
      <c r="AY71" s="82" t="s">
        <v>66</v>
      </c>
      <c r="AZ71" s="49"/>
      <c r="BA71" s="49"/>
      <c r="BB71" s="49"/>
      <c r="BC71" s="49"/>
      <c r="BD71" s="49" t="s">
        <v>387</v>
      </c>
      <c r="BE71" s="49" t="s">
        <v>387</v>
      </c>
      <c r="BF71" s="123" t="s">
        <v>6516</v>
      </c>
      <c r="BG71" s="123" t="s">
        <v>6516</v>
      </c>
      <c r="BH71" s="123" t="s">
        <v>6675</v>
      </c>
      <c r="BI71" s="123" t="s">
        <v>6675</v>
      </c>
      <c r="BJ71" s="87" t="e">
        <f>REPLACE(INDEX(GroupVertices[Group], MATCH(Vertices[[#This Row],[Vertex]],GroupVertices[Vertex],0)),1,1,"")</f>
        <v>#N/A</v>
      </c>
      <c r="BK71" s="2"/>
      <c r="BL71" s="3"/>
      <c r="BM71" s="3"/>
      <c r="BN71" s="3"/>
      <c r="BO71" s="3"/>
    </row>
    <row r="72" spans="1:67" x14ac:dyDescent="0.25">
      <c r="A72" s="67" t="s">
        <v>2158</v>
      </c>
      <c r="B72" s="68"/>
      <c r="C72" s="68"/>
      <c r="D72" s="69"/>
      <c r="E72" s="111"/>
      <c r="F72" s="103" t="s">
        <v>2729</v>
      </c>
      <c r="G72" s="112"/>
      <c r="H72" s="72"/>
      <c r="I72" s="73"/>
      <c r="J72" s="113"/>
      <c r="K72" s="72" t="s">
        <v>5962</v>
      </c>
      <c r="L72" s="114"/>
      <c r="M72" s="77">
        <v>6520.52783203125</v>
      </c>
      <c r="N72" s="77">
        <v>1840.8974609375</v>
      </c>
      <c r="O72" s="78"/>
      <c r="P72" s="79"/>
      <c r="Q72" s="79"/>
      <c r="R72" s="89"/>
      <c r="S72" s="49">
        <v>1</v>
      </c>
      <c r="T72" s="49">
        <v>1</v>
      </c>
      <c r="U72" s="50">
        <v>0</v>
      </c>
      <c r="V72" s="50">
        <v>0</v>
      </c>
      <c r="W72" s="50">
        <v>0</v>
      </c>
      <c r="X72" s="50">
        <v>0.99999899999999997</v>
      </c>
      <c r="Y72" s="50">
        <v>0</v>
      </c>
      <c r="Z72" s="50" t="s">
        <v>6377</v>
      </c>
      <c r="AA72" s="74">
        <v>72</v>
      </c>
      <c r="AB72" s="74"/>
      <c r="AC72" s="75"/>
      <c r="AD72" s="82" t="s">
        <v>4029</v>
      </c>
      <c r="AE72" s="82">
        <v>253</v>
      </c>
      <c r="AF72" s="82">
        <v>6</v>
      </c>
      <c r="AG72" s="82">
        <v>236</v>
      </c>
      <c r="AH72" s="82">
        <v>102</v>
      </c>
      <c r="AI72" s="82"/>
      <c r="AJ72" s="82" t="s">
        <v>4463</v>
      </c>
      <c r="AK72" s="82" t="s">
        <v>4780</v>
      </c>
      <c r="AL72" s="82"/>
      <c r="AM72" s="82"/>
      <c r="AN72" s="84">
        <v>42848.464675925927</v>
      </c>
      <c r="AO72" s="85" t="s">
        <v>5078</v>
      </c>
      <c r="AP72" s="82" t="b">
        <v>1</v>
      </c>
      <c r="AQ72" s="82" t="b">
        <v>0</v>
      </c>
      <c r="AR72" s="82" t="b">
        <v>0</v>
      </c>
      <c r="AS72" s="82" t="s">
        <v>1023</v>
      </c>
      <c r="AT72" s="82">
        <v>0</v>
      </c>
      <c r="AU72" s="82"/>
      <c r="AV72" s="82" t="b">
        <v>0</v>
      </c>
      <c r="AW72" s="82" t="s">
        <v>1780</v>
      </c>
      <c r="AX72" s="85" t="s">
        <v>5510</v>
      </c>
      <c r="AY72" s="82" t="s">
        <v>66</v>
      </c>
      <c r="AZ72" s="49"/>
      <c r="BA72" s="49"/>
      <c r="BB72" s="49"/>
      <c r="BC72" s="49"/>
      <c r="BD72" s="49" t="s">
        <v>2684</v>
      </c>
      <c r="BE72" s="49" t="s">
        <v>2684</v>
      </c>
      <c r="BF72" s="123" t="s">
        <v>6520</v>
      </c>
      <c r="BG72" s="123" t="s">
        <v>6520</v>
      </c>
      <c r="BH72" s="123" t="s">
        <v>6679</v>
      </c>
      <c r="BI72" s="123" t="s">
        <v>6679</v>
      </c>
      <c r="BJ72" s="87" t="e">
        <f>REPLACE(INDEX(GroupVertices[Group], MATCH(Vertices[[#This Row],[Vertex]],GroupVertices[Vertex],0)),1,1,"")</f>
        <v>#N/A</v>
      </c>
      <c r="BK72" s="2"/>
      <c r="BL72" s="3"/>
      <c r="BM72" s="3"/>
      <c r="BN72" s="3"/>
      <c r="BO72" s="3"/>
    </row>
    <row r="73" spans="1:67" x14ac:dyDescent="0.25">
      <c r="A73" s="67" t="s">
        <v>2159</v>
      </c>
      <c r="B73" s="68"/>
      <c r="C73" s="68"/>
      <c r="D73" s="69"/>
      <c r="E73" s="111"/>
      <c r="F73" s="103" t="s">
        <v>2730</v>
      </c>
      <c r="G73" s="112"/>
      <c r="H73" s="72"/>
      <c r="I73" s="73"/>
      <c r="J73" s="113"/>
      <c r="K73" s="72" t="s">
        <v>5963</v>
      </c>
      <c r="L73" s="114"/>
      <c r="M73" s="77">
        <v>4322.455078125</v>
      </c>
      <c r="N73" s="77">
        <v>9084.63671875</v>
      </c>
      <c r="O73" s="78"/>
      <c r="P73" s="79"/>
      <c r="Q73" s="79"/>
      <c r="R73" s="89"/>
      <c r="S73" s="49">
        <v>1</v>
      </c>
      <c r="T73" s="49">
        <v>1</v>
      </c>
      <c r="U73" s="50">
        <v>0</v>
      </c>
      <c r="V73" s="50">
        <v>0</v>
      </c>
      <c r="W73" s="50">
        <v>0</v>
      </c>
      <c r="X73" s="50">
        <v>0.99999899999999997</v>
      </c>
      <c r="Y73" s="50">
        <v>0</v>
      </c>
      <c r="Z73" s="50" t="s">
        <v>6377</v>
      </c>
      <c r="AA73" s="74">
        <v>73</v>
      </c>
      <c r="AB73" s="74"/>
      <c r="AC73" s="75"/>
      <c r="AD73" s="82" t="s">
        <v>4030</v>
      </c>
      <c r="AE73" s="82">
        <v>689</v>
      </c>
      <c r="AF73" s="82">
        <v>1238</v>
      </c>
      <c r="AG73" s="82">
        <v>14375</v>
      </c>
      <c r="AH73" s="82">
        <v>484</v>
      </c>
      <c r="AI73" s="82">
        <v>19800</v>
      </c>
      <c r="AJ73" s="82" t="s">
        <v>4464</v>
      </c>
      <c r="AK73" s="82" t="s">
        <v>4781</v>
      </c>
      <c r="AL73" s="85" t="s">
        <v>4953</v>
      </c>
      <c r="AM73" s="82" t="s">
        <v>1435</v>
      </c>
      <c r="AN73" s="84">
        <v>39967.72016203704</v>
      </c>
      <c r="AO73" s="85" t="s">
        <v>5079</v>
      </c>
      <c r="AP73" s="82" t="b">
        <v>0</v>
      </c>
      <c r="AQ73" s="82" t="b">
        <v>0</v>
      </c>
      <c r="AR73" s="82" t="b">
        <v>1</v>
      </c>
      <c r="AS73" s="82" t="s">
        <v>1023</v>
      </c>
      <c r="AT73" s="82">
        <v>79</v>
      </c>
      <c r="AU73" s="85" t="s">
        <v>1739</v>
      </c>
      <c r="AV73" s="82" t="b">
        <v>0</v>
      </c>
      <c r="AW73" s="82" t="s">
        <v>1780</v>
      </c>
      <c r="AX73" s="85" t="s">
        <v>5511</v>
      </c>
      <c r="AY73" s="82" t="s">
        <v>66</v>
      </c>
      <c r="AZ73" s="49"/>
      <c r="BA73" s="49"/>
      <c r="BB73" s="49"/>
      <c r="BC73" s="49"/>
      <c r="BD73" s="49"/>
      <c r="BE73" s="49"/>
      <c r="BF73" s="123" t="s">
        <v>6521</v>
      </c>
      <c r="BG73" s="123" t="s">
        <v>6521</v>
      </c>
      <c r="BH73" s="123" t="s">
        <v>6680</v>
      </c>
      <c r="BI73" s="123" t="s">
        <v>6680</v>
      </c>
      <c r="BJ73" s="87" t="e">
        <f>REPLACE(INDEX(GroupVertices[Group], MATCH(Vertices[[#This Row],[Vertex]],GroupVertices[Vertex],0)),1,1,"")</f>
        <v>#N/A</v>
      </c>
      <c r="BK73" s="2"/>
      <c r="BL73" s="3"/>
      <c r="BM73" s="3"/>
      <c r="BN73" s="3"/>
      <c r="BO73" s="3"/>
    </row>
    <row r="74" spans="1:67" x14ac:dyDescent="0.25">
      <c r="A74" s="67" t="s">
        <v>2199</v>
      </c>
      <c r="B74" s="68"/>
      <c r="C74" s="68"/>
      <c r="D74" s="69"/>
      <c r="E74" s="111"/>
      <c r="F74" s="103" t="s">
        <v>2748</v>
      </c>
      <c r="G74" s="112"/>
      <c r="H74" s="72"/>
      <c r="I74" s="73"/>
      <c r="J74" s="113"/>
      <c r="K74" s="72" t="s">
        <v>6002</v>
      </c>
      <c r="L74" s="114"/>
      <c r="M74" s="77">
        <v>3851.666748046875</v>
      </c>
      <c r="N74" s="77">
        <v>891.0234375</v>
      </c>
      <c r="O74" s="78"/>
      <c r="P74" s="79"/>
      <c r="Q74" s="79"/>
      <c r="R74" s="89"/>
      <c r="S74" s="49">
        <v>1</v>
      </c>
      <c r="T74" s="49">
        <v>1</v>
      </c>
      <c r="U74" s="50">
        <v>0</v>
      </c>
      <c r="V74" s="50">
        <v>0</v>
      </c>
      <c r="W74" s="50">
        <v>0</v>
      </c>
      <c r="X74" s="50">
        <v>0.99999899999999997</v>
      </c>
      <c r="Y74" s="50">
        <v>0</v>
      </c>
      <c r="Z74" s="50" t="s">
        <v>6377</v>
      </c>
      <c r="AA74" s="74">
        <v>74</v>
      </c>
      <c r="AB74" s="74"/>
      <c r="AC74" s="75"/>
      <c r="AD74" s="82" t="s">
        <v>4069</v>
      </c>
      <c r="AE74" s="82">
        <v>104</v>
      </c>
      <c r="AF74" s="82">
        <v>11637</v>
      </c>
      <c r="AG74" s="82">
        <v>27634</v>
      </c>
      <c r="AH74" s="82">
        <v>1247</v>
      </c>
      <c r="AI74" s="82">
        <v>19800</v>
      </c>
      <c r="AJ74" s="82" t="s">
        <v>4499</v>
      </c>
      <c r="AK74" s="82" t="s">
        <v>1045</v>
      </c>
      <c r="AL74" s="85" t="s">
        <v>4956</v>
      </c>
      <c r="AM74" s="82" t="s">
        <v>5044</v>
      </c>
      <c r="AN74" s="84">
        <v>42015.57440972222</v>
      </c>
      <c r="AO74" s="85" t="s">
        <v>5096</v>
      </c>
      <c r="AP74" s="82" t="b">
        <v>1</v>
      </c>
      <c r="AQ74" s="82" t="b">
        <v>0</v>
      </c>
      <c r="AR74" s="82" t="b">
        <v>1</v>
      </c>
      <c r="AS74" s="82" t="s">
        <v>1023</v>
      </c>
      <c r="AT74" s="82">
        <v>28</v>
      </c>
      <c r="AU74" s="85" t="s">
        <v>1731</v>
      </c>
      <c r="AV74" s="82" t="b">
        <v>0</v>
      </c>
      <c r="AW74" s="82" t="s">
        <v>1780</v>
      </c>
      <c r="AX74" s="85" t="s">
        <v>5550</v>
      </c>
      <c r="AY74" s="82" t="s">
        <v>66</v>
      </c>
      <c r="AZ74" s="49"/>
      <c r="BA74" s="49"/>
      <c r="BB74" s="49"/>
      <c r="BC74" s="49"/>
      <c r="BD74" s="49" t="s">
        <v>480</v>
      </c>
      <c r="BE74" s="49" t="s">
        <v>480</v>
      </c>
      <c r="BF74" s="123" t="s">
        <v>6525</v>
      </c>
      <c r="BG74" s="123" t="s">
        <v>6525</v>
      </c>
      <c r="BH74" s="123" t="s">
        <v>6684</v>
      </c>
      <c r="BI74" s="123" t="s">
        <v>6684</v>
      </c>
      <c r="BJ74" s="87" t="e">
        <f>REPLACE(INDEX(GroupVertices[Group], MATCH(Vertices[[#This Row],[Vertex]],GroupVertices[Vertex],0)),1,1,"")</f>
        <v>#N/A</v>
      </c>
      <c r="BK74" s="2"/>
      <c r="BL74" s="3"/>
      <c r="BM74" s="3"/>
      <c r="BN74" s="3"/>
      <c r="BO74" s="3"/>
    </row>
    <row r="75" spans="1:67" x14ac:dyDescent="0.25">
      <c r="A75" s="67" t="s">
        <v>2201</v>
      </c>
      <c r="B75" s="68"/>
      <c r="C75" s="68"/>
      <c r="D75" s="69"/>
      <c r="E75" s="111"/>
      <c r="F75" s="103" t="s">
        <v>2750</v>
      </c>
      <c r="G75" s="112"/>
      <c r="H75" s="72"/>
      <c r="I75" s="73"/>
      <c r="J75" s="113"/>
      <c r="K75" s="72" t="s">
        <v>6006</v>
      </c>
      <c r="L75" s="114"/>
      <c r="M75" s="77">
        <v>8331.837890625</v>
      </c>
      <c r="N75" s="77">
        <v>2511.978759765625</v>
      </c>
      <c r="O75" s="78"/>
      <c r="P75" s="79"/>
      <c r="Q75" s="79"/>
      <c r="R75" s="89"/>
      <c r="S75" s="49">
        <v>1</v>
      </c>
      <c r="T75" s="49">
        <v>1</v>
      </c>
      <c r="U75" s="50">
        <v>0</v>
      </c>
      <c r="V75" s="50">
        <v>0</v>
      </c>
      <c r="W75" s="50">
        <v>0</v>
      </c>
      <c r="X75" s="50">
        <v>0.99999899999999997</v>
      </c>
      <c r="Y75" s="50">
        <v>0</v>
      </c>
      <c r="Z75" s="50" t="s">
        <v>6377</v>
      </c>
      <c r="AA75" s="74">
        <v>75</v>
      </c>
      <c r="AB75" s="74"/>
      <c r="AC75" s="75"/>
      <c r="AD75" s="82" t="s">
        <v>4073</v>
      </c>
      <c r="AE75" s="82">
        <v>479</v>
      </c>
      <c r="AF75" s="82">
        <v>30</v>
      </c>
      <c r="AG75" s="82">
        <v>351</v>
      </c>
      <c r="AH75" s="82">
        <v>7</v>
      </c>
      <c r="AI75" s="82"/>
      <c r="AJ75" s="82"/>
      <c r="AK75" s="82"/>
      <c r="AL75" s="82"/>
      <c r="AM75" s="82"/>
      <c r="AN75" s="84">
        <v>41604.810833333337</v>
      </c>
      <c r="AO75" s="82"/>
      <c r="AP75" s="82" t="b">
        <v>1</v>
      </c>
      <c r="AQ75" s="82" t="b">
        <v>0</v>
      </c>
      <c r="AR75" s="82" t="b">
        <v>0</v>
      </c>
      <c r="AS75" s="82" t="s">
        <v>1023</v>
      </c>
      <c r="AT75" s="82">
        <v>0</v>
      </c>
      <c r="AU75" s="85" t="s">
        <v>1731</v>
      </c>
      <c r="AV75" s="82" t="b">
        <v>0</v>
      </c>
      <c r="AW75" s="82" t="s">
        <v>1780</v>
      </c>
      <c r="AX75" s="85" t="s">
        <v>5554</v>
      </c>
      <c r="AY75" s="82" t="s">
        <v>66</v>
      </c>
      <c r="AZ75" s="49" t="s">
        <v>2660</v>
      </c>
      <c r="BA75" s="49" t="s">
        <v>2660</v>
      </c>
      <c r="BB75" s="49" t="s">
        <v>2669</v>
      </c>
      <c r="BC75" s="49" t="s">
        <v>2669</v>
      </c>
      <c r="BD75" s="49"/>
      <c r="BE75" s="49"/>
      <c r="BF75" s="123" t="s">
        <v>6527</v>
      </c>
      <c r="BG75" s="123" t="s">
        <v>6527</v>
      </c>
      <c r="BH75" s="123" t="s">
        <v>6686</v>
      </c>
      <c r="BI75" s="123" t="s">
        <v>6686</v>
      </c>
      <c r="BJ75" s="87" t="e">
        <f>REPLACE(INDEX(GroupVertices[Group], MATCH(Vertices[[#This Row],[Vertex]],GroupVertices[Vertex],0)),1,1,"")</f>
        <v>#N/A</v>
      </c>
      <c r="BK75" s="2"/>
      <c r="BL75" s="3"/>
      <c r="BM75" s="3"/>
      <c r="BN75" s="3"/>
      <c r="BO75" s="3"/>
    </row>
    <row r="76" spans="1:67" x14ac:dyDescent="0.25">
      <c r="A76" s="67" t="s">
        <v>2204</v>
      </c>
      <c r="B76" s="68"/>
      <c r="C76" s="68"/>
      <c r="D76" s="69"/>
      <c r="E76" s="111"/>
      <c r="F76" s="103" t="s">
        <v>2753</v>
      </c>
      <c r="G76" s="112"/>
      <c r="H76" s="72"/>
      <c r="I76" s="73"/>
      <c r="J76" s="113"/>
      <c r="K76" s="72" t="s">
        <v>6009</v>
      </c>
      <c r="L76" s="114"/>
      <c r="M76" s="77">
        <v>625.747802734375</v>
      </c>
      <c r="N76" s="77">
        <v>6968.0751953125</v>
      </c>
      <c r="O76" s="78"/>
      <c r="P76" s="79"/>
      <c r="Q76" s="79"/>
      <c r="R76" s="89"/>
      <c r="S76" s="49">
        <v>1</v>
      </c>
      <c r="T76" s="49">
        <v>1</v>
      </c>
      <c r="U76" s="50">
        <v>0</v>
      </c>
      <c r="V76" s="50">
        <v>0</v>
      </c>
      <c r="W76" s="50">
        <v>0</v>
      </c>
      <c r="X76" s="50">
        <v>0.99999899999999997</v>
      </c>
      <c r="Y76" s="50">
        <v>0</v>
      </c>
      <c r="Z76" s="50" t="s">
        <v>6377</v>
      </c>
      <c r="AA76" s="74">
        <v>76</v>
      </c>
      <c r="AB76" s="74"/>
      <c r="AC76" s="75"/>
      <c r="AD76" s="82" t="s">
        <v>4076</v>
      </c>
      <c r="AE76" s="82">
        <v>457</v>
      </c>
      <c r="AF76" s="82">
        <v>541</v>
      </c>
      <c r="AG76" s="82">
        <v>998</v>
      </c>
      <c r="AH76" s="82">
        <v>428</v>
      </c>
      <c r="AI76" s="82"/>
      <c r="AJ76" s="82" t="s">
        <v>4504</v>
      </c>
      <c r="AK76" s="82" t="s">
        <v>4795</v>
      </c>
      <c r="AL76" s="85" t="s">
        <v>4959</v>
      </c>
      <c r="AM76" s="82"/>
      <c r="AN76" s="84">
        <v>41762.348229166666</v>
      </c>
      <c r="AO76" s="85" t="s">
        <v>5102</v>
      </c>
      <c r="AP76" s="82" t="b">
        <v>1</v>
      </c>
      <c r="AQ76" s="82" t="b">
        <v>0</v>
      </c>
      <c r="AR76" s="82" t="b">
        <v>0</v>
      </c>
      <c r="AS76" s="82" t="s">
        <v>1023</v>
      </c>
      <c r="AT76" s="82">
        <v>2</v>
      </c>
      <c r="AU76" s="85" t="s">
        <v>1731</v>
      </c>
      <c r="AV76" s="82" t="b">
        <v>0</v>
      </c>
      <c r="AW76" s="82" t="s">
        <v>1780</v>
      </c>
      <c r="AX76" s="85" t="s">
        <v>5557</v>
      </c>
      <c r="AY76" s="82" t="s">
        <v>66</v>
      </c>
      <c r="AZ76" s="49"/>
      <c r="BA76" s="49"/>
      <c r="BB76" s="49"/>
      <c r="BC76" s="49"/>
      <c r="BD76" s="49" t="s">
        <v>2688</v>
      </c>
      <c r="BE76" s="49" t="s">
        <v>2688</v>
      </c>
      <c r="BF76" s="123" t="s">
        <v>6529</v>
      </c>
      <c r="BG76" s="123" t="s">
        <v>6529</v>
      </c>
      <c r="BH76" s="123" t="s">
        <v>6688</v>
      </c>
      <c r="BI76" s="123" t="s">
        <v>6688</v>
      </c>
      <c r="BJ76" s="87" t="e">
        <f>REPLACE(INDEX(GroupVertices[Group], MATCH(Vertices[[#This Row],[Vertex]],GroupVertices[Vertex],0)),1,1,"")</f>
        <v>#N/A</v>
      </c>
      <c r="BK76" s="2"/>
      <c r="BL76" s="3"/>
      <c r="BM76" s="3"/>
      <c r="BN76" s="3"/>
      <c r="BO76" s="3"/>
    </row>
    <row r="77" spans="1:67" x14ac:dyDescent="0.25">
      <c r="A77" s="67" t="s">
        <v>2205</v>
      </c>
      <c r="B77" s="68"/>
      <c r="C77" s="68"/>
      <c r="D77" s="69"/>
      <c r="E77" s="111"/>
      <c r="F77" s="103" t="s">
        <v>2754</v>
      </c>
      <c r="G77" s="112"/>
      <c r="H77" s="72"/>
      <c r="I77" s="73"/>
      <c r="J77" s="113"/>
      <c r="K77" s="72" t="s">
        <v>6010</v>
      </c>
      <c r="L77" s="114"/>
      <c r="M77" s="77">
        <v>1246.629150390625</v>
      </c>
      <c r="N77" s="77">
        <v>5729.57080078125</v>
      </c>
      <c r="O77" s="78"/>
      <c r="P77" s="79"/>
      <c r="Q77" s="79"/>
      <c r="R77" s="89"/>
      <c r="S77" s="49">
        <v>1</v>
      </c>
      <c r="T77" s="49">
        <v>1</v>
      </c>
      <c r="U77" s="50">
        <v>0</v>
      </c>
      <c r="V77" s="50">
        <v>0</v>
      </c>
      <c r="W77" s="50">
        <v>0</v>
      </c>
      <c r="X77" s="50">
        <v>0.99999899999999997</v>
      </c>
      <c r="Y77" s="50">
        <v>0</v>
      </c>
      <c r="Z77" s="50" t="s">
        <v>6377</v>
      </c>
      <c r="AA77" s="74">
        <v>77</v>
      </c>
      <c r="AB77" s="74"/>
      <c r="AC77" s="75"/>
      <c r="AD77" s="82" t="s">
        <v>4077</v>
      </c>
      <c r="AE77" s="82">
        <v>2844</v>
      </c>
      <c r="AF77" s="82">
        <v>3025</v>
      </c>
      <c r="AG77" s="82">
        <v>7346</v>
      </c>
      <c r="AH77" s="82">
        <v>3723</v>
      </c>
      <c r="AI77" s="82">
        <v>19800</v>
      </c>
      <c r="AJ77" s="82" t="s">
        <v>4505</v>
      </c>
      <c r="AK77" s="82" t="s">
        <v>1414</v>
      </c>
      <c r="AL77" s="82"/>
      <c r="AM77" s="82" t="s">
        <v>1435</v>
      </c>
      <c r="AN77" s="84">
        <v>40149.782731481479</v>
      </c>
      <c r="AO77" s="85" t="s">
        <v>5103</v>
      </c>
      <c r="AP77" s="82" t="b">
        <v>0</v>
      </c>
      <c r="AQ77" s="82" t="b">
        <v>0</v>
      </c>
      <c r="AR77" s="82" t="b">
        <v>1</v>
      </c>
      <c r="AS77" s="82" t="s">
        <v>1023</v>
      </c>
      <c r="AT77" s="82">
        <v>689</v>
      </c>
      <c r="AU77" s="85" t="s">
        <v>1731</v>
      </c>
      <c r="AV77" s="82" t="b">
        <v>0</v>
      </c>
      <c r="AW77" s="82" t="s">
        <v>1780</v>
      </c>
      <c r="AX77" s="85" t="s">
        <v>5558</v>
      </c>
      <c r="AY77" s="82" t="s">
        <v>66</v>
      </c>
      <c r="AZ77" s="49" t="s">
        <v>2661</v>
      </c>
      <c r="BA77" s="49" t="s">
        <v>2661</v>
      </c>
      <c r="BB77" s="49" t="s">
        <v>2670</v>
      </c>
      <c r="BC77" s="49" t="s">
        <v>2670</v>
      </c>
      <c r="BD77" s="49" t="s">
        <v>2689</v>
      </c>
      <c r="BE77" s="49" t="s">
        <v>2689</v>
      </c>
      <c r="BF77" s="123" t="s">
        <v>6530</v>
      </c>
      <c r="BG77" s="123" t="s">
        <v>6530</v>
      </c>
      <c r="BH77" s="123" t="s">
        <v>6689</v>
      </c>
      <c r="BI77" s="123" t="s">
        <v>6689</v>
      </c>
      <c r="BJ77" s="87" t="e">
        <f>REPLACE(INDEX(GroupVertices[Group], MATCH(Vertices[[#This Row],[Vertex]],GroupVertices[Vertex],0)),1,1,"")</f>
        <v>#N/A</v>
      </c>
      <c r="BK77" s="2"/>
      <c r="BL77" s="3"/>
      <c r="BM77" s="3"/>
      <c r="BN77" s="3"/>
      <c r="BO77" s="3"/>
    </row>
    <row r="78" spans="1:67" x14ac:dyDescent="0.25">
      <c r="A78" s="67" t="s">
        <v>2207</v>
      </c>
      <c r="B78" s="68"/>
      <c r="C78" s="68"/>
      <c r="D78" s="69"/>
      <c r="E78" s="111"/>
      <c r="F78" s="103" t="s">
        <v>2755</v>
      </c>
      <c r="G78" s="112"/>
      <c r="H78" s="72"/>
      <c r="I78" s="73"/>
      <c r="J78" s="113"/>
      <c r="K78" s="72" t="s">
        <v>6012</v>
      </c>
      <c r="L78" s="114"/>
      <c r="M78" s="77">
        <v>9705.42578125</v>
      </c>
      <c r="N78" s="77">
        <v>3805.91064453125</v>
      </c>
      <c r="O78" s="78"/>
      <c r="P78" s="79"/>
      <c r="Q78" s="79"/>
      <c r="R78" s="89"/>
      <c r="S78" s="49">
        <v>1</v>
      </c>
      <c r="T78" s="49">
        <v>1</v>
      </c>
      <c r="U78" s="50">
        <v>0</v>
      </c>
      <c r="V78" s="50">
        <v>0</v>
      </c>
      <c r="W78" s="50">
        <v>0</v>
      </c>
      <c r="X78" s="50">
        <v>0.99999899999999997</v>
      </c>
      <c r="Y78" s="50">
        <v>0</v>
      </c>
      <c r="Z78" s="50" t="s">
        <v>6377</v>
      </c>
      <c r="AA78" s="74">
        <v>78</v>
      </c>
      <c r="AB78" s="74"/>
      <c r="AC78" s="75"/>
      <c r="AD78" s="82" t="s">
        <v>4079</v>
      </c>
      <c r="AE78" s="82">
        <v>53</v>
      </c>
      <c r="AF78" s="82">
        <v>23</v>
      </c>
      <c r="AG78" s="82">
        <v>232</v>
      </c>
      <c r="AH78" s="82">
        <v>157</v>
      </c>
      <c r="AI78" s="82">
        <v>19800</v>
      </c>
      <c r="AJ78" s="82" t="s">
        <v>4507</v>
      </c>
      <c r="AK78" s="82" t="s">
        <v>1410</v>
      </c>
      <c r="AL78" s="85" t="s">
        <v>4961</v>
      </c>
      <c r="AM78" s="82" t="s">
        <v>1498</v>
      </c>
      <c r="AN78" s="84">
        <v>40226.471643518518</v>
      </c>
      <c r="AO78" s="82"/>
      <c r="AP78" s="82" t="b">
        <v>0</v>
      </c>
      <c r="AQ78" s="82" t="b">
        <v>0</v>
      </c>
      <c r="AR78" s="82" t="b">
        <v>1</v>
      </c>
      <c r="AS78" s="82" t="s">
        <v>1023</v>
      </c>
      <c r="AT78" s="82">
        <v>0</v>
      </c>
      <c r="AU78" s="85" t="s">
        <v>5389</v>
      </c>
      <c r="AV78" s="82" t="b">
        <v>0</v>
      </c>
      <c r="AW78" s="82" t="s">
        <v>1780</v>
      </c>
      <c r="AX78" s="85" t="s">
        <v>5560</v>
      </c>
      <c r="AY78" s="82" t="s">
        <v>66</v>
      </c>
      <c r="AZ78" s="49"/>
      <c r="BA78" s="49"/>
      <c r="BB78" s="49"/>
      <c r="BC78" s="49"/>
      <c r="BD78" s="49" t="s">
        <v>2690</v>
      </c>
      <c r="BE78" s="49" t="s">
        <v>2690</v>
      </c>
      <c r="BF78" s="123" t="s">
        <v>6532</v>
      </c>
      <c r="BG78" s="123" t="s">
        <v>6532</v>
      </c>
      <c r="BH78" s="123" t="s">
        <v>6691</v>
      </c>
      <c r="BI78" s="123" t="s">
        <v>6691</v>
      </c>
      <c r="BJ78" s="87" t="e">
        <f>REPLACE(INDEX(GroupVertices[Group], MATCH(Vertices[[#This Row],[Vertex]],GroupVertices[Vertex],0)),1,1,"")</f>
        <v>#N/A</v>
      </c>
      <c r="BK78" s="2"/>
      <c r="BL78" s="3"/>
      <c r="BM78" s="3"/>
      <c r="BN78" s="3"/>
      <c r="BO78" s="3"/>
    </row>
    <row r="79" spans="1:67" x14ac:dyDescent="0.25">
      <c r="A79" s="67" t="s">
        <v>2208</v>
      </c>
      <c r="B79" s="68"/>
      <c r="C79" s="68"/>
      <c r="D79" s="69"/>
      <c r="E79" s="111"/>
      <c r="F79" s="103" t="s">
        <v>502</v>
      </c>
      <c r="G79" s="112"/>
      <c r="H79" s="72"/>
      <c r="I79" s="73"/>
      <c r="J79" s="113"/>
      <c r="K79" s="72" t="s">
        <v>6013</v>
      </c>
      <c r="L79" s="114"/>
      <c r="M79" s="77">
        <v>3226.68603515625</v>
      </c>
      <c r="N79" s="77">
        <v>1900.4385986328125</v>
      </c>
      <c r="O79" s="78"/>
      <c r="P79" s="79"/>
      <c r="Q79" s="79"/>
      <c r="R79" s="89"/>
      <c r="S79" s="49">
        <v>1</v>
      </c>
      <c r="T79" s="49">
        <v>1</v>
      </c>
      <c r="U79" s="50">
        <v>0</v>
      </c>
      <c r="V79" s="50">
        <v>0</v>
      </c>
      <c r="W79" s="50">
        <v>0</v>
      </c>
      <c r="X79" s="50">
        <v>0.99999899999999997</v>
      </c>
      <c r="Y79" s="50">
        <v>0</v>
      </c>
      <c r="Z79" s="50" t="s">
        <v>6377</v>
      </c>
      <c r="AA79" s="74">
        <v>79</v>
      </c>
      <c r="AB79" s="74"/>
      <c r="AC79" s="75"/>
      <c r="AD79" s="82" t="s">
        <v>4080</v>
      </c>
      <c r="AE79" s="82">
        <v>26</v>
      </c>
      <c r="AF79" s="82">
        <v>5</v>
      </c>
      <c r="AG79" s="82">
        <v>7</v>
      </c>
      <c r="AH79" s="82">
        <v>1</v>
      </c>
      <c r="AI79" s="82"/>
      <c r="AJ79" s="82"/>
      <c r="AK79" s="82"/>
      <c r="AL79" s="82"/>
      <c r="AM79" s="82"/>
      <c r="AN79" s="84">
        <v>42300.481354166666</v>
      </c>
      <c r="AO79" s="82"/>
      <c r="AP79" s="82" t="b">
        <v>1</v>
      </c>
      <c r="AQ79" s="82" t="b">
        <v>1</v>
      </c>
      <c r="AR79" s="82" t="b">
        <v>0</v>
      </c>
      <c r="AS79" s="82" t="s">
        <v>1023</v>
      </c>
      <c r="AT79" s="82">
        <v>0</v>
      </c>
      <c r="AU79" s="85" t="s">
        <v>1731</v>
      </c>
      <c r="AV79" s="82" t="b">
        <v>0</v>
      </c>
      <c r="AW79" s="82" t="s">
        <v>1780</v>
      </c>
      <c r="AX79" s="85" t="s">
        <v>5561</v>
      </c>
      <c r="AY79" s="82" t="s">
        <v>66</v>
      </c>
      <c r="AZ79" s="49"/>
      <c r="BA79" s="49"/>
      <c r="BB79" s="49"/>
      <c r="BC79" s="49"/>
      <c r="BD79" s="49" t="s">
        <v>2563</v>
      </c>
      <c r="BE79" s="49" t="s">
        <v>2563</v>
      </c>
      <c r="BF79" s="123" t="s">
        <v>6533</v>
      </c>
      <c r="BG79" s="123" t="s">
        <v>6533</v>
      </c>
      <c r="BH79" s="123" t="s">
        <v>6692</v>
      </c>
      <c r="BI79" s="123" t="s">
        <v>6692</v>
      </c>
      <c r="BJ79" s="87" t="e">
        <f>REPLACE(INDEX(GroupVertices[Group], MATCH(Vertices[[#This Row],[Vertex]],GroupVertices[Vertex],0)),1,1,"")</f>
        <v>#N/A</v>
      </c>
      <c r="BK79" s="2"/>
      <c r="BL79" s="3"/>
      <c r="BM79" s="3"/>
      <c r="BN79" s="3"/>
      <c r="BO79" s="3"/>
    </row>
    <row r="80" spans="1:67" x14ac:dyDescent="0.25">
      <c r="A80" s="67" t="s">
        <v>2210</v>
      </c>
      <c r="B80" s="68"/>
      <c r="C80" s="68"/>
      <c r="D80" s="69"/>
      <c r="E80" s="111"/>
      <c r="F80" s="103" t="s">
        <v>5468</v>
      </c>
      <c r="G80" s="112"/>
      <c r="H80" s="72"/>
      <c r="I80" s="73"/>
      <c r="J80" s="113"/>
      <c r="K80" s="72" t="s">
        <v>6017</v>
      </c>
      <c r="L80" s="114"/>
      <c r="M80" s="77">
        <v>1565.759521484375</v>
      </c>
      <c r="N80" s="77">
        <v>8184.4091796875</v>
      </c>
      <c r="O80" s="78"/>
      <c r="P80" s="79"/>
      <c r="Q80" s="79"/>
      <c r="R80" s="89"/>
      <c r="S80" s="49">
        <v>1</v>
      </c>
      <c r="T80" s="49">
        <v>1</v>
      </c>
      <c r="U80" s="50">
        <v>0</v>
      </c>
      <c r="V80" s="50">
        <v>0</v>
      </c>
      <c r="W80" s="50">
        <v>0</v>
      </c>
      <c r="X80" s="50">
        <v>0.99999899999999997</v>
      </c>
      <c r="Y80" s="50">
        <v>0</v>
      </c>
      <c r="Z80" s="50" t="s">
        <v>6377</v>
      </c>
      <c r="AA80" s="74">
        <v>80</v>
      </c>
      <c r="AB80" s="74"/>
      <c r="AC80" s="75"/>
      <c r="AD80" s="82" t="s">
        <v>4084</v>
      </c>
      <c r="AE80" s="82">
        <v>0</v>
      </c>
      <c r="AF80" s="82">
        <v>415</v>
      </c>
      <c r="AG80" s="82">
        <v>49789</v>
      </c>
      <c r="AH80" s="82">
        <v>0</v>
      </c>
      <c r="AI80" s="82"/>
      <c r="AJ80" s="82"/>
      <c r="AK80" s="82" t="s">
        <v>4796</v>
      </c>
      <c r="AL80" s="85" t="s">
        <v>4963</v>
      </c>
      <c r="AM80" s="82"/>
      <c r="AN80" s="84">
        <v>42131.210914351854</v>
      </c>
      <c r="AO80" s="85" t="s">
        <v>5108</v>
      </c>
      <c r="AP80" s="82" t="b">
        <v>0</v>
      </c>
      <c r="AQ80" s="82" t="b">
        <v>0</v>
      </c>
      <c r="AR80" s="82" t="b">
        <v>0</v>
      </c>
      <c r="AS80" s="82" t="s">
        <v>1023</v>
      </c>
      <c r="AT80" s="82">
        <v>914</v>
      </c>
      <c r="AU80" s="85" t="s">
        <v>1739</v>
      </c>
      <c r="AV80" s="82" t="b">
        <v>0</v>
      </c>
      <c r="AW80" s="82" t="s">
        <v>1780</v>
      </c>
      <c r="AX80" s="85" t="s">
        <v>5565</v>
      </c>
      <c r="AY80" s="82" t="s">
        <v>66</v>
      </c>
      <c r="AZ80" s="49" t="s">
        <v>2663</v>
      </c>
      <c r="BA80" s="49" t="s">
        <v>2663</v>
      </c>
      <c r="BB80" s="49" t="s">
        <v>2672</v>
      </c>
      <c r="BC80" s="49" t="s">
        <v>2672</v>
      </c>
      <c r="BD80" s="49" t="s">
        <v>2692</v>
      </c>
      <c r="BE80" s="49" t="s">
        <v>2692</v>
      </c>
      <c r="BF80" s="123" t="s">
        <v>6535</v>
      </c>
      <c r="BG80" s="123" t="s">
        <v>6535</v>
      </c>
      <c r="BH80" s="123" t="s">
        <v>6694</v>
      </c>
      <c r="BI80" s="123" t="s">
        <v>6694</v>
      </c>
      <c r="BJ80" s="87" t="e">
        <f>REPLACE(INDEX(GroupVertices[Group], MATCH(Vertices[[#This Row],[Vertex]],GroupVertices[Vertex],0)),1,1,"")</f>
        <v>#N/A</v>
      </c>
      <c r="BK80" s="2"/>
      <c r="BL80" s="3"/>
      <c r="BM80" s="3"/>
      <c r="BN80" s="3"/>
      <c r="BO80" s="3"/>
    </row>
    <row r="81" spans="1:67" x14ac:dyDescent="0.25">
      <c r="A81" s="67" t="s">
        <v>2211</v>
      </c>
      <c r="B81" s="68"/>
      <c r="C81" s="68"/>
      <c r="D81" s="69"/>
      <c r="E81" s="111"/>
      <c r="F81" s="103" t="s">
        <v>5469</v>
      </c>
      <c r="G81" s="112"/>
      <c r="H81" s="72"/>
      <c r="I81" s="73"/>
      <c r="J81" s="113"/>
      <c r="K81" s="72" t="s">
        <v>6018</v>
      </c>
      <c r="L81" s="114"/>
      <c r="M81" s="77">
        <v>1493.1888427734375</v>
      </c>
      <c r="N81" s="77">
        <v>2437.820068359375</v>
      </c>
      <c r="O81" s="78"/>
      <c r="P81" s="79"/>
      <c r="Q81" s="79"/>
      <c r="R81" s="89"/>
      <c r="S81" s="49">
        <v>1</v>
      </c>
      <c r="T81" s="49">
        <v>1</v>
      </c>
      <c r="U81" s="50">
        <v>0</v>
      </c>
      <c r="V81" s="50">
        <v>0</v>
      </c>
      <c r="W81" s="50">
        <v>0</v>
      </c>
      <c r="X81" s="50">
        <v>0.99999899999999997</v>
      </c>
      <c r="Y81" s="50">
        <v>0</v>
      </c>
      <c r="Z81" s="50" t="s">
        <v>6377</v>
      </c>
      <c r="AA81" s="74">
        <v>81</v>
      </c>
      <c r="AB81" s="74"/>
      <c r="AC81" s="75"/>
      <c r="AD81" s="82" t="s">
        <v>4085</v>
      </c>
      <c r="AE81" s="82">
        <v>695</v>
      </c>
      <c r="AF81" s="82">
        <v>1111</v>
      </c>
      <c r="AG81" s="82">
        <v>111744</v>
      </c>
      <c r="AH81" s="82">
        <v>44</v>
      </c>
      <c r="AI81" s="82">
        <v>-25200</v>
      </c>
      <c r="AJ81" s="82" t="s">
        <v>4510</v>
      </c>
      <c r="AK81" s="82"/>
      <c r="AL81" s="85" t="s">
        <v>4964</v>
      </c>
      <c r="AM81" s="82" t="s">
        <v>1568</v>
      </c>
      <c r="AN81" s="84">
        <v>40794.147800925923</v>
      </c>
      <c r="AO81" s="85" t="s">
        <v>5109</v>
      </c>
      <c r="AP81" s="82" t="b">
        <v>0</v>
      </c>
      <c r="AQ81" s="82" t="b">
        <v>0</v>
      </c>
      <c r="AR81" s="82" t="b">
        <v>0</v>
      </c>
      <c r="AS81" s="82" t="s">
        <v>1023</v>
      </c>
      <c r="AT81" s="82">
        <v>1072</v>
      </c>
      <c r="AU81" s="85" t="s">
        <v>1739</v>
      </c>
      <c r="AV81" s="82" t="b">
        <v>0</v>
      </c>
      <c r="AW81" s="82" t="s">
        <v>1780</v>
      </c>
      <c r="AX81" s="85" t="s">
        <v>5566</v>
      </c>
      <c r="AY81" s="82" t="s">
        <v>66</v>
      </c>
      <c r="AZ81" s="49" t="s">
        <v>2664</v>
      </c>
      <c r="BA81" s="49" t="s">
        <v>2664</v>
      </c>
      <c r="BB81" s="49" t="s">
        <v>2672</v>
      </c>
      <c r="BC81" s="49" t="s">
        <v>2672</v>
      </c>
      <c r="BD81" s="49" t="s">
        <v>2692</v>
      </c>
      <c r="BE81" s="49" t="s">
        <v>2692</v>
      </c>
      <c r="BF81" s="123" t="s">
        <v>6535</v>
      </c>
      <c r="BG81" s="123" t="s">
        <v>6535</v>
      </c>
      <c r="BH81" s="123" t="s">
        <v>6694</v>
      </c>
      <c r="BI81" s="123" t="s">
        <v>6694</v>
      </c>
      <c r="BJ81" s="87" t="e">
        <f>REPLACE(INDEX(GroupVertices[Group], MATCH(Vertices[[#This Row],[Vertex]],GroupVertices[Vertex],0)),1,1,"")</f>
        <v>#N/A</v>
      </c>
      <c r="BK81" s="2"/>
      <c r="BL81" s="3"/>
      <c r="BM81" s="3"/>
      <c r="BN81" s="3"/>
      <c r="BO81" s="3"/>
    </row>
    <row r="82" spans="1:67" x14ac:dyDescent="0.25">
      <c r="A82" s="67" t="s">
        <v>2282</v>
      </c>
      <c r="B82" s="68"/>
      <c r="C82" s="68"/>
      <c r="D82" s="69"/>
      <c r="E82" s="111"/>
      <c r="F82" s="103" t="s">
        <v>2825</v>
      </c>
      <c r="G82" s="112"/>
      <c r="H82" s="72"/>
      <c r="I82" s="73"/>
      <c r="J82" s="113"/>
      <c r="K82" s="72" t="s">
        <v>6089</v>
      </c>
      <c r="L82" s="114"/>
      <c r="M82" s="77">
        <v>8596.8359375</v>
      </c>
      <c r="N82" s="77">
        <v>8704.486328125</v>
      </c>
      <c r="O82" s="78"/>
      <c r="P82" s="79"/>
      <c r="Q82" s="79"/>
      <c r="R82" s="89"/>
      <c r="S82" s="49">
        <v>1</v>
      </c>
      <c r="T82" s="49">
        <v>1</v>
      </c>
      <c r="U82" s="50">
        <v>0</v>
      </c>
      <c r="V82" s="50">
        <v>0</v>
      </c>
      <c r="W82" s="50">
        <v>0</v>
      </c>
      <c r="X82" s="50">
        <v>0.99999899999999997</v>
      </c>
      <c r="Y82" s="50">
        <v>0</v>
      </c>
      <c r="Z82" s="50" t="s">
        <v>6377</v>
      </c>
      <c r="AA82" s="74">
        <v>82</v>
      </c>
      <c r="AB82" s="74"/>
      <c r="AC82" s="75"/>
      <c r="AD82" s="82" t="s">
        <v>4155</v>
      </c>
      <c r="AE82" s="82">
        <v>290</v>
      </c>
      <c r="AF82" s="82">
        <v>199</v>
      </c>
      <c r="AG82" s="82">
        <v>29916</v>
      </c>
      <c r="AH82" s="82">
        <v>10196</v>
      </c>
      <c r="AI82" s="82">
        <v>-36000</v>
      </c>
      <c r="AJ82" s="82" t="s">
        <v>4561</v>
      </c>
      <c r="AK82" s="82" t="s">
        <v>4834</v>
      </c>
      <c r="AL82" s="85" t="s">
        <v>4986</v>
      </c>
      <c r="AM82" s="82" t="s">
        <v>1573</v>
      </c>
      <c r="AN82" s="84">
        <v>40536.390740740739</v>
      </c>
      <c r="AO82" s="85" t="s">
        <v>5165</v>
      </c>
      <c r="AP82" s="82" t="b">
        <v>0</v>
      </c>
      <c r="AQ82" s="82" t="b">
        <v>0</v>
      </c>
      <c r="AR82" s="82" t="b">
        <v>1</v>
      </c>
      <c r="AS82" s="82" t="s">
        <v>1023</v>
      </c>
      <c r="AT82" s="82">
        <v>16</v>
      </c>
      <c r="AU82" s="85" t="s">
        <v>5399</v>
      </c>
      <c r="AV82" s="82" t="b">
        <v>0</v>
      </c>
      <c r="AW82" s="82" t="s">
        <v>1780</v>
      </c>
      <c r="AX82" s="85" t="s">
        <v>5637</v>
      </c>
      <c r="AY82" s="82" t="s">
        <v>66</v>
      </c>
      <c r="AZ82" s="49"/>
      <c r="BA82" s="49"/>
      <c r="BB82" s="49"/>
      <c r="BC82" s="49"/>
      <c r="BD82" s="49" t="s">
        <v>2693</v>
      </c>
      <c r="BE82" s="49" t="s">
        <v>2693</v>
      </c>
      <c r="BF82" s="123" t="s">
        <v>6539</v>
      </c>
      <c r="BG82" s="123" t="s">
        <v>6539</v>
      </c>
      <c r="BH82" s="123" t="s">
        <v>6697</v>
      </c>
      <c r="BI82" s="123" t="s">
        <v>6697</v>
      </c>
      <c r="BJ82" s="87" t="e">
        <f>REPLACE(INDEX(GroupVertices[Group], MATCH(Vertices[[#This Row],[Vertex]],GroupVertices[Vertex],0)),1,1,"")</f>
        <v>#N/A</v>
      </c>
      <c r="BK82" s="2"/>
      <c r="BL82" s="3"/>
      <c r="BM82" s="3"/>
      <c r="BN82" s="3"/>
      <c r="BO82" s="3"/>
    </row>
    <row r="83" spans="1:67" x14ac:dyDescent="0.25">
      <c r="A83" s="67" t="s">
        <v>2385</v>
      </c>
      <c r="B83" s="68"/>
      <c r="C83" s="68"/>
      <c r="D83" s="69"/>
      <c r="E83" s="111"/>
      <c r="F83" s="103" t="s">
        <v>2920</v>
      </c>
      <c r="G83" s="112"/>
      <c r="H83" s="72"/>
      <c r="I83" s="73"/>
      <c r="J83" s="113"/>
      <c r="K83" s="72" t="s">
        <v>6193</v>
      </c>
      <c r="L83" s="114"/>
      <c r="M83" s="77">
        <v>884.213134765625</v>
      </c>
      <c r="N83" s="77">
        <v>1077.330078125</v>
      </c>
      <c r="O83" s="78"/>
      <c r="P83" s="79"/>
      <c r="Q83" s="79"/>
      <c r="R83" s="89"/>
      <c r="S83" s="49">
        <v>1</v>
      </c>
      <c r="T83" s="49">
        <v>1</v>
      </c>
      <c r="U83" s="50">
        <v>0</v>
      </c>
      <c r="V83" s="50">
        <v>0</v>
      </c>
      <c r="W83" s="50">
        <v>0</v>
      </c>
      <c r="X83" s="50">
        <v>0.99999899999999997</v>
      </c>
      <c r="Y83" s="50">
        <v>0</v>
      </c>
      <c r="Z83" s="50" t="s">
        <v>6377</v>
      </c>
      <c r="AA83" s="74">
        <v>83</v>
      </c>
      <c r="AB83" s="74"/>
      <c r="AC83" s="75"/>
      <c r="AD83" s="82" t="s">
        <v>4259</v>
      </c>
      <c r="AE83" s="82">
        <v>248</v>
      </c>
      <c r="AF83" s="82">
        <v>449</v>
      </c>
      <c r="AG83" s="82">
        <v>44254</v>
      </c>
      <c r="AH83" s="82">
        <v>351</v>
      </c>
      <c r="AI83" s="82">
        <v>-36000</v>
      </c>
      <c r="AJ83" s="82" t="s">
        <v>4640</v>
      </c>
      <c r="AK83" s="82" t="s">
        <v>4879</v>
      </c>
      <c r="AL83" s="82"/>
      <c r="AM83" s="82" t="s">
        <v>1573</v>
      </c>
      <c r="AN83" s="84">
        <v>40251.35664351852</v>
      </c>
      <c r="AO83" s="85" t="s">
        <v>5241</v>
      </c>
      <c r="AP83" s="82" t="b">
        <v>0</v>
      </c>
      <c r="AQ83" s="82" t="b">
        <v>0</v>
      </c>
      <c r="AR83" s="82" t="b">
        <v>1</v>
      </c>
      <c r="AS83" s="82" t="s">
        <v>1023</v>
      </c>
      <c r="AT83" s="82">
        <v>24</v>
      </c>
      <c r="AU83" s="85" t="s">
        <v>5413</v>
      </c>
      <c r="AV83" s="82" t="b">
        <v>0</v>
      </c>
      <c r="AW83" s="82" t="s">
        <v>1780</v>
      </c>
      <c r="AX83" s="85" t="s">
        <v>5741</v>
      </c>
      <c r="AY83" s="82" t="s">
        <v>66</v>
      </c>
      <c r="AZ83" s="49"/>
      <c r="BA83" s="49"/>
      <c r="BB83" s="49"/>
      <c r="BC83" s="49"/>
      <c r="BD83" s="49"/>
      <c r="BE83" s="49"/>
      <c r="BF83" s="123" t="s">
        <v>6548</v>
      </c>
      <c r="BG83" s="123" t="s">
        <v>6548</v>
      </c>
      <c r="BH83" s="123" t="s">
        <v>6706</v>
      </c>
      <c r="BI83" s="123" t="s">
        <v>6706</v>
      </c>
      <c r="BJ83" s="87" t="e">
        <f>REPLACE(INDEX(GroupVertices[Group], MATCH(Vertices[[#This Row],[Vertex]],GroupVertices[Vertex],0)),1,1,"")</f>
        <v>#N/A</v>
      </c>
      <c r="BK83" s="2"/>
      <c r="BL83" s="3"/>
      <c r="BM83" s="3"/>
      <c r="BN83" s="3"/>
      <c r="BO83" s="3"/>
    </row>
    <row r="84" spans="1:67" x14ac:dyDescent="0.25">
      <c r="A84" s="67" t="s">
        <v>2400</v>
      </c>
      <c r="B84" s="68"/>
      <c r="C84" s="68"/>
      <c r="D84" s="69"/>
      <c r="E84" s="111"/>
      <c r="F84" s="103" t="s">
        <v>2933</v>
      </c>
      <c r="G84" s="112"/>
      <c r="H84" s="72"/>
      <c r="I84" s="73"/>
      <c r="J84" s="113"/>
      <c r="K84" s="72" t="s">
        <v>6208</v>
      </c>
      <c r="L84" s="114"/>
      <c r="M84" s="77">
        <v>9375.005859375</v>
      </c>
      <c r="N84" s="77">
        <v>5628.8662109375</v>
      </c>
      <c r="O84" s="78"/>
      <c r="P84" s="79"/>
      <c r="Q84" s="79"/>
      <c r="R84" s="89"/>
      <c r="S84" s="49">
        <v>1</v>
      </c>
      <c r="T84" s="49">
        <v>1</v>
      </c>
      <c r="U84" s="50">
        <v>0</v>
      </c>
      <c r="V84" s="50">
        <v>0</v>
      </c>
      <c r="W84" s="50">
        <v>0</v>
      </c>
      <c r="X84" s="50">
        <v>0.99999899999999997</v>
      </c>
      <c r="Y84" s="50">
        <v>0</v>
      </c>
      <c r="Z84" s="50" t="s">
        <v>6377</v>
      </c>
      <c r="AA84" s="74">
        <v>84</v>
      </c>
      <c r="AB84" s="74"/>
      <c r="AC84" s="75"/>
      <c r="AD84" s="82" t="s">
        <v>4274</v>
      </c>
      <c r="AE84" s="82">
        <v>1464</v>
      </c>
      <c r="AF84" s="82">
        <v>559</v>
      </c>
      <c r="AG84" s="82">
        <v>9773</v>
      </c>
      <c r="AH84" s="82">
        <v>10374</v>
      </c>
      <c r="AI84" s="82">
        <v>19800</v>
      </c>
      <c r="AJ84" s="82" t="s">
        <v>4650</v>
      </c>
      <c r="AK84" s="82" t="s">
        <v>4883</v>
      </c>
      <c r="AL84" s="82"/>
      <c r="AM84" s="82" t="s">
        <v>1435</v>
      </c>
      <c r="AN84" s="84">
        <v>40115.894224537034</v>
      </c>
      <c r="AO84" s="85" t="s">
        <v>5251</v>
      </c>
      <c r="AP84" s="82" t="b">
        <v>0</v>
      </c>
      <c r="AQ84" s="82" t="b">
        <v>0</v>
      </c>
      <c r="AR84" s="82" t="b">
        <v>1</v>
      </c>
      <c r="AS84" s="82" t="s">
        <v>1023</v>
      </c>
      <c r="AT84" s="82">
        <v>12</v>
      </c>
      <c r="AU84" s="85" t="s">
        <v>5380</v>
      </c>
      <c r="AV84" s="82" t="b">
        <v>0</v>
      </c>
      <c r="AW84" s="82" t="s">
        <v>1780</v>
      </c>
      <c r="AX84" s="85" t="s">
        <v>5756</v>
      </c>
      <c r="AY84" s="82" t="s">
        <v>66</v>
      </c>
      <c r="AZ84" s="49"/>
      <c r="BA84" s="49"/>
      <c r="BB84" s="49"/>
      <c r="BC84" s="49"/>
      <c r="BD84" s="49" t="s">
        <v>2695</v>
      </c>
      <c r="BE84" s="49" t="s">
        <v>2695</v>
      </c>
      <c r="BF84" s="123" t="s">
        <v>6553</v>
      </c>
      <c r="BG84" s="123" t="s">
        <v>6553</v>
      </c>
      <c r="BH84" s="123" t="s">
        <v>6711</v>
      </c>
      <c r="BI84" s="123" t="s">
        <v>6711</v>
      </c>
      <c r="BJ84" s="87" t="e">
        <f>REPLACE(INDEX(GroupVertices[Group], MATCH(Vertices[[#This Row],[Vertex]],GroupVertices[Vertex],0)),1,1,"")</f>
        <v>#N/A</v>
      </c>
      <c r="BK84" s="2"/>
      <c r="BL84" s="3"/>
      <c r="BM84" s="3"/>
      <c r="BN84" s="3"/>
      <c r="BO84" s="3"/>
    </row>
    <row r="85" spans="1:67" x14ac:dyDescent="0.25">
      <c r="A85" s="67" t="s">
        <v>2444</v>
      </c>
      <c r="B85" s="68"/>
      <c r="C85" s="68"/>
      <c r="D85" s="69"/>
      <c r="E85" s="111"/>
      <c r="F85" s="103" t="s">
        <v>2976</v>
      </c>
      <c r="G85" s="112"/>
      <c r="H85" s="72"/>
      <c r="I85" s="73"/>
      <c r="J85" s="113"/>
      <c r="K85" s="72" t="s">
        <v>6251</v>
      </c>
      <c r="L85" s="114"/>
      <c r="M85" s="77">
        <v>212.85623168945313</v>
      </c>
      <c r="N85" s="77">
        <v>8277.91015625</v>
      </c>
      <c r="O85" s="78"/>
      <c r="P85" s="79"/>
      <c r="Q85" s="79"/>
      <c r="R85" s="89"/>
      <c r="S85" s="49">
        <v>1</v>
      </c>
      <c r="T85" s="49">
        <v>1</v>
      </c>
      <c r="U85" s="50">
        <v>0</v>
      </c>
      <c r="V85" s="50">
        <v>0</v>
      </c>
      <c r="W85" s="50">
        <v>0</v>
      </c>
      <c r="X85" s="50">
        <v>0.99999899999999997</v>
      </c>
      <c r="Y85" s="50">
        <v>0</v>
      </c>
      <c r="Z85" s="50" t="s">
        <v>6377</v>
      </c>
      <c r="AA85" s="74">
        <v>85</v>
      </c>
      <c r="AB85" s="74"/>
      <c r="AC85" s="75"/>
      <c r="AD85" s="82" t="s">
        <v>4317</v>
      </c>
      <c r="AE85" s="82">
        <v>144</v>
      </c>
      <c r="AF85" s="82">
        <v>48</v>
      </c>
      <c r="AG85" s="82">
        <v>1113</v>
      </c>
      <c r="AH85" s="82">
        <v>1970</v>
      </c>
      <c r="AI85" s="82"/>
      <c r="AJ85" s="82" t="s">
        <v>4682</v>
      </c>
      <c r="AK85" s="82" t="s">
        <v>4903</v>
      </c>
      <c r="AL85" s="82"/>
      <c r="AM85" s="82"/>
      <c r="AN85" s="84">
        <v>41931.285393518519</v>
      </c>
      <c r="AO85" s="85" t="s">
        <v>5283</v>
      </c>
      <c r="AP85" s="82" t="b">
        <v>0</v>
      </c>
      <c r="AQ85" s="82" t="b">
        <v>0</v>
      </c>
      <c r="AR85" s="82" t="b">
        <v>1</v>
      </c>
      <c r="AS85" s="82" t="s">
        <v>1023</v>
      </c>
      <c r="AT85" s="82">
        <v>3</v>
      </c>
      <c r="AU85" s="85" t="s">
        <v>1731</v>
      </c>
      <c r="AV85" s="82" t="b">
        <v>0</v>
      </c>
      <c r="AW85" s="82" t="s">
        <v>1780</v>
      </c>
      <c r="AX85" s="85" t="s">
        <v>5799</v>
      </c>
      <c r="AY85" s="82" t="s">
        <v>66</v>
      </c>
      <c r="AZ85" s="49"/>
      <c r="BA85" s="49"/>
      <c r="BB85" s="49"/>
      <c r="BC85" s="49"/>
      <c r="BD85" s="49" t="s">
        <v>2696</v>
      </c>
      <c r="BE85" s="49" t="s">
        <v>2696</v>
      </c>
      <c r="BF85" s="123" t="s">
        <v>6555</v>
      </c>
      <c r="BG85" s="123" t="s">
        <v>6555</v>
      </c>
      <c r="BH85" s="123" t="s">
        <v>6713</v>
      </c>
      <c r="BI85" s="123" t="s">
        <v>6713</v>
      </c>
      <c r="BJ85" s="87" t="e">
        <f>REPLACE(INDEX(GroupVertices[Group], MATCH(Vertices[[#This Row],[Vertex]],GroupVertices[Vertex],0)),1,1,"")</f>
        <v>#N/A</v>
      </c>
      <c r="BK85" s="2"/>
      <c r="BL85" s="3"/>
      <c r="BM85" s="3"/>
      <c r="BN85" s="3"/>
      <c r="BO85" s="3"/>
    </row>
    <row r="86" spans="1:67" x14ac:dyDescent="0.25">
      <c r="A86" s="67" t="s">
        <v>2453</v>
      </c>
      <c r="B86" s="68"/>
      <c r="C86" s="68"/>
      <c r="D86" s="69"/>
      <c r="E86" s="111"/>
      <c r="F86" s="103" t="s">
        <v>2985</v>
      </c>
      <c r="G86" s="112"/>
      <c r="H86" s="72"/>
      <c r="I86" s="73"/>
      <c r="J86" s="113"/>
      <c r="K86" s="72" t="s">
        <v>6260</v>
      </c>
      <c r="L86" s="114"/>
      <c r="M86" s="77">
        <v>208.19793701171875</v>
      </c>
      <c r="N86" s="77">
        <v>7527.087890625</v>
      </c>
      <c r="O86" s="78"/>
      <c r="P86" s="79"/>
      <c r="Q86" s="79"/>
      <c r="R86" s="89"/>
      <c r="S86" s="49">
        <v>1</v>
      </c>
      <c r="T86" s="49">
        <v>1</v>
      </c>
      <c r="U86" s="50">
        <v>0</v>
      </c>
      <c r="V86" s="50">
        <v>0</v>
      </c>
      <c r="W86" s="50">
        <v>0</v>
      </c>
      <c r="X86" s="50">
        <v>0.99999899999999997</v>
      </c>
      <c r="Y86" s="50">
        <v>0</v>
      </c>
      <c r="Z86" s="50" t="s">
        <v>6377</v>
      </c>
      <c r="AA86" s="74">
        <v>86</v>
      </c>
      <c r="AB86" s="74"/>
      <c r="AC86" s="75"/>
      <c r="AD86" s="82" t="s">
        <v>4326</v>
      </c>
      <c r="AE86" s="82">
        <v>193</v>
      </c>
      <c r="AF86" s="82">
        <v>259</v>
      </c>
      <c r="AG86" s="82">
        <v>6125</v>
      </c>
      <c r="AH86" s="82">
        <v>6881</v>
      </c>
      <c r="AI86" s="82">
        <v>-25200</v>
      </c>
      <c r="AJ86" s="82" t="s">
        <v>4690</v>
      </c>
      <c r="AK86" s="82" t="s">
        <v>4906</v>
      </c>
      <c r="AL86" s="82"/>
      <c r="AM86" s="82" t="s">
        <v>1568</v>
      </c>
      <c r="AN86" s="84">
        <v>42256.762233796297</v>
      </c>
      <c r="AO86" s="85" t="s">
        <v>5288</v>
      </c>
      <c r="AP86" s="82" t="b">
        <v>1</v>
      </c>
      <c r="AQ86" s="82" t="b">
        <v>0</v>
      </c>
      <c r="AR86" s="82" t="b">
        <v>1</v>
      </c>
      <c r="AS86" s="82" t="s">
        <v>1023</v>
      </c>
      <c r="AT86" s="82">
        <v>10</v>
      </c>
      <c r="AU86" s="85" t="s">
        <v>1731</v>
      </c>
      <c r="AV86" s="82" t="b">
        <v>0</v>
      </c>
      <c r="AW86" s="82" t="s">
        <v>1780</v>
      </c>
      <c r="AX86" s="85" t="s">
        <v>5808</v>
      </c>
      <c r="AY86" s="82" t="s">
        <v>66</v>
      </c>
      <c r="AZ86" s="49"/>
      <c r="BA86" s="49"/>
      <c r="BB86" s="49"/>
      <c r="BC86" s="49"/>
      <c r="BD86" s="49" t="s">
        <v>2697</v>
      </c>
      <c r="BE86" s="49" t="s">
        <v>2697</v>
      </c>
      <c r="BF86" s="123" t="s">
        <v>6556</v>
      </c>
      <c r="BG86" s="123" t="s">
        <v>6556</v>
      </c>
      <c r="BH86" s="123" t="s">
        <v>6714</v>
      </c>
      <c r="BI86" s="123" t="s">
        <v>6714</v>
      </c>
      <c r="BJ86" s="87" t="e">
        <f>REPLACE(INDEX(GroupVertices[Group], MATCH(Vertices[[#This Row],[Vertex]],GroupVertices[Vertex],0)),1,1,"")</f>
        <v>#N/A</v>
      </c>
      <c r="BK86" s="2"/>
      <c r="BL86" s="3"/>
      <c r="BM86" s="3"/>
      <c r="BN86" s="3"/>
      <c r="BO86" s="3"/>
    </row>
    <row r="87" spans="1:67" x14ac:dyDescent="0.25">
      <c r="A87" s="67" t="s">
        <v>2459</v>
      </c>
      <c r="B87" s="68"/>
      <c r="C87" s="68"/>
      <c r="D87" s="69"/>
      <c r="E87" s="111"/>
      <c r="F87" s="103" t="s">
        <v>502</v>
      </c>
      <c r="G87" s="112"/>
      <c r="H87" s="72"/>
      <c r="I87" s="73"/>
      <c r="J87" s="113"/>
      <c r="K87" s="72" t="s">
        <v>6266</v>
      </c>
      <c r="L87" s="114"/>
      <c r="M87" s="77">
        <v>9452.7890625</v>
      </c>
      <c r="N87" s="77">
        <v>2189.98046875</v>
      </c>
      <c r="O87" s="78"/>
      <c r="P87" s="79"/>
      <c r="Q87" s="79"/>
      <c r="R87" s="89"/>
      <c r="S87" s="49">
        <v>1</v>
      </c>
      <c r="T87" s="49">
        <v>1</v>
      </c>
      <c r="U87" s="50">
        <v>0</v>
      </c>
      <c r="V87" s="50">
        <v>0</v>
      </c>
      <c r="W87" s="50">
        <v>0</v>
      </c>
      <c r="X87" s="50">
        <v>0.99999899999999997</v>
      </c>
      <c r="Y87" s="50">
        <v>0</v>
      </c>
      <c r="Z87" s="50" t="s">
        <v>6377</v>
      </c>
      <c r="AA87" s="74">
        <v>87</v>
      </c>
      <c r="AB87" s="74"/>
      <c r="AC87" s="75"/>
      <c r="AD87" s="82" t="s">
        <v>4332</v>
      </c>
      <c r="AE87" s="82">
        <v>80</v>
      </c>
      <c r="AF87" s="82">
        <v>0</v>
      </c>
      <c r="AG87" s="82">
        <v>4</v>
      </c>
      <c r="AH87" s="82">
        <v>21</v>
      </c>
      <c r="AI87" s="82"/>
      <c r="AJ87" s="82"/>
      <c r="AK87" s="82"/>
      <c r="AL87" s="82"/>
      <c r="AM87" s="82"/>
      <c r="AN87" s="84">
        <v>42824.466099537036</v>
      </c>
      <c r="AO87" s="82"/>
      <c r="AP87" s="82" t="b">
        <v>1</v>
      </c>
      <c r="AQ87" s="82" t="b">
        <v>1</v>
      </c>
      <c r="AR87" s="82" t="b">
        <v>0</v>
      </c>
      <c r="AS87" s="82" t="s">
        <v>1023</v>
      </c>
      <c r="AT87" s="82">
        <v>0</v>
      </c>
      <c r="AU87" s="82"/>
      <c r="AV87" s="82" t="b">
        <v>0</v>
      </c>
      <c r="AW87" s="82" t="s">
        <v>1780</v>
      </c>
      <c r="AX87" s="85" t="s">
        <v>5814</v>
      </c>
      <c r="AY87" s="82" t="s">
        <v>66</v>
      </c>
      <c r="AZ87" s="49"/>
      <c r="BA87" s="49"/>
      <c r="BB87" s="49"/>
      <c r="BC87" s="49"/>
      <c r="BD87" s="49"/>
      <c r="BE87" s="49"/>
      <c r="BF87" s="123" t="s">
        <v>6558</v>
      </c>
      <c r="BG87" s="123" t="s">
        <v>6558</v>
      </c>
      <c r="BH87" s="123" t="s">
        <v>6716</v>
      </c>
      <c r="BI87" s="123" t="s">
        <v>6716</v>
      </c>
      <c r="BJ87" s="87" t="e">
        <f>REPLACE(INDEX(GroupVertices[Group], MATCH(Vertices[[#This Row],[Vertex]],GroupVertices[Vertex],0)),1,1,"")</f>
        <v>#N/A</v>
      </c>
      <c r="BK87" s="2"/>
      <c r="BL87" s="3"/>
      <c r="BM87" s="3"/>
      <c r="BN87" s="3"/>
      <c r="BO87" s="3"/>
    </row>
    <row r="88" spans="1:67" x14ac:dyDescent="0.25">
      <c r="A88" s="67" t="s">
        <v>2464</v>
      </c>
      <c r="B88" s="68"/>
      <c r="C88" s="68"/>
      <c r="D88" s="69"/>
      <c r="E88" s="111"/>
      <c r="F88" s="103" t="s">
        <v>2995</v>
      </c>
      <c r="G88" s="112"/>
      <c r="H88" s="72"/>
      <c r="I88" s="73"/>
      <c r="J88" s="113"/>
      <c r="K88" s="72" t="s">
        <v>6271</v>
      </c>
      <c r="L88" s="114"/>
      <c r="M88" s="77">
        <v>633.77459716796875</v>
      </c>
      <c r="N88" s="77">
        <v>7416.96044921875</v>
      </c>
      <c r="O88" s="78"/>
      <c r="P88" s="79"/>
      <c r="Q88" s="79"/>
      <c r="R88" s="89"/>
      <c r="S88" s="49">
        <v>1</v>
      </c>
      <c r="T88" s="49">
        <v>1</v>
      </c>
      <c r="U88" s="50">
        <v>0</v>
      </c>
      <c r="V88" s="50">
        <v>0</v>
      </c>
      <c r="W88" s="50">
        <v>0</v>
      </c>
      <c r="X88" s="50">
        <v>0.99999899999999997</v>
      </c>
      <c r="Y88" s="50">
        <v>0</v>
      </c>
      <c r="Z88" s="50" t="s">
        <v>6377</v>
      </c>
      <c r="AA88" s="74">
        <v>88</v>
      </c>
      <c r="AB88" s="74"/>
      <c r="AC88" s="75"/>
      <c r="AD88" s="82" t="s">
        <v>4337</v>
      </c>
      <c r="AE88" s="82">
        <v>444</v>
      </c>
      <c r="AF88" s="82">
        <v>575</v>
      </c>
      <c r="AG88" s="82">
        <v>13303</v>
      </c>
      <c r="AH88" s="82">
        <v>1301</v>
      </c>
      <c r="AI88" s="82">
        <v>-36000</v>
      </c>
      <c r="AJ88" s="82" t="s">
        <v>4697</v>
      </c>
      <c r="AK88" s="82" t="s">
        <v>1498</v>
      </c>
      <c r="AL88" s="82"/>
      <c r="AM88" s="82" t="s">
        <v>1573</v>
      </c>
      <c r="AN88" s="84">
        <v>39909.650902777779</v>
      </c>
      <c r="AO88" s="85" t="s">
        <v>5293</v>
      </c>
      <c r="AP88" s="82" t="b">
        <v>0</v>
      </c>
      <c r="AQ88" s="82" t="b">
        <v>0</v>
      </c>
      <c r="AR88" s="82" t="b">
        <v>0</v>
      </c>
      <c r="AS88" s="82" t="s">
        <v>1023</v>
      </c>
      <c r="AT88" s="82">
        <v>15</v>
      </c>
      <c r="AU88" s="85" t="s">
        <v>5419</v>
      </c>
      <c r="AV88" s="82" t="b">
        <v>0</v>
      </c>
      <c r="AW88" s="82" t="s">
        <v>1780</v>
      </c>
      <c r="AX88" s="85" t="s">
        <v>5819</v>
      </c>
      <c r="AY88" s="82" t="s">
        <v>66</v>
      </c>
      <c r="AZ88" s="49"/>
      <c r="BA88" s="49"/>
      <c r="BB88" s="49"/>
      <c r="BC88" s="49"/>
      <c r="BD88" s="49" t="s">
        <v>2698</v>
      </c>
      <c r="BE88" s="49" t="s">
        <v>2698</v>
      </c>
      <c r="BF88" s="123" t="s">
        <v>6559</v>
      </c>
      <c r="BG88" s="123" t="s">
        <v>6559</v>
      </c>
      <c r="BH88" s="123" t="s">
        <v>6717</v>
      </c>
      <c r="BI88" s="123" t="s">
        <v>6717</v>
      </c>
      <c r="BJ88" s="87" t="e">
        <f>REPLACE(INDEX(GroupVertices[Group], MATCH(Vertices[[#This Row],[Vertex]],GroupVertices[Vertex],0)),1,1,"")</f>
        <v>#N/A</v>
      </c>
      <c r="BK88" s="2"/>
      <c r="BL88" s="3"/>
      <c r="BM88" s="3"/>
      <c r="BN88" s="3"/>
      <c r="BO88" s="3"/>
    </row>
    <row r="89" spans="1:67" x14ac:dyDescent="0.25">
      <c r="A89" s="67" t="s">
        <v>2466</v>
      </c>
      <c r="B89" s="68"/>
      <c r="C89" s="68"/>
      <c r="D89" s="69"/>
      <c r="E89" s="111"/>
      <c r="F89" s="103" t="s">
        <v>2997</v>
      </c>
      <c r="G89" s="112"/>
      <c r="H89" s="72"/>
      <c r="I89" s="73"/>
      <c r="J89" s="113"/>
      <c r="K89" s="72" t="s">
        <v>6273</v>
      </c>
      <c r="L89" s="114"/>
      <c r="M89" s="77">
        <v>312.6810302734375</v>
      </c>
      <c r="N89" s="77">
        <v>8625.07421875</v>
      </c>
      <c r="O89" s="78"/>
      <c r="P89" s="79"/>
      <c r="Q89" s="79"/>
      <c r="R89" s="89"/>
      <c r="S89" s="49">
        <v>1</v>
      </c>
      <c r="T89" s="49">
        <v>1</v>
      </c>
      <c r="U89" s="50">
        <v>0</v>
      </c>
      <c r="V89" s="50">
        <v>0</v>
      </c>
      <c r="W89" s="50">
        <v>0</v>
      </c>
      <c r="X89" s="50">
        <v>0.99999899999999997</v>
      </c>
      <c r="Y89" s="50">
        <v>0</v>
      </c>
      <c r="Z89" s="50" t="s">
        <v>6377</v>
      </c>
      <c r="AA89" s="74">
        <v>89</v>
      </c>
      <c r="AB89" s="74"/>
      <c r="AC89" s="75"/>
      <c r="AD89" s="82" t="s">
        <v>4339</v>
      </c>
      <c r="AE89" s="82">
        <v>37</v>
      </c>
      <c r="AF89" s="82">
        <v>14</v>
      </c>
      <c r="AG89" s="82">
        <v>16</v>
      </c>
      <c r="AH89" s="82">
        <v>16</v>
      </c>
      <c r="AI89" s="82"/>
      <c r="AJ89" s="82"/>
      <c r="AK89" s="82" t="s">
        <v>4910</v>
      </c>
      <c r="AL89" s="82"/>
      <c r="AM89" s="82"/>
      <c r="AN89" s="84">
        <v>42071.572847222225</v>
      </c>
      <c r="AO89" s="82"/>
      <c r="AP89" s="82" t="b">
        <v>1</v>
      </c>
      <c r="AQ89" s="82" t="b">
        <v>0</v>
      </c>
      <c r="AR89" s="82" t="b">
        <v>0</v>
      </c>
      <c r="AS89" s="82" t="s">
        <v>1023</v>
      </c>
      <c r="AT89" s="82">
        <v>0</v>
      </c>
      <c r="AU89" s="85" t="s">
        <v>1731</v>
      </c>
      <c r="AV89" s="82" t="b">
        <v>0</v>
      </c>
      <c r="AW89" s="82" t="s">
        <v>1780</v>
      </c>
      <c r="AX89" s="85" t="s">
        <v>5821</v>
      </c>
      <c r="AY89" s="82" t="s">
        <v>66</v>
      </c>
      <c r="AZ89" s="49"/>
      <c r="BA89" s="49"/>
      <c r="BB89" s="49"/>
      <c r="BC89" s="49"/>
      <c r="BD89" s="49"/>
      <c r="BE89" s="49"/>
      <c r="BF89" s="123" t="s">
        <v>6560</v>
      </c>
      <c r="BG89" s="123" t="s">
        <v>6560</v>
      </c>
      <c r="BH89" s="123" t="s">
        <v>6718</v>
      </c>
      <c r="BI89" s="123" t="s">
        <v>6718</v>
      </c>
      <c r="BJ89" s="87" t="e">
        <f>REPLACE(INDEX(GroupVertices[Group], MATCH(Vertices[[#This Row],[Vertex]],GroupVertices[Vertex],0)),1,1,"")</f>
        <v>#N/A</v>
      </c>
      <c r="BK89" s="2"/>
      <c r="BL89" s="3"/>
      <c r="BM89" s="3"/>
      <c r="BN89" s="3"/>
      <c r="BO89" s="3"/>
    </row>
    <row r="90" spans="1:67" x14ac:dyDescent="0.25">
      <c r="A90" s="67" t="s">
        <v>2469</v>
      </c>
      <c r="B90" s="68"/>
      <c r="C90" s="68"/>
      <c r="D90" s="69"/>
      <c r="E90" s="111"/>
      <c r="F90" s="103" t="s">
        <v>3000</v>
      </c>
      <c r="G90" s="112"/>
      <c r="H90" s="72"/>
      <c r="I90" s="73"/>
      <c r="J90" s="113"/>
      <c r="K90" s="72" t="s">
        <v>6276</v>
      </c>
      <c r="L90" s="114"/>
      <c r="M90" s="77">
        <v>7366.5263671875</v>
      </c>
      <c r="N90" s="77">
        <v>2894.47705078125</v>
      </c>
      <c r="O90" s="78"/>
      <c r="P90" s="79"/>
      <c r="Q90" s="79"/>
      <c r="R90" s="89"/>
      <c r="S90" s="49">
        <v>1</v>
      </c>
      <c r="T90" s="49">
        <v>1</v>
      </c>
      <c r="U90" s="50">
        <v>0</v>
      </c>
      <c r="V90" s="50">
        <v>0</v>
      </c>
      <c r="W90" s="50">
        <v>0</v>
      </c>
      <c r="X90" s="50">
        <v>0.99999899999999997</v>
      </c>
      <c r="Y90" s="50">
        <v>0</v>
      </c>
      <c r="Z90" s="50" t="s">
        <v>6377</v>
      </c>
      <c r="AA90" s="74">
        <v>90</v>
      </c>
      <c r="AB90" s="74"/>
      <c r="AC90" s="75"/>
      <c r="AD90" s="82" t="s">
        <v>4342</v>
      </c>
      <c r="AE90" s="82">
        <v>163</v>
      </c>
      <c r="AF90" s="82">
        <v>995</v>
      </c>
      <c r="AG90" s="82">
        <v>16665</v>
      </c>
      <c r="AH90" s="82">
        <v>5745</v>
      </c>
      <c r="AI90" s="82">
        <v>-25200</v>
      </c>
      <c r="AJ90" s="82" t="s">
        <v>4701</v>
      </c>
      <c r="AK90" s="82" t="s">
        <v>4911</v>
      </c>
      <c r="AL90" s="82"/>
      <c r="AM90" s="82" t="s">
        <v>1568</v>
      </c>
      <c r="AN90" s="84">
        <v>42636.505254629628</v>
      </c>
      <c r="AO90" s="85" t="s">
        <v>5297</v>
      </c>
      <c r="AP90" s="82" t="b">
        <v>1</v>
      </c>
      <c r="AQ90" s="82" t="b">
        <v>0</v>
      </c>
      <c r="AR90" s="82" t="b">
        <v>0</v>
      </c>
      <c r="AS90" s="82" t="s">
        <v>1023</v>
      </c>
      <c r="AT90" s="82">
        <v>8</v>
      </c>
      <c r="AU90" s="82"/>
      <c r="AV90" s="82" t="b">
        <v>0</v>
      </c>
      <c r="AW90" s="82" t="s">
        <v>1780</v>
      </c>
      <c r="AX90" s="85" t="s">
        <v>5824</v>
      </c>
      <c r="AY90" s="82" t="s">
        <v>66</v>
      </c>
      <c r="AZ90" s="49"/>
      <c r="BA90" s="49"/>
      <c r="BB90" s="49"/>
      <c r="BC90" s="49"/>
      <c r="BD90" s="49" t="s">
        <v>2699</v>
      </c>
      <c r="BE90" s="49" t="s">
        <v>2699</v>
      </c>
      <c r="BF90" s="123" t="s">
        <v>6561</v>
      </c>
      <c r="BG90" s="123" t="s">
        <v>6561</v>
      </c>
      <c r="BH90" s="123" t="s">
        <v>6719</v>
      </c>
      <c r="BI90" s="123" t="s">
        <v>6719</v>
      </c>
      <c r="BJ90" s="87" t="e">
        <f>REPLACE(INDEX(GroupVertices[Group], MATCH(Vertices[[#This Row],[Vertex]],GroupVertices[Vertex],0)),1,1,"")</f>
        <v>#N/A</v>
      </c>
      <c r="BK90" s="2"/>
      <c r="BL90" s="3"/>
      <c r="BM90" s="3"/>
      <c r="BN90" s="3"/>
      <c r="BO90" s="3"/>
    </row>
    <row r="91" spans="1:67" x14ac:dyDescent="0.25">
      <c r="A91" s="67" t="s">
        <v>2509</v>
      </c>
      <c r="B91" s="68"/>
      <c r="C91" s="68"/>
      <c r="D91" s="69"/>
      <c r="E91" s="111"/>
      <c r="F91" s="103" t="s">
        <v>3036</v>
      </c>
      <c r="G91" s="112"/>
      <c r="H91" s="72"/>
      <c r="I91" s="73"/>
      <c r="J91" s="113"/>
      <c r="K91" s="72" t="s">
        <v>6317</v>
      </c>
      <c r="L91" s="114"/>
      <c r="M91" s="77">
        <v>5500.03271484375</v>
      </c>
      <c r="N91" s="77">
        <v>760.562255859375</v>
      </c>
      <c r="O91" s="78"/>
      <c r="P91" s="79"/>
      <c r="Q91" s="79"/>
      <c r="R91" s="89"/>
      <c r="S91" s="49">
        <v>1</v>
      </c>
      <c r="T91" s="49">
        <v>1</v>
      </c>
      <c r="U91" s="50">
        <v>0</v>
      </c>
      <c r="V91" s="50">
        <v>0</v>
      </c>
      <c r="W91" s="50">
        <v>0</v>
      </c>
      <c r="X91" s="50">
        <v>0.99999899999999997</v>
      </c>
      <c r="Y91" s="50">
        <v>0</v>
      </c>
      <c r="Z91" s="50" t="s">
        <v>6377</v>
      </c>
      <c r="AA91" s="74">
        <v>91</v>
      </c>
      <c r="AB91" s="74"/>
      <c r="AC91" s="75"/>
      <c r="AD91" s="82" t="s">
        <v>4383</v>
      </c>
      <c r="AE91" s="82">
        <v>117</v>
      </c>
      <c r="AF91" s="82">
        <v>12</v>
      </c>
      <c r="AG91" s="82">
        <v>433</v>
      </c>
      <c r="AH91" s="82">
        <v>75</v>
      </c>
      <c r="AI91" s="82">
        <v>20700</v>
      </c>
      <c r="AJ91" s="82" t="s">
        <v>4729</v>
      </c>
      <c r="AK91" s="82" t="s">
        <v>4922</v>
      </c>
      <c r="AL91" s="82"/>
      <c r="AM91" s="82" t="s">
        <v>5049</v>
      </c>
      <c r="AN91" s="84">
        <v>42798.343530092592</v>
      </c>
      <c r="AO91" s="85" t="s">
        <v>5328</v>
      </c>
      <c r="AP91" s="82" t="b">
        <v>0</v>
      </c>
      <c r="AQ91" s="82" t="b">
        <v>0</v>
      </c>
      <c r="AR91" s="82" t="b">
        <v>0</v>
      </c>
      <c r="AS91" s="82" t="s">
        <v>1023</v>
      </c>
      <c r="AT91" s="82">
        <v>0</v>
      </c>
      <c r="AU91" s="85" t="s">
        <v>1731</v>
      </c>
      <c r="AV91" s="82" t="b">
        <v>0</v>
      </c>
      <c r="AW91" s="82" t="s">
        <v>1780</v>
      </c>
      <c r="AX91" s="85" t="s">
        <v>5865</v>
      </c>
      <c r="AY91" s="82" t="s">
        <v>66</v>
      </c>
      <c r="AZ91" s="49"/>
      <c r="BA91" s="49"/>
      <c r="BB91" s="49"/>
      <c r="BC91" s="49"/>
      <c r="BD91" s="49" t="s">
        <v>2701</v>
      </c>
      <c r="BE91" s="49" t="s">
        <v>2701</v>
      </c>
      <c r="BF91" s="123" t="s">
        <v>6565</v>
      </c>
      <c r="BG91" s="123" t="s">
        <v>6565</v>
      </c>
      <c r="BH91" s="123" t="s">
        <v>6723</v>
      </c>
      <c r="BI91" s="123" t="s">
        <v>6723</v>
      </c>
      <c r="BJ91" s="87" t="e">
        <f>REPLACE(INDEX(GroupVertices[Group], MATCH(Vertices[[#This Row],[Vertex]],GroupVertices[Vertex],0)),1,1,"")</f>
        <v>#N/A</v>
      </c>
      <c r="BK91" s="2"/>
      <c r="BL91" s="3"/>
      <c r="BM91" s="3"/>
      <c r="BN91" s="3"/>
      <c r="BO91" s="3"/>
    </row>
    <row r="92" spans="1:67" x14ac:dyDescent="0.25">
      <c r="A92" s="67" t="s">
        <v>388</v>
      </c>
      <c r="B92" s="68"/>
      <c r="C92" s="68"/>
      <c r="D92" s="69"/>
      <c r="E92" s="71"/>
      <c r="F92" s="103" t="s">
        <v>1774</v>
      </c>
      <c r="G92" s="68"/>
      <c r="H92" s="72"/>
      <c r="I92" s="73"/>
      <c r="J92" s="73"/>
      <c r="K92" s="72" t="s">
        <v>2001</v>
      </c>
      <c r="L92" s="76"/>
      <c r="M92" s="77">
        <v>7199.7607421875</v>
      </c>
      <c r="N92" s="77">
        <v>9519.818359375</v>
      </c>
      <c r="O92" s="78"/>
      <c r="P92" s="79"/>
      <c r="Q92" s="79"/>
      <c r="R92" s="89"/>
      <c r="S92" s="49">
        <v>1</v>
      </c>
      <c r="T92" s="49">
        <v>0</v>
      </c>
      <c r="U92" s="50">
        <v>0</v>
      </c>
      <c r="V92" s="50">
        <v>4.1599999999999997E-4</v>
      </c>
      <c r="W92" s="50">
        <v>0</v>
      </c>
      <c r="X92" s="50">
        <v>0.59512100000000001</v>
      </c>
      <c r="Y92" s="50">
        <v>0</v>
      </c>
      <c r="Z92" s="50">
        <v>0</v>
      </c>
      <c r="AA92" s="74">
        <v>92</v>
      </c>
      <c r="AB92" s="74"/>
      <c r="AC92" s="75"/>
      <c r="AD92" s="81" t="s">
        <v>1124</v>
      </c>
      <c r="AE92" s="81">
        <v>44</v>
      </c>
      <c r="AF92" s="81">
        <v>15140953</v>
      </c>
      <c r="AG92" s="81">
        <v>1123</v>
      </c>
      <c r="AH92" s="81">
        <v>49</v>
      </c>
      <c r="AI92" s="81">
        <v>19800</v>
      </c>
      <c r="AJ92" s="81" t="s">
        <v>1290</v>
      </c>
      <c r="AK92" s="81"/>
      <c r="AL92" s="86" t="s">
        <v>1518</v>
      </c>
      <c r="AM92" s="81" t="s">
        <v>1435</v>
      </c>
      <c r="AN92" s="83">
        <v>40059.331597222219</v>
      </c>
      <c r="AO92" s="81"/>
      <c r="AP92" s="81" t="b">
        <v>0</v>
      </c>
      <c r="AQ92" s="81" t="b">
        <v>0</v>
      </c>
      <c r="AR92" s="81" t="b">
        <v>0</v>
      </c>
      <c r="AS92" s="81" t="s">
        <v>1023</v>
      </c>
      <c r="AT92" s="81">
        <v>6462</v>
      </c>
      <c r="AU92" s="86" t="s">
        <v>1745</v>
      </c>
      <c r="AV92" s="81" t="b">
        <v>1</v>
      </c>
      <c r="AW92" s="81" t="s">
        <v>1780</v>
      </c>
      <c r="AX92" s="86" t="s">
        <v>1824</v>
      </c>
      <c r="AY92" s="81" t="s">
        <v>65</v>
      </c>
      <c r="AZ92" s="49"/>
      <c r="BA92" s="49"/>
      <c r="BB92" s="49"/>
      <c r="BC92" s="49"/>
      <c r="BD92" s="49"/>
      <c r="BE92" s="49"/>
      <c r="BF92" s="49"/>
      <c r="BG92" s="49"/>
      <c r="BH92" s="49"/>
      <c r="BI92" s="49"/>
      <c r="BJ92" s="81" t="e">
        <f>REPLACE(INDEX(GroupVertices[Group], MATCH(Vertices[[#This Row],[Vertex]],GroupVertices[Vertex],0)),1,1,"")</f>
        <v>#N/A</v>
      </c>
      <c r="BK92" s="2"/>
      <c r="BL92" s="3"/>
      <c r="BM92" s="3"/>
      <c r="BN92" s="3"/>
      <c r="BO92" s="3"/>
    </row>
    <row r="93" spans="1:67" x14ac:dyDescent="0.25">
      <c r="A93" s="67" t="s">
        <v>390</v>
      </c>
      <c r="B93" s="68"/>
      <c r="C93" s="68"/>
      <c r="D93" s="69"/>
      <c r="E93" s="71"/>
      <c r="F93" s="103" t="s">
        <v>1777</v>
      </c>
      <c r="G93" s="68"/>
      <c r="H93" s="72"/>
      <c r="I93" s="73"/>
      <c r="J93" s="73"/>
      <c r="K93" s="72" t="s">
        <v>2108</v>
      </c>
      <c r="L93" s="76"/>
      <c r="M93" s="77">
        <v>9749.3447265625</v>
      </c>
      <c r="N93" s="77">
        <v>4271.02880859375</v>
      </c>
      <c r="O93" s="78"/>
      <c r="P93" s="79"/>
      <c r="Q93" s="79"/>
      <c r="R93" s="89"/>
      <c r="S93" s="49">
        <v>1</v>
      </c>
      <c r="T93" s="49">
        <v>0</v>
      </c>
      <c r="U93" s="50">
        <v>0</v>
      </c>
      <c r="V93" s="50">
        <v>1</v>
      </c>
      <c r="W93" s="50">
        <v>0</v>
      </c>
      <c r="X93" s="50">
        <v>0.99999899999999997</v>
      </c>
      <c r="Y93" s="50">
        <v>0</v>
      </c>
      <c r="Z93" s="50">
        <v>0</v>
      </c>
      <c r="AA93" s="74">
        <v>93</v>
      </c>
      <c r="AB93" s="74"/>
      <c r="AC93" s="75"/>
      <c r="AD93" s="81" t="s">
        <v>1235</v>
      </c>
      <c r="AE93" s="81">
        <v>134</v>
      </c>
      <c r="AF93" s="81">
        <v>776158</v>
      </c>
      <c r="AG93" s="81">
        <v>50354</v>
      </c>
      <c r="AH93" s="81">
        <v>2977</v>
      </c>
      <c r="AI93" s="81">
        <v>19800</v>
      </c>
      <c r="AJ93" s="81" t="s">
        <v>1385</v>
      </c>
      <c r="AK93" s="81" t="s">
        <v>1410</v>
      </c>
      <c r="AL93" s="86" t="s">
        <v>1562</v>
      </c>
      <c r="AM93" s="81" t="s">
        <v>1435</v>
      </c>
      <c r="AN93" s="83">
        <v>40057.505798611113</v>
      </c>
      <c r="AO93" s="86" t="s">
        <v>1709</v>
      </c>
      <c r="AP93" s="81" t="b">
        <v>0</v>
      </c>
      <c r="AQ93" s="81" t="b">
        <v>0</v>
      </c>
      <c r="AR93" s="81" t="b">
        <v>1</v>
      </c>
      <c r="AS93" s="81" t="s">
        <v>1023</v>
      </c>
      <c r="AT93" s="81">
        <v>1502</v>
      </c>
      <c r="AU93" s="86" t="s">
        <v>1764</v>
      </c>
      <c r="AV93" s="81" t="b">
        <v>1</v>
      </c>
      <c r="AW93" s="81" t="s">
        <v>1780</v>
      </c>
      <c r="AX93" s="86" t="s">
        <v>1935</v>
      </c>
      <c r="AY93" s="81" t="s">
        <v>65</v>
      </c>
      <c r="AZ93" s="49"/>
      <c r="BA93" s="49"/>
      <c r="BB93" s="49"/>
      <c r="BC93" s="49"/>
      <c r="BD93" s="49"/>
      <c r="BE93" s="49"/>
      <c r="BF93" s="49"/>
      <c r="BG93" s="49"/>
      <c r="BH93" s="49"/>
      <c r="BI93" s="49"/>
      <c r="BJ93" s="81" t="e">
        <f>REPLACE(INDEX(GroupVertices[Group], MATCH(Vertices[[#This Row],[Vertex]],GroupVertices[Vertex],0)),1,1,"")</f>
        <v>#N/A</v>
      </c>
      <c r="BK93" s="2"/>
      <c r="BL93" s="3"/>
      <c r="BM93" s="3"/>
      <c r="BN93" s="3"/>
      <c r="BO93" s="3"/>
    </row>
    <row r="94" spans="1:67" x14ac:dyDescent="0.25">
      <c r="A94" s="67" t="s">
        <v>391</v>
      </c>
      <c r="B94" s="68"/>
      <c r="C94" s="68"/>
      <c r="D94" s="69"/>
      <c r="E94" s="71"/>
      <c r="F94" s="103" t="s">
        <v>1778</v>
      </c>
      <c r="G94" s="68"/>
      <c r="H94" s="72"/>
      <c r="I94" s="73"/>
      <c r="J94" s="73"/>
      <c r="K94" s="72" t="s">
        <v>2111</v>
      </c>
      <c r="L94" s="76"/>
      <c r="M94" s="77">
        <v>214.5137939453125</v>
      </c>
      <c r="N94" s="77">
        <v>5606.60498046875</v>
      </c>
      <c r="O94" s="78"/>
      <c r="P94" s="79"/>
      <c r="Q94" s="79"/>
      <c r="R94" s="89"/>
      <c r="S94" s="49">
        <v>1</v>
      </c>
      <c r="T94" s="49">
        <v>0</v>
      </c>
      <c r="U94" s="50">
        <v>0</v>
      </c>
      <c r="V94" s="50">
        <v>1</v>
      </c>
      <c r="W94" s="50">
        <v>0</v>
      </c>
      <c r="X94" s="50">
        <v>0.99999899999999997</v>
      </c>
      <c r="Y94" s="50">
        <v>0</v>
      </c>
      <c r="Z94" s="50">
        <v>0</v>
      </c>
      <c r="AA94" s="74">
        <v>94</v>
      </c>
      <c r="AB94" s="74"/>
      <c r="AC94" s="75"/>
      <c r="AD94" s="81" t="s">
        <v>1239</v>
      </c>
      <c r="AE94" s="81">
        <v>477</v>
      </c>
      <c r="AF94" s="81">
        <v>2697</v>
      </c>
      <c r="AG94" s="81">
        <v>89261</v>
      </c>
      <c r="AH94" s="81">
        <v>43922</v>
      </c>
      <c r="AI94" s="81">
        <v>19800</v>
      </c>
      <c r="AJ94" s="81" t="s">
        <v>1389</v>
      </c>
      <c r="AK94" s="81" t="s">
        <v>1490</v>
      </c>
      <c r="AL94" s="81"/>
      <c r="AM94" s="81" t="s">
        <v>1435</v>
      </c>
      <c r="AN94" s="83">
        <v>41578.66574074074</v>
      </c>
      <c r="AO94" s="86" t="s">
        <v>1712</v>
      </c>
      <c r="AP94" s="81" t="b">
        <v>0</v>
      </c>
      <c r="AQ94" s="81" t="b">
        <v>0</v>
      </c>
      <c r="AR94" s="81" t="b">
        <v>1</v>
      </c>
      <c r="AS94" s="81" t="s">
        <v>1023</v>
      </c>
      <c r="AT94" s="81">
        <v>34</v>
      </c>
      <c r="AU94" s="86" t="s">
        <v>1731</v>
      </c>
      <c r="AV94" s="81" t="b">
        <v>0</v>
      </c>
      <c r="AW94" s="81" t="s">
        <v>1780</v>
      </c>
      <c r="AX94" s="86" t="s">
        <v>1939</v>
      </c>
      <c r="AY94" s="81" t="s">
        <v>65</v>
      </c>
      <c r="AZ94" s="49"/>
      <c r="BA94" s="49"/>
      <c r="BB94" s="49"/>
      <c r="BC94" s="49"/>
      <c r="BD94" s="49"/>
      <c r="BE94" s="49"/>
      <c r="BF94" s="49"/>
      <c r="BG94" s="49"/>
      <c r="BH94" s="49"/>
      <c r="BI94" s="49"/>
      <c r="BJ94" s="81" t="e">
        <f>REPLACE(INDEX(GroupVertices[Group], MATCH(Vertices[[#This Row],[Vertex]],GroupVertices[Vertex],0)),1,1,"")</f>
        <v>#N/A</v>
      </c>
      <c r="BK94" s="2"/>
      <c r="BL94" s="3"/>
      <c r="BM94" s="3"/>
      <c r="BN94" s="3"/>
      <c r="BO94" s="3"/>
    </row>
    <row r="95" spans="1:67" x14ac:dyDescent="0.25">
      <c r="A95" s="67" t="s">
        <v>392</v>
      </c>
      <c r="B95" s="68"/>
      <c r="C95" s="68"/>
      <c r="D95" s="69"/>
      <c r="E95" s="71"/>
      <c r="F95" s="103" t="s">
        <v>1779</v>
      </c>
      <c r="G95" s="68"/>
      <c r="H95" s="72"/>
      <c r="I95" s="73"/>
      <c r="J95" s="73"/>
      <c r="K95" s="72" t="s">
        <v>2118</v>
      </c>
      <c r="L95" s="76"/>
      <c r="M95" s="77">
        <v>164.14775085449219</v>
      </c>
      <c r="N95" s="77">
        <v>5824.84326171875</v>
      </c>
      <c r="O95" s="78"/>
      <c r="P95" s="79"/>
      <c r="Q95" s="79"/>
      <c r="R95" s="89"/>
      <c r="S95" s="49">
        <v>1</v>
      </c>
      <c r="T95" s="49">
        <v>0</v>
      </c>
      <c r="U95" s="50">
        <v>0</v>
      </c>
      <c r="V95" s="50">
        <v>1</v>
      </c>
      <c r="W95" s="50">
        <v>0</v>
      </c>
      <c r="X95" s="50">
        <v>0.99999899999999997</v>
      </c>
      <c r="Y95" s="50">
        <v>0</v>
      </c>
      <c r="Z95" s="50">
        <v>0</v>
      </c>
      <c r="AA95" s="74">
        <v>95</v>
      </c>
      <c r="AB95" s="74"/>
      <c r="AC95" s="75"/>
      <c r="AD95" s="81" t="s">
        <v>1093</v>
      </c>
      <c r="AE95" s="81">
        <v>123</v>
      </c>
      <c r="AF95" s="81">
        <v>57466</v>
      </c>
      <c r="AG95" s="81">
        <v>47204</v>
      </c>
      <c r="AH95" s="81">
        <v>1098</v>
      </c>
      <c r="AI95" s="81"/>
      <c r="AJ95" s="81" t="s">
        <v>1396</v>
      </c>
      <c r="AK95" s="81" t="s">
        <v>1495</v>
      </c>
      <c r="AL95" s="81"/>
      <c r="AM95" s="81"/>
      <c r="AN95" s="83">
        <v>41345.663194444445</v>
      </c>
      <c r="AO95" s="86" t="s">
        <v>1719</v>
      </c>
      <c r="AP95" s="81" t="b">
        <v>1</v>
      </c>
      <c r="AQ95" s="81" t="b">
        <v>0</v>
      </c>
      <c r="AR95" s="81" t="b">
        <v>0</v>
      </c>
      <c r="AS95" s="81" t="s">
        <v>1023</v>
      </c>
      <c r="AT95" s="81">
        <v>61</v>
      </c>
      <c r="AU95" s="86" t="s">
        <v>1731</v>
      </c>
      <c r="AV95" s="81" t="b">
        <v>0</v>
      </c>
      <c r="AW95" s="81" t="s">
        <v>1780</v>
      </c>
      <c r="AX95" s="86" t="s">
        <v>1947</v>
      </c>
      <c r="AY95" s="81" t="s">
        <v>65</v>
      </c>
      <c r="AZ95" s="49"/>
      <c r="BA95" s="49"/>
      <c r="BB95" s="49"/>
      <c r="BC95" s="49"/>
      <c r="BD95" s="49"/>
      <c r="BE95" s="49"/>
      <c r="BF95" s="49"/>
      <c r="BG95" s="49"/>
      <c r="BH95" s="49"/>
      <c r="BI95" s="49"/>
      <c r="BJ95" s="81" t="e">
        <f>REPLACE(INDEX(GroupVertices[Group], MATCH(Vertices[[#This Row],[Vertex]],GroupVertices[Vertex],0)),1,1,"")</f>
        <v>#N/A</v>
      </c>
      <c r="BK95" s="2"/>
      <c r="BL95" s="3"/>
      <c r="BM95" s="3"/>
      <c r="BN95" s="3"/>
      <c r="BO95" s="3"/>
    </row>
    <row r="96" spans="1:67" x14ac:dyDescent="0.25">
      <c r="A96" s="67" t="s">
        <v>2560</v>
      </c>
      <c r="B96" s="68"/>
      <c r="C96" s="68"/>
      <c r="D96" s="69"/>
      <c r="E96" s="111"/>
      <c r="F96" s="103" t="s">
        <v>5429</v>
      </c>
      <c r="G96" s="112"/>
      <c r="H96" s="72"/>
      <c r="I96" s="73"/>
      <c r="J96" s="113"/>
      <c r="K96" s="72" t="s">
        <v>5930</v>
      </c>
      <c r="L96" s="114"/>
      <c r="M96" s="77">
        <v>1233.05517578125</v>
      </c>
      <c r="N96" s="77">
        <v>1844.73291015625</v>
      </c>
      <c r="O96" s="78"/>
      <c r="P96" s="79"/>
      <c r="Q96" s="79"/>
      <c r="R96" s="89"/>
      <c r="S96" s="49">
        <v>1</v>
      </c>
      <c r="T96" s="49">
        <v>0</v>
      </c>
      <c r="U96" s="50">
        <v>0</v>
      </c>
      <c r="V96" s="50">
        <v>1</v>
      </c>
      <c r="W96" s="50">
        <v>0</v>
      </c>
      <c r="X96" s="50">
        <v>0.99999899999999997</v>
      </c>
      <c r="Y96" s="50">
        <v>0</v>
      </c>
      <c r="Z96" s="50">
        <v>0</v>
      </c>
      <c r="AA96" s="74">
        <v>96</v>
      </c>
      <c r="AB96" s="74"/>
      <c r="AC96" s="75"/>
      <c r="AD96" s="82" t="s">
        <v>3998</v>
      </c>
      <c r="AE96" s="82">
        <v>114</v>
      </c>
      <c r="AF96" s="82">
        <v>7478</v>
      </c>
      <c r="AG96" s="82">
        <v>339</v>
      </c>
      <c r="AH96" s="82">
        <v>9</v>
      </c>
      <c r="AI96" s="82">
        <v>7200</v>
      </c>
      <c r="AJ96" s="82" t="s">
        <v>4439</v>
      </c>
      <c r="AK96" s="82"/>
      <c r="AL96" s="82"/>
      <c r="AM96" s="82" t="s">
        <v>5040</v>
      </c>
      <c r="AN96" s="84">
        <v>41041.912557870368</v>
      </c>
      <c r="AO96" s="85" t="s">
        <v>5053</v>
      </c>
      <c r="AP96" s="82" t="b">
        <v>0</v>
      </c>
      <c r="AQ96" s="82" t="b">
        <v>0</v>
      </c>
      <c r="AR96" s="82" t="b">
        <v>0</v>
      </c>
      <c r="AS96" s="82" t="s">
        <v>1023</v>
      </c>
      <c r="AT96" s="82">
        <v>45</v>
      </c>
      <c r="AU96" s="85" t="s">
        <v>1739</v>
      </c>
      <c r="AV96" s="82" t="b">
        <v>0</v>
      </c>
      <c r="AW96" s="82" t="s">
        <v>1780</v>
      </c>
      <c r="AX96" s="85" t="s">
        <v>5478</v>
      </c>
      <c r="AY96" s="82" t="s">
        <v>65</v>
      </c>
      <c r="AZ96" s="49"/>
      <c r="BA96" s="49"/>
      <c r="BB96" s="49"/>
      <c r="BC96" s="49"/>
      <c r="BD96" s="49"/>
      <c r="BE96" s="49"/>
      <c r="BF96" s="49"/>
      <c r="BG96" s="49"/>
      <c r="BH96" s="49"/>
      <c r="BI96" s="49"/>
      <c r="BJ96" s="81" t="e">
        <f>REPLACE(INDEX(GroupVertices[Group], MATCH(Vertices[[#This Row],[Vertex]],GroupVertices[Vertex],0)),1,1,"")</f>
        <v>#N/A</v>
      </c>
      <c r="BK96" s="2"/>
      <c r="BL96" s="3"/>
      <c r="BM96" s="3"/>
      <c r="BN96" s="3"/>
      <c r="BO96" s="3"/>
    </row>
    <row r="97" spans="1:67" x14ac:dyDescent="0.25">
      <c r="A97" s="67" t="s">
        <v>2562</v>
      </c>
      <c r="B97" s="68"/>
      <c r="C97" s="68"/>
      <c r="D97" s="69"/>
      <c r="E97" s="111"/>
      <c r="F97" s="103" t="s">
        <v>5435</v>
      </c>
      <c r="G97" s="112"/>
      <c r="H97" s="72"/>
      <c r="I97" s="73"/>
      <c r="J97" s="113"/>
      <c r="K97" s="72" t="s">
        <v>5950</v>
      </c>
      <c r="L97" s="114"/>
      <c r="M97" s="77">
        <v>655.78741455078125</v>
      </c>
      <c r="N97" s="77">
        <v>7380.95849609375</v>
      </c>
      <c r="O97" s="78"/>
      <c r="P97" s="79"/>
      <c r="Q97" s="79"/>
      <c r="R97" s="89"/>
      <c r="S97" s="49">
        <v>1</v>
      </c>
      <c r="T97" s="49">
        <v>0</v>
      </c>
      <c r="U97" s="50">
        <v>0</v>
      </c>
      <c r="V97" s="50">
        <v>7.1429000000000006E-2</v>
      </c>
      <c r="W97" s="50">
        <v>0</v>
      </c>
      <c r="X97" s="50">
        <v>0.65888800000000003</v>
      </c>
      <c r="Y97" s="50">
        <v>0</v>
      </c>
      <c r="Z97" s="50">
        <v>0</v>
      </c>
      <c r="AA97" s="74">
        <v>97</v>
      </c>
      <c r="AB97" s="74"/>
      <c r="AC97" s="75"/>
      <c r="AD97" s="82" t="s">
        <v>4018</v>
      </c>
      <c r="AE97" s="82">
        <v>1</v>
      </c>
      <c r="AF97" s="82">
        <v>226139</v>
      </c>
      <c r="AG97" s="82">
        <v>1067</v>
      </c>
      <c r="AH97" s="82">
        <v>68</v>
      </c>
      <c r="AI97" s="82">
        <v>19800</v>
      </c>
      <c r="AJ97" s="82" t="s">
        <v>4453</v>
      </c>
      <c r="AK97" s="82"/>
      <c r="AL97" s="85" t="s">
        <v>4948</v>
      </c>
      <c r="AM97" s="82" t="s">
        <v>1435</v>
      </c>
      <c r="AN97" s="84">
        <v>41219.266747685186</v>
      </c>
      <c r="AO97" s="85" t="s">
        <v>5068</v>
      </c>
      <c r="AP97" s="82" t="b">
        <v>1</v>
      </c>
      <c r="AQ97" s="82" t="b">
        <v>0</v>
      </c>
      <c r="AR97" s="82" t="b">
        <v>1</v>
      </c>
      <c r="AS97" s="82" t="s">
        <v>1023</v>
      </c>
      <c r="AT97" s="82">
        <v>119</v>
      </c>
      <c r="AU97" s="85" t="s">
        <v>1731</v>
      </c>
      <c r="AV97" s="82" t="b">
        <v>1</v>
      </c>
      <c r="AW97" s="82" t="s">
        <v>1780</v>
      </c>
      <c r="AX97" s="85" t="s">
        <v>5498</v>
      </c>
      <c r="AY97" s="82" t="s">
        <v>65</v>
      </c>
      <c r="AZ97" s="49"/>
      <c r="BA97" s="49"/>
      <c r="BB97" s="49"/>
      <c r="BC97" s="49"/>
      <c r="BD97" s="49"/>
      <c r="BE97" s="49"/>
      <c r="BF97" s="49"/>
      <c r="BG97" s="49"/>
      <c r="BH97" s="49"/>
      <c r="BI97" s="49"/>
      <c r="BJ97" s="81" t="e">
        <f>REPLACE(INDEX(GroupVertices[Group], MATCH(Vertices[[#This Row],[Vertex]],GroupVertices[Vertex],0)),1,1,"")</f>
        <v>#N/A</v>
      </c>
      <c r="BK97" s="2"/>
      <c r="BL97" s="3"/>
      <c r="BM97" s="3"/>
      <c r="BN97" s="3"/>
      <c r="BO97" s="3"/>
    </row>
    <row r="98" spans="1:67" x14ac:dyDescent="0.25">
      <c r="A98" s="67" t="s">
        <v>2564</v>
      </c>
      <c r="B98" s="68"/>
      <c r="C98" s="68"/>
      <c r="D98" s="69"/>
      <c r="E98" s="111"/>
      <c r="F98" s="103" t="s">
        <v>5438</v>
      </c>
      <c r="G98" s="112"/>
      <c r="H98" s="72"/>
      <c r="I98" s="73"/>
      <c r="J98" s="113"/>
      <c r="K98" s="72" t="s">
        <v>5958</v>
      </c>
      <c r="L98" s="114"/>
      <c r="M98" s="77">
        <v>1861.4813232421875</v>
      </c>
      <c r="N98" s="77">
        <v>1235.288818359375</v>
      </c>
      <c r="O98" s="78"/>
      <c r="P98" s="79"/>
      <c r="Q98" s="79"/>
      <c r="R98" s="89"/>
      <c r="S98" s="49">
        <v>1</v>
      </c>
      <c r="T98" s="49">
        <v>0</v>
      </c>
      <c r="U98" s="50">
        <v>0</v>
      </c>
      <c r="V98" s="50">
        <v>6.3900000000000003E-4</v>
      </c>
      <c r="W98" s="50">
        <v>4.0000000000000003E-5</v>
      </c>
      <c r="X98" s="50">
        <v>0.47669800000000001</v>
      </c>
      <c r="Y98" s="50">
        <v>0</v>
      </c>
      <c r="Z98" s="50">
        <v>0</v>
      </c>
      <c r="AA98" s="74">
        <v>98</v>
      </c>
      <c r="AB98" s="74"/>
      <c r="AC98" s="75"/>
      <c r="AD98" s="82" t="s">
        <v>4025</v>
      </c>
      <c r="AE98" s="82">
        <v>56</v>
      </c>
      <c r="AF98" s="82">
        <v>2653397</v>
      </c>
      <c r="AG98" s="82">
        <v>25123</v>
      </c>
      <c r="AH98" s="82">
        <v>1566</v>
      </c>
      <c r="AI98" s="82">
        <v>19800</v>
      </c>
      <c r="AJ98" s="82" t="s">
        <v>4459</v>
      </c>
      <c r="AK98" s="82" t="s">
        <v>1418</v>
      </c>
      <c r="AL98" s="85" t="s">
        <v>4950</v>
      </c>
      <c r="AM98" s="82" t="s">
        <v>1418</v>
      </c>
      <c r="AN98" s="84">
        <v>39882.575613425928</v>
      </c>
      <c r="AO98" s="85" t="s">
        <v>5074</v>
      </c>
      <c r="AP98" s="82" t="b">
        <v>0</v>
      </c>
      <c r="AQ98" s="82" t="b">
        <v>0</v>
      </c>
      <c r="AR98" s="82" t="b">
        <v>1</v>
      </c>
      <c r="AS98" s="82" t="s">
        <v>1023</v>
      </c>
      <c r="AT98" s="82">
        <v>1606</v>
      </c>
      <c r="AU98" s="85" t="s">
        <v>5381</v>
      </c>
      <c r="AV98" s="82" t="b">
        <v>1</v>
      </c>
      <c r="AW98" s="82" t="s">
        <v>1780</v>
      </c>
      <c r="AX98" s="85" t="s">
        <v>5506</v>
      </c>
      <c r="AY98" s="82" t="s">
        <v>65</v>
      </c>
      <c r="AZ98" s="49"/>
      <c r="BA98" s="49"/>
      <c r="BB98" s="49"/>
      <c r="BC98" s="49"/>
      <c r="BD98" s="49"/>
      <c r="BE98" s="49"/>
      <c r="BF98" s="49"/>
      <c r="BG98" s="49"/>
      <c r="BH98" s="49"/>
      <c r="BI98" s="49"/>
      <c r="BJ98" s="81" t="e">
        <f>REPLACE(INDEX(GroupVertices[Group], MATCH(Vertices[[#This Row],[Vertex]],GroupVertices[Vertex],0)),1,1,"")</f>
        <v>#N/A</v>
      </c>
      <c r="BK98" s="2"/>
      <c r="BL98" s="3"/>
      <c r="BM98" s="3"/>
      <c r="BN98" s="3"/>
      <c r="BO98" s="3"/>
    </row>
    <row r="99" spans="1:67" x14ac:dyDescent="0.25">
      <c r="A99" s="67" t="s">
        <v>2566</v>
      </c>
      <c r="B99" s="68"/>
      <c r="C99" s="68"/>
      <c r="D99" s="69"/>
      <c r="E99" s="111"/>
      <c r="F99" s="103" t="s">
        <v>5463</v>
      </c>
      <c r="G99" s="112"/>
      <c r="H99" s="72"/>
      <c r="I99" s="73"/>
      <c r="J99" s="113"/>
      <c r="K99" s="72" t="s">
        <v>6004</v>
      </c>
      <c r="L99" s="114"/>
      <c r="M99" s="77">
        <v>6718.49462890625</v>
      </c>
      <c r="N99" s="77">
        <v>412.55197143554688</v>
      </c>
      <c r="O99" s="78"/>
      <c r="P99" s="79"/>
      <c r="Q99" s="79"/>
      <c r="R99" s="89"/>
      <c r="S99" s="49">
        <v>1</v>
      </c>
      <c r="T99" s="49">
        <v>0</v>
      </c>
      <c r="U99" s="50">
        <v>0</v>
      </c>
      <c r="V99" s="50">
        <v>6.8099999999999996E-4</v>
      </c>
      <c r="W99" s="50">
        <v>4.6999999999999997E-5</v>
      </c>
      <c r="X99" s="50">
        <v>0.46387699999999998</v>
      </c>
      <c r="Y99" s="50">
        <v>0</v>
      </c>
      <c r="Z99" s="50">
        <v>0</v>
      </c>
      <c r="AA99" s="74">
        <v>99</v>
      </c>
      <c r="AB99" s="74"/>
      <c r="AC99" s="75"/>
      <c r="AD99" s="82" t="s">
        <v>4071</v>
      </c>
      <c r="AE99" s="82">
        <v>98</v>
      </c>
      <c r="AF99" s="82">
        <v>161236</v>
      </c>
      <c r="AG99" s="82">
        <v>5852</v>
      </c>
      <c r="AH99" s="82">
        <v>2022</v>
      </c>
      <c r="AI99" s="82">
        <v>19800</v>
      </c>
      <c r="AJ99" s="82" t="s">
        <v>4501</v>
      </c>
      <c r="AK99" s="82" t="s">
        <v>1437</v>
      </c>
      <c r="AL99" s="85" t="s">
        <v>4957</v>
      </c>
      <c r="AM99" s="82" t="s">
        <v>1435</v>
      </c>
      <c r="AN99" s="84">
        <v>42387.598425925928</v>
      </c>
      <c r="AO99" s="85" t="s">
        <v>5098</v>
      </c>
      <c r="AP99" s="82" t="b">
        <v>0</v>
      </c>
      <c r="AQ99" s="82" t="b">
        <v>0</v>
      </c>
      <c r="AR99" s="82" t="b">
        <v>1</v>
      </c>
      <c r="AS99" s="82" t="s">
        <v>1023</v>
      </c>
      <c r="AT99" s="82">
        <v>168</v>
      </c>
      <c r="AU99" s="85" t="s">
        <v>1731</v>
      </c>
      <c r="AV99" s="82" t="b">
        <v>1</v>
      </c>
      <c r="AW99" s="82" t="s">
        <v>1780</v>
      </c>
      <c r="AX99" s="85" t="s">
        <v>5552</v>
      </c>
      <c r="AY99" s="82" t="s">
        <v>65</v>
      </c>
      <c r="AZ99" s="49"/>
      <c r="BA99" s="49"/>
      <c r="BB99" s="49"/>
      <c r="BC99" s="49"/>
      <c r="BD99" s="49"/>
      <c r="BE99" s="49"/>
      <c r="BF99" s="49"/>
      <c r="BG99" s="49"/>
      <c r="BH99" s="49"/>
      <c r="BI99" s="49"/>
      <c r="BJ99" s="81" t="e">
        <f>REPLACE(INDEX(GroupVertices[Group], MATCH(Vertices[[#This Row],[Vertex]],GroupVertices[Vertex],0)),1,1,"")</f>
        <v>#N/A</v>
      </c>
      <c r="BK99" s="2"/>
      <c r="BL99" s="3"/>
      <c r="BM99" s="3"/>
      <c r="BN99" s="3"/>
      <c r="BO99" s="3"/>
    </row>
    <row r="100" spans="1:67" x14ac:dyDescent="0.25">
      <c r="A100" s="67" t="s">
        <v>2568</v>
      </c>
      <c r="B100" s="68"/>
      <c r="C100" s="68"/>
      <c r="D100" s="69"/>
      <c r="E100" s="111"/>
      <c r="F100" s="103" t="s">
        <v>5466</v>
      </c>
      <c r="G100" s="112"/>
      <c r="H100" s="72"/>
      <c r="I100" s="73"/>
      <c r="J100" s="113"/>
      <c r="K100" s="72" t="s">
        <v>6015</v>
      </c>
      <c r="L100" s="114"/>
      <c r="M100" s="77">
        <v>3504.064697265625</v>
      </c>
      <c r="N100" s="77">
        <v>9712.1220703125</v>
      </c>
      <c r="O100" s="78"/>
      <c r="P100" s="79"/>
      <c r="Q100" s="79"/>
      <c r="R100" s="89"/>
      <c r="S100" s="49">
        <v>1</v>
      </c>
      <c r="T100" s="49">
        <v>0</v>
      </c>
      <c r="U100" s="50">
        <v>0</v>
      </c>
      <c r="V100" s="50">
        <v>8.3333000000000004E-2</v>
      </c>
      <c r="W100" s="50">
        <v>0</v>
      </c>
      <c r="X100" s="50">
        <v>0.637768</v>
      </c>
      <c r="Y100" s="50">
        <v>0</v>
      </c>
      <c r="Z100" s="50">
        <v>0</v>
      </c>
      <c r="AA100" s="74">
        <v>100</v>
      </c>
      <c r="AB100" s="74"/>
      <c r="AC100" s="75"/>
      <c r="AD100" s="82" t="s">
        <v>4082</v>
      </c>
      <c r="AE100" s="82">
        <v>346</v>
      </c>
      <c r="AF100" s="82">
        <v>23185</v>
      </c>
      <c r="AG100" s="82">
        <v>13097</v>
      </c>
      <c r="AH100" s="82">
        <v>57</v>
      </c>
      <c r="AI100" s="82">
        <v>19800</v>
      </c>
      <c r="AJ100" s="82" t="s">
        <v>4508</v>
      </c>
      <c r="AK100" s="82"/>
      <c r="AL100" s="85" t="s">
        <v>4962</v>
      </c>
      <c r="AM100" s="82" t="s">
        <v>1435</v>
      </c>
      <c r="AN100" s="84">
        <v>42377.382280092592</v>
      </c>
      <c r="AO100" s="85" t="s">
        <v>5106</v>
      </c>
      <c r="AP100" s="82" t="b">
        <v>0</v>
      </c>
      <c r="AQ100" s="82" t="b">
        <v>0</v>
      </c>
      <c r="AR100" s="82" t="b">
        <v>1</v>
      </c>
      <c r="AS100" s="82" t="s">
        <v>1023</v>
      </c>
      <c r="AT100" s="82">
        <v>62</v>
      </c>
      <c r="AU100" s="85" t="s">
        <v>1731</v>
      </c>
      <c r="AV100" s="82" t="b">
        <v>1</v>
      </c>
      <c r="AW100" s="82" t="s">
        <v>1780</v>
      </c>
      <c r="AX100" s="85" t="s">
        <v>5563</v>
      </c>
      <c r="AY100" s="82" t="s">
        <v>65</v>
      </c>
      <c r="AZ100" s="49"/>
      <c r="BA100" s="49"/>
      <c r="BB100" s="49"/>
      <c r="BC100" s="49"/>
      <c r="BD100" s="49"/>
      <c r="BE100" s="49"/>
      <c r="BF100" s="49"/>
      <c r="BG100" s="49"/>
      <c r="BH100" s="49"/>
      <c r="BI100" s="49"/>
      <c r="BJ100" s="81" t="e">
        <f>REPLACE(INDEX(GroupVertices[Group], MATCH(Vertices[[#This Row],[Vertex]],GroupVertices[Vertex],0)),1,1,"")</f>
        <v>#N/A</v>
      </c>
      <c r="BK100" s="2"/>
      <c r="BL100" s="3"/>
      <c r="BM100" s="3"/>
      <c r="BN100" s="3"/>
      <c r="BO100" s="3"/>
    </row>
    <row r="101" spans="1:67" x14ac:dyDescent="0.25">
      <c r="A101" s="67" t="s">
        <v>2569</v>
      </c>
      <c r="B101" s="68"/>
      <c r="C101" s="68"/>
      <c r="D101" s="69"/>
      <c r="E101" s="111"/>
      <c r="F101" s="103" t="s">
        <v>5467</v>
      </c>
      <c r="G101" s="112"/>
      <c r="H101" s="72"/>
      <c r="I101" s="73"/>
      <c r="J101" s="113"/>
      <c r="K101" s="72" t="s">
        <v>6016</v>
      </c>
      <c r="L101" s="114"/>
      <c r="M101" s="77">
        <v>4377.736328125</v>
      </c>
      <c r="N101" s="77">
        <v>9811.013671875</v>
      </c>
      <c r="O101" s="78"/>
      <c r="P101" s="79"/>
      <c r="Q101" s="79"/>
      <c r="R101" s="89"/>
      <c r="S101" s="49">
        <v>1</v>
      </c>
      <c r="T101" s="49">
        <v>0</v>
      </c>
      <c r="U101" s="50">
        <v>0</v>
      </c>
      <c r="V101" s="50">
        <v>8.3333000000000004E-2</v>
      </c>
      <c r="W101" s="50">
        <v>0</v>
      </c>
      <c r="X101" s="50">
        <v>0.637768</v>
      </c>
      <c r="Y101" s="50">
        <v>0</v>
      </c>
      <c r="Z101" s="50">
        <v>0</v>
      </c>
      <c r="AA101" s="74">
        <v>101</v>
      </c>
      <c r="AB101" s="74"/>
      <c r="AC101" s="75"/>
      <c r="AD101" s="82" t="s">
        <v>4083</v>
      </c>
      <c r="AE101" s="82">
        <v>191</v>
      </c>
      <c r="AF101" s="82">
        <v>1498786</v>
      </c>
      <c r="AG101" s="82">
        <v>46690</v>
      </c>
      <c r="AH101" s="82">
        <v>1878</v>
      </c>
      <c r="AI101" s="82">
        <v>19800</v>
      </c>
      <c r="AJ101" s="82" t="s">
        <v>4509</v>
      </c>
      <c r="AK101" s="82"/>
      <c r="AL101" s="85" t="s">
        <v>4962</v>
      </c>
      <c r="AM101" s="82" t="s">
        <v>1419</v>
      </c>
      <c r="AN101" s="84">
        <v>40968.409178240741</v>
      </c>
      <c r="AO101" s="85" t="s">
        <v>5107</v>
      </c>
      <c r="AP101" s="82" t="b">
        <v>0</v>
      </c>
      <c r="AQ101" s="82" t="b">
        <v>0</v>
      </c>
      <c r="AR101" s="82" t="b">
        <v>1</v>
      </c>
      <c r="AS101" s="82" t="s">
        <v>1023</v>
      </c>
      <c r="AT101" s="82">
        <v>266</v>
      </c>
      <c r="AU101" s="85" t="s">
        <v>5390</v>
      </c>
      <c r="AV101" s="82" t="b">
        <v>1</v>
      </c>
      <c r="AW101" s="82" t="s">
        <v>1780</v>
      </c>
      <c r="AX101" s="85" t="s">
        <v>5564</v>
      </c>
      <c r="AY101" s="82" t="s">
        <v>65</v>
      </c>
      <c r="AZ101" s="49"/>
      <c r="BA101" s="49"/>
      <c r="BB101" s="49"/>
      <c r="BC101" s="49"/>
      <c r="BD101" s="49"/>
      <c r="BE101" s="49"/>
      <c r="BF101" s="49"/>
      <c r="BG101" s="49"/>
      <c r="BH101" s="49"/>
      <c r="BI101" s="49"/>
      <c r="BJ101" s="81" t="e">
        <f>REPLACE(INDEX(GroupVertices[Group], MATCH(Vertices[[#This Row],[Vertex]],GroupVertices[Vertex],0)),1,1,"")</f>
        <v>#N/A</v>
      </c>
      <c r="BK101" s="2"/>
      <c r="BL101" s="3"/>
      <c r="BM101" s="3"/>
      <c r="BN101" s="3"/>
      <c r="BO101" s="3"/>
    </row>
    <row r="102" spans="1:67" x14ac:dyDescent="0.25">
      <c r="A102" s="67" t="s">
        <v>2570</v>
      </c>
      <c r="B102" s="68"/>
      <c r="C102" s="68"/>
      <c r="D102" s="69"/>
      <c r="E102" s="111"/>
      <c r="F102" s="103" t="s">
        <v>5471</v>
      </c>
      <c r="G102" s="112"/>
      <c r="H102" s="72"/>
      <c r="I102" s="73"/>
      <c r="J102" s="113"/>
      <c r="K102" s="72" t="s">
        <v>6305</v>
      </c>
      <c r="L102" s="114"/>
      <c r="M102" s="77">
        <v>2382.609619140625</v>
      </c>
      <c r="N102" s="77">
        <v>9243.041015625</v>
      </c>
      <c r="O102" s="78"/>
      <c r="P102" s="79"/>
      <c r="Q102" s="79"/>
      <c r="R102" s="89"/>
      <c r="S102" s="49">
        <v>1</v>
      </c>
      <c r="T102" s="49">
        <v>0</v>
      </c>
      <c r="U102" s="50">
        <v>0</v>
      </c>
      <c r="V102" s="50">
        <v>1</v>
      </c>
      <c r="W102" s="50">
        <v>0</v>
      </c>
      <c r="X102" s="50">
        <v>0.99999899999999997</v>
      </c>
      <c r="Y102" s="50">
        <v>0</v>
      </c>
      <c r="Z102" s="50">
        <v>0</v>
      </c>
      <c r="AA102" s="74">
        <v>102</v>
      </c>
      <c r="AB102" s="74"/>
      <c r="AC102" s="75"/>
      <c r="AD102" s="82" t="s">
        <v>4371</v>
      </c>
      <c r="AE102" s="82">
        <v>422</v>
      </c>
      <c r="AF102" s="82">
        <v>554</v>
      </c>
      <c r="AG102" s="82">
        <v>13</v>
      </c>
      <c r="AH102" s="82">
        <v>8</v>
      </c>
      <c r="AI102" s="82">
        <v>19800</v>
      </c>
      <c r="AJ102" s="82" t="s">
        <v>4721</v>
      </c>
      <c r="AK102" s="82" t="s">
        <v>1045</v>
      </c>
      <c r="AL102" s="82"/>
      <c r="AM102" s="82" t="s">
        <v>1435</v>
      </c>
      <c r="AN102" s="84">
        <v>42577.472129629627</v>
      </c>
      <c r="AO102" s="85" t="s">
        <v>5319</v>
      </c>
      <c r="AP102" s="82" t="b">
        <v>1</v>
      </c>
      <c r="AQ102" s="82" t="b">
        <v>0</v>
      </c>
      <c r="AR102" s="82" t="b">
        <v>0</v>
      </c>
      <c r="AS102" s="82" t="s">
        <v>1023</v>
      </c>
      <c r="AT102" s="82">
        <v>4</v>
      </c>
      <c r="AU102" s="82"/>
      <c r="AV102" s="82" t="b">
        <v>0</v>
      </c>
      <c r="AW102" s="82" t="s">
        <v>1780</v>
      </c>
      <c r="AX102" s="85" t="s">
        <v>5853</v>
      </c>
      <c r="AY102" s="82" t="s">
        <v>65</v>
      </c>
      <c r="AZ102" s="49"/>
      <c r="BA102" s="49"/>
      <c r="BB102" s="49"/>
      <c r="BC102" s="49"/>
      <c r="BD102" s="49"/>
      <c r="BE102" s="49"/>
      <c r="BF102" s="49"/>
      <c r="BG102" s="49"/>
      <c r="BH102" s="49"/>
      <c r="BI102" s="49"/>
      <c r="BJ102" s="81" t="e">
        <f>REPLACE(INDEX(GroupVertices[Group], MATCH(Vertices[[#This Row],[Vertex]],GroupVertices[Vertex],0)),1,1,"")</f>
        <v>#N/A</v>
      </c>
      <c r="BK102" s="2"/>
      <c r="BL102" s="3"/>
      <c r="BM102" s="3"/>
      <c r="BN102" s="3"/>
      <c r="BO102" s="3"/>
    </row>
    <row r="103" spans="1:67" x14ac:dyDescent="0.25">
      <c r="A103" s="67" t="s">
        <v>2571</v>
      </c>
      <c r="B103" s="68"/>
      <c r="C103" s="68"/>
      <c r="D103" s="69"/>
      <c r="E103" s="111"/>
      <c r="F103" s="103" t="s">
        <v>5472</v>
      </c>
      <c r="G103" s="112"/>
      <c r="H103" s="72"/>
      <c r="I103" s="73"/>
      <c r="J103" s="113"/>
      <c r="K103" s="72" t="s">
        <v>6323</v>
      </c>
      <c r="L103" s="114"/>
      <c r="M103" s="77">
        <v>198.57162475585938</v>
      </c>
      <c r="N103" s="77">
        <v>6249.92578125</v>
      </c>
      <c r="O103" s="78"/>
      <c r="P103" s="79"/>
      <c r="Q103" s="79"/>
      <c r="R103" s="89"/>
      <c r="S103" s="49">
        <v>1</v>
      </c>
      <c r="T103" s="49">
        <v>0</v>
      </c>
      <c r="U103" s="50">
        <v>0</v>
      </c>
      <c r="V103" s="50">
        <v>6.4300000000000002E-4</v>
      </c>
      <c r="W103" s="50">
        <v>4.0000000000000003E-5</v>
      </c>
      <c r="X103" s="50">
        <v>0.48108000000000001</v>
      </c>
      <c r="Y103" s="50">
        <v>0</v>
      </c>
      <c r="Z103" s="50">
        <v>0</v>
      </c>
      <c r="AA103" s="74">
        <v>103</v>
      </c>
      <c r="AB103" s="74"/>
      <c r="AC103" s="75"/>
      <c r="AD103" s="82" t="s">
        <v>4389</v>
      </c>
      <c r="AE103" s="82">
        <v>21</v>
      </c>
      <c r="AF103" s="82">
        <v>4545</v>
      </c>
      <c r="AG103" s="82">
        <v>39</v>
      </c>
      <c r="AH103" s="82">
        <v>55</v>
      </c>
      <c r="AI103" s="82"/>
      <c r="AJ103" s="82"/>
      <c r="AK103" s="82" t="s">
        <v>4924</v>
      </c>
      <c r="AL103" s="82"/>
      <c r="AM103" s="82"/>
      <c r="AN103" s="84">
        <v>40244.624641203707</v>
      </c>
      <c r="AO103" s="85" t="s">
        <v>5332</v>
      </c>
      <c r="AP103" s="82" t="b">
        <v>1</v>
      </c>
      <c r="AQ103" s="82" t="b">
        <v>0</v>
      </c>
      <c r="AR103" s="82" t="b">
        <v>0</v>
      </c>
      <c r="AS103" s="82" t="s">
        <v>1023</v>
      </c>
      <c r="AT103" s="82">
        <v>7</v>
      </c>
      <c r="AU103" s="85" t="s">
        <v>1731</v>
      </c>
      <c r="AV103" s="82" t="b">
        <v>0</v>
      </c>
      <c r="AW103" s="82" t="s">
        <v>1780</v>
      </c>
      <c r="AX103" s="85" t="s">
        <v>5871</v>
      </c>
      <c r="AY103" s="82" t="s">
        <v>65</v>
      </c>
      <c r="AZ103" s="49"/>
      <c r="BA103" s="49"/>
      <c r="BB103" s="49"/>
      <c r="BC103" s="49"/>
      <c r="BD103" s="49"/>
      <c r="BE103" s="49"/>
      <c r="BF103" s="49"/>
      <c r="BG103" s="49"/>
      <c r="BH103" s="49"/>
      <c r="BI103" s="49"/>
      <c r="BJ103" s="81" t="e">
        <f>REPLACE(INDEX(GroupVertices[Group], MATCH(Vertices[[#This Row],[Vertex]],GroupVertices[Vertex],0)),1,1,"")</f>
        <v>#N/A</v>
      </c>
      <c r="BK103" s="2"/>
      <c r="BL103" s="3"/>
      <c r="BM103" s="3"/>
      <c r="BN103" s="3"/>
      <c r="BO103" s="3"/>
    </row>
    <row r="104" spans="1:67" x14ac:dyDescent="0.25">
      <c r="A104" s="67" t="s">
        <v>2572</v>
      </c>
      <c r="B104" s="68"/>
      <c r="C104" s="68"/>
      <c r="D104" s="69"/>
      <c r="E104" s="111"/>
      <c r="F104" s="103" t="s">
        <v>5473</v>
      </c>
      <c r="G104" s="112"/>
      <c r="H104" s="72"/>
      <c r="I104" s="73"/>
      <c r="J104" s="113"/>
      <c r="K104" s="72" t="s">
        <v>6324</v>
      </c>
      <c r="L104" s="114"/>
      <c r="M104" s="77">
        <v>3443.3837890625</v>
      </c>
      <c r="N104" s="77">
        <v>9204.6337890625</v>
      </c>
      <c r="O104" s="78"/>
      <c r="P104" s="79"/>
      <c r="Q104" s="79"/>
      <c r="R104" s="89"/>
      <c r="S104" s="49">
        <v>1</v>
      </c>
      <c r="T104" s="49">
        <v>0</v>
      </c>
      <c r="U104" s="50">
        <v>0</v>
      </c>
      <c r="V104" s="50">
        <v>6.4300000000000002E-4</v>
      </c>
      <c r="W104" s="50">
        <v>4.0000000000000003E-5</v>
      </c>
      <c r="X104" s="50">
        <v>0.48108000000000001</v>
      </c>
      <c r="Y104" s="50">
        <v>0</v>
      </c>
      <c r="Z104" s="50">
        <v>0</v>
      </c>
      <c r="AA104" s="74">
        <v>104</v>
      </c>
      <c r="AB104" s="74"/>
      <c r="AC104" s="75"/>
      <c r="AD104" s="82" t="s">
        <v>4390</v>
      </c>
      <c r="AE104" s="82">
        <v>171</v>
      </c>
      <c r="AF104" s="82">
        <v>705674</v>
      </c>
      <c r="AG104" s="82">
        <v>1746</v>
      </c>
      <c r="AH104" s="82">
        <v>67</v>
      </c>
      <c r="AI104" s="82"/>
      <c r="AJ104" s="82" t="s">
        <v>4733</v>
      </c>
      <c r="AK104" s="82"/>
      <c r="AL104" s="85" t="s">
        <v>5033</v>
      </c>
      <c r="AM104" s="82"/>
      <c r="AN104" s="84">
        <v>40073.683680555558</v>
      </c>
      <c r="AO104" s="85" t="s">
        <v>5333</v>
      </c>
      <c r="AP104" s="82" t="b">
        <v>0</v>
      </c>
      <c r="AQ104" s="82" t="b">
        <v>0</v>
      </c>
      <c r="AR104" s="82" t="b">
        <v>0</v>
      </c>
      <c r="AS104" s="82" t="s">
        <v>1023</v>
      </c>
      <c r="AT104" s="82">
        <v>1178</v>
      </c>
      <c r="AU104" s="85" t="s">
        <v>5422</v>
      </c>
      <c r="AV104" s="82" t="b">
        <v>1</v>
      </c>
      <c r="AW104" s="82" t="s">
        <v>1780</v>
      </c>
      <c r="AX104" s="85" t="s">
        <v>5872</v>
      </c>
      <c r="AY104" s="82" t="s">
        <v>65</v>
      </c>
      <c r="AZ104" s="49"/>
      <c r="BA104" s="49"/>
      <c r="BB104" s="49"/>
      <c r="BC104" s="49"/>
      <c r="BD104" s="49"/>
      <c r="BE104" s="49"/>
      <c r="BF104" s="49"/>
      <c r="BG104" s="49"/>
      <c r="BH104" s="49"/>
      <c r="BI104" s="49"/>
      <c r="BJ104" s="81" t="e">
        <f>REPLACE(INDEX(GroupVertices[Group], MATCH(Vertices[[#This Row],[Vertex]],GroupVertices[Vertex],0)),1,1,"")</f>
        <v>#N/A</v>
      </c>
      <c r="BK104" s="2"/>
      <c r="BL104" s="3"/>
      <c r="BM104" s="3"/>
      <c r="BN104" s="3"/>
      <c r="BO104" s="3"/>
    </row>
    <row r="105" spans="1:67" x14ac:dyDescent="0.25">
      <c r="A105" s="67" t="s">
        <v>2573</v>
      </c>
      <c r="B105" s="68"/>
      <c r="C105" s="68"/>
      <c r="D105" s="69"/>
      <c r="E105" s="111"/>
      <c r="F105" s="103" t="s">
        <v>5474</v>
      </c>
      <c r="G105" s="112"/>
      <c r="H105" s="72"/>
      <c r="I105" s="73"/>
      <c r="J105" s="113"/>
      <c r="K105" s="72" t="s">
        <v>6325</v>
      </c>
      <c r="L105" s="114"/>
      <c r="M105" s="77">
        <v>164.14775085449219</v>
      </c>
      <c r="N105" s="77">
        <v>4656.71484375</v>
      </c>
      <c r="O105" s="78"/>
      <c r="P105" s="79"/>
      <c r="Q105" s="79"/>
      <c r="R105" s="89"/>
      <c r="S105" s="49">
        <v>1</v>
      </c>
      <c r="T105" s="49">
        <v>0</v>
      </c>
      <c r="U105" s="50">
        <v>0</v>
      </c>
      <c r="V105" s="50">
        <v>6.4300000000000002E-4</v>
      </c>
      <c r="W105" s="50">
        <v>4.0000000000000003E-5</v>
      </c>
      <c r="X105" s="50">
        <v>0.48108000000000001</v>
      </c>
      <c r="Y105" s="50">
        <v>0</v>
      </c>
      <c r="Z105" s="50">
        <v>0</v>
      </c>
      <c r="AA105" s="74">
        <v>105</v>
      </c>
      <c r="AB105" s="74"/>
      <c r="AC105" s="75"/>
      <c r="AD105" s="82" t="s">
        <v>4391</v>
      </c>
      <c r="AE105" s="82">
        <v>125</v>
      </c>
      <c r="AF105" s="82">
        <v>3924026</v>
      </c>
      <c r="AG105" s="82">
        <v>3432</v>
      </c>
      <c r="AH105" s="82">
        <v>1542</v>
      </c>
      <c r="AI105" s="82">
        <v>19800</v>
      </c>
      <c r="AJ105" s="82" t="s">
        <v>4734</v>
      </c>
      <c r="AK105" s="82" t="s">
        <v>1045</v>
      </c>
      <c r="AL105" s="82"/>
      <c r="AM105" s="82" t="s">
        <v>1435</v>
      </c>
      <c r="AN105" s="84">
        <v>40144.447858796295</v>
      </c>
      <c r="AO105" s="85" t="s">
        <v>5334</v>
      </c>
      <c r="AP105" s="82" t="b">
        <v>0</v>
      </c>
      <c r="AQ105" s="82" t="b">
        <v>0</v>
      </c>
      <c r="AR105" s="82" t="b">
        <v>1</v>
      </c>
      <c r="AS105" s="82" t="s">
        <v>1023</v>
      </c>
      <c r="AT105" s="82">
        <v>3254</v>
      </c>
      <c r="AU105" s="85" t="s">
        <v>5423</v>
      </c>
      <c r="AV105" s="82" t="b">
        <v>1</v>
      </c>
      <c r="AW105" s="82" t="s">
        <v>1780</v>
      </c>
      <c r="AX105" s="85" t="s">
        <v>5873</v>
      </c>
      <c r="AY105" s="82" t="s">
        <v>65</v>
      </c>
      <c r="AZ105" s="49"/>
      <c r="BA105" s="49"/>
      <c r="BB105" s="49"/>
      <c r="BC105" s="49"/>
      <c r="BD105" s="49"/>
      <c r="BE105" s="49"/>
      <c r="BF105" s="49"/>
      <c r="BG105" s="49"/>
      <c r="BH105" s="49"/>
      <c r="BI105" s="49"/>
      <c r="BJ105" s="81" t="e">
        <f>REPLACE(INDEX(GroupVertices[Group], MATCH(Vertices[[#This Row],[Vertex]],GroupVertices[Vertex],0)),1,1,"")</f>
        <v>#N/A</v>
      </c>
      <c r="BK105" s="2"/>
      <c r="BL105" s="3"/>
      <c r="BM105" s="3"/>
      <c r="BN105" s="3"/>
      <c r="BO105" s="3"/>
    </row>
    <row r="106" spans="1:67" x14ac:dyDescent="0.25">
      <c r="A106" s="67" t="s">
        <v>2574</v>
      </c>
      <c r="B106" s="112"/>
      <c r="C106" s="112"/>
      <c r="D106" s="116"/>
      <c r="E106" s="111"/>
      <c r="F106" s="103" t="s">
        <v>5475</v>
      </c>
      <c r="G106" s="112"/>
      <c r="H106" s="118"/>
      <c r="I106" s="113"/>
      <c r="J106" s="113"/>
      <c r="K106" s="118" t="s">
        <v>6326</v>
      </c>
      <c r="L106" s="114"/>
      <c r="M106" s="124">
        <v>2702.929931640625</v>
      </c>
      <c r="N106" s="124">
        <v>9287.0927734375</v>
      </c>
      <c r="O106" s="125"/>
      <c r="P106" s="126"/>
      <c r="Q106" s="126"/>
      <c r="R106" s="127"/>
      <c r="S106" s="49">
        <v>1</v>
      </c>
      <c r="T106" s="49">
        <v>0</v>
      </c>
      <c r="U106" s="50">
        <v>0</v>
      </c>
      <c r="V106" s="50">
        <v>6.4300000000000002E-4</v>
      </c>
      <c r="W106" s="50">
        <v>4.0000000000000003E-5</v>
      </c>
      <c r="X106" s="50">
        <v>0.48108000000000001</v>
      </c>
      <c r="Y106" s="50">
        <v>0</v>
      </c>
      <c r="Z106" s="50">
        <v>0</v>
      </c>
      <c r="AA106" s="128">
        <v>106</v>
      </c>
      <c r="AB106" s="128"/>
      <c r="AC106" s="75"/>
      <c r="AD106" s="82" t="s">
        <v>4392</v>
      </c>
      <c r="AE106" s="82">
        <v>98</v>
      </c>
      <c r="AF106" s="82">
        <v>940</v>
      </c>
      <c r="AG106" s="82">
        <v>16577</v>
      </c>
      <c r="AH106" s="82">
        <v>1070</v>
      </c>
      <c r="AI106" s="82">
        <v>-25200</v>
      </c>
      <c r="AJ106" s="82" t="s">
        <v>4735</v>
      </c>
      <c r="AK106" s="82" t="s">
        <v>4925</v>
      </c>
      <c r="AL106" s="82"/>
      <c r="AM106" s="82" t="s">
        <v>1568</v>
      </c>
      <c r="AN106" s="84">
        <v>42299.337719907409</v>
      </c>
      <c r="AO106" s="82"/>
      <c r="AP106" s="82" t="b">
        <v>1</v>
      </c>
      <c r="AQ106" s="82" t="b">
        <v>0</v>
      </c>
      <c r="AR106" s="82" t="b">
        <v>0</v>
      </c>
      <c r="AS106" s="82" t="s">
        <v>1023</v>
      </c>
      <c r="AT106" s="82">
        <v>6</v>
      </c>
      <c r="AU106" s="85" t="s">
        <v>1731</v>
      </c>
      <c r="AV106" s="82" t="b">
        <v>0</v>
      </c>
      <c r="AW106" s="82" t="s">
        <v>1780</v>
      </c>
      <c r="AX106" s="85" t="s">
        <v>5874</v>
      </c>
      <c r="AY106" s="82" t="s">
        <v>65</v>
      </c>
      <c r="AZ106" s="49"/>
      <c r="BA106" s="49"/>
      <c r="BB106" s="49"/>
      <c r="BC106" s="49"/>
      <c r="BD106" s="49"/>
      <c r="BE106" s="49"/>
      <c r="BF106" s="49"/>
      <c r="BG106" s="49"/>
      <c r="BH106" s="49"/>
      <c r="BI106" s="49"/>
      <c r="BJ106" s="81" t="e">
        <f>REPLACE(INDEX(GroupVertices[Group], MATCH(Vertices[[#This Row],[Vertex]],GroupVertices[Vertex],0)),1,1,"")</f>
        <v>#N/A</v>
      </c>
      <c r="BK106" s="2"/>
      <c r="BL106" s="3"/>
      <c r="BM106" s="3"/>
      <c r="BN106" s="3"/>
      <c r="BO106" s="3"/>
    </row>
    <row r="107" spans="1:67" x14ac:dyDescent="0.25">
      <c r="A107" s="67" t="s">
        <v>2394</v>
      </c>
      <c r="B107" s="68"/>
      <c r="C107" s="68"/>
      <c r="D107" s="69"/>
      <c r="E107" s="111"/>
      <c r="F107" s="103" t="s">
        <v>2928</v>
      </c>
      <c r="G107" s="112"/>
      <c r="H107" s="72"/>
      <c r="I107" s="73"/>
      <c r="J107" s="113"/>
      <c r="K107" s="72" t="s">
        <v>6202</v>
      </c>
      <c r="L107" s="114"/>
      <c r="M107" s="77">
        <v>7500.42236328125</v>
      </c>
      <c r="N107" s="77">
        <v>5331.1650390625</v>
      </c>
      <c r="O107" s="78"/>
      <c r="P107" s="79"/>
      <c r="Q107" s="79"/>
      <c r="R107" s="89"/>
      <c r="S107" s="49">
        <v>0</v>
      </c>
      <c r="T107" s="49">
        <v>3</v>
      </c>
      <c r="U107" s="50">
        <v>0</v>
      </c>
      <c r="V107" s="50">
        <v>1.005E-3</v>
      </c>
      <c r="W107" s="50">
        <v>2.493E-3</v>
      </c>
      <c r="X107" s="50">
        <v>0.80574299999999999</v>
      </c>
      <c r="Y107" s="50">
        <v>0.5</v>
      </c>
      <c r="Z107" s="50">
        <v>0</v>
      </c>
      <c r="AA107" s="74">
        <v>107</v>
      </c>
      <c r="AB107" s="74"/>
      <c r="AC107" s="75"/>
      <c r="AD107" s="82" t="s">
        <v>4268</v>
      </c>
      <c r="AE107" s="82">
        <v>246</v>
      </c>
      <c r="AF107" s="82">
        <v>703</v>
      </c>
      <c r="AG107" s="82">
        <v>966</v>
      </c>
      <c r="AH107" s="82">
        <v>330</v>
      </c>
      <c r="AI107" s="82">
        <v>-25200</v>
      </c>
      <c r="AJ107" s="82" t="s">
        <v>4646</v>
      </c>
      <c r="AK107" s="82" t="s">
        <v>4776</v>
      </c>
      <c r="AL107" s="82"/>
      <c r="AM107" s="82" t="s">
        <v>1568</v>
      </c>
      <c r="AN107" s="84">
        <v>39877.593599537038</v>
      </c>
      <c r="AO107" s="85" t="s">
        <v>5248</v>
      </c>
      <c r="AP107" s="82" t="b">
        <v>0</v>
      </c>
      <c r="AQ107" s="82" t="b">
        <v>0</v>
      </c>
      <c r="AR107" s="82" t="b">
        <v>1</v>
      </c>
      <c r="AS107" s="82" t="s">
        <v>1023</v>
      </c>
      <c r="AT107" s="82">
        <v>9</v>
      </c>
      <c r="AU107" s="85" t="s">
        <v>1731</v>
      </c>
      <c r="AV107" s="82" t="b">
        <v>0</v>
      </c>
      <c r="AW107" s="82" t="s">
        <v>1780</v>
      </c>
      <c r="AX107" s="85" t="s">
        <v>5750</v>
      </c>
      <c r="AY107" s="82" t="s">
        <v>66</v>
      </c>
      <c r="AZ107" s="49"/>
      <c r="BA107" s="49"/>
      <c r="BB107" s="49"/>
      <c r="BC107" s="49"/>
      <c r="BD107" s="49" t="s">
        <v>2694</v>
      </c>
      <c r="BE107" s="49" t="s">
        <v>2694</v>
      </c>
      <c r="BF107" s="123" t="s">
        <v>6551</v>
      </c>
      <c r="BG107" s="123" t="s">
        <v>6551</v>
      </c>
      <c r="BH107" s="123" t="s">
        <v>6709</v>
      </c>
      <c r="BI107" s="123" t="s">
        <v>6709</v>
      </c>
      <c r="BJ107" s="87" t="e">
        <f>REPLACE(INDEX(GroupVertices[Group], MATCH(Vertices[[#This Row],[Vertex]],GroupVertices[Vertex],0)),1,1,"")</f>
        <v>#N/A</v>
      </c>
      <c r="BK107" s="2"/>
      <c r="BL107" s="3"/>
      <c r="BM107" s="3"/>
      <c r="BN107" s="3"/>
      <c r="BO107" s="3"/>
    </row>
    <row r="108" spans="1:67" x14ac:dyDescent="0.25">
      <c r="A108" s="67" t="s">
        <v>2413</v>
      </c>
      <c r="B108" s="68"/>
      <c r="C108" s="68"/>
      <c r="D108" s="69"/>
      <c r="E108" s="111"/>
      <c r="F108" s="103" t="s">
        <v>2945</v>
      </c>
      <c r="G108" s="112"/>
      <c r="H108" s="72"/>
      <c r="I108" s="73"/>
      <c r="J108" s="113"/>
      <c r="K108" s="72" t="s">
        <v>6221</v>
      </c>
      <c r="L108" s="114"/>
      <c r="M108" s="77">
        <v>7710.2978515625</v>
      </c>
      <c r="N108" s="77">
        <v>4864.54296875</v>
      </c>
      <c r="O108" s="78"/>
      <c r="P108" s="79"/>
      <c r="Q108" s="79"/>
      <c r="R108" s="89"/>
      <c r="S108" s="49">
        <v>0</v>
      </c>
      <c r="T108" s="49">
        <v>3</v>
      </c>
      <c r="U108" s="50">
        <v>0</v>
      </c>
      <c r="V108" s="50">
        <v>1.005E-3</v>
      </c>
      <c r="W108" s="50">
        <v>2.493E-3</v>
      </c>
      <c r="X108" s="50">
        <v>0.80574299999999999</v>
      </c>
      <c r="Y108" s="50">
        <v>0.5</v>
      </c>
      <c r="Z108" s="50">
        <v>0</v>
      </c>
      <c r="AA108" s="74">
        <v>108</v>
      </c>
      <c r="AB108" s="74"/>
      <c r="AC108" s="75"/>
      <c r="AD108" s="82" t="s">
        <v>4287</v>
      </c>
      <c r="AE108" s="82">
        <v>53</v>
      </c>
      <c r="AF108" s="82">
        <v>89</v>
      </c>
      <c r="AG108" s="82">
        <v>209</v>
      </c>
      <c r="AH108" s="82">
        <v>12</v>
      </c>
      <c r="AI108" s="82"/>
      <c r="AJ108" s="82" t="s">
        <v>4661</v>
      </c>
      <c r="AK108" s="82"/>
      <c r="AL108" s="82"/>
      <c r="AM108" s="82"/>
      <c r="AN108" s="84">
        <v>40873.610081018516</v>
      </c>
      <c r="AO108" s="85" t="s">
        <v>5260</v>
      </c>
      <c r="AP108" s="82" t="b">
        <v>1</v>
      </c>
      <c r="AQ108" s="82" t="b">
        <v>0</v>
      </c>
      <c r="AR108" s="82" t="b">
        <v>1</v>
      </c>
      <c r="AS108" s="82" t="s">
        <v>1023</v>
      </c>
      <c r="AT108" s="82">
        <v>1</v>
      </c>
      <c r="AU108" s="85" t="s">
        <v>1731</v>
      </c>
      <c r="AV108" s="82" t="b">
        <v>0</v>
      </c>
      <c r="AW108" s="82" t="s">
        <v>1780</v>
      </c>
      <c r="AX108" s="85" t="s">
        <v>5769</v>
      </c>
      <c r="AY108" s="82" t="s">
        <v>66</v>
      </c>
      <c r="AZ108" s="49"/>
      <c r="BA108" s="49"/>
      <c r="BB108" s="49"/>
      <c r="BC108" s="49"/>
      <c r="BD108" s="49" t="s">
        <v>2694</v>
      </c>
      <c r="BE108" s="49" t="s">
        <v>2694</v>
      </c>
      <c r="BF108" s="123" t="s">
        <v>6551</v>
      </c>
      <c r="BG108" s="123" t="s">
        <v>6551</v>
      </c>
      <c r="BH108" s="123" t="s">
        <v>6709</v>
      </c>
      <c r="BI108" s="123" t="s">
        <v>6709</v>
      </c>
      <c r="BJ108" s="87" t="e">
        <f>REPLACE(INDEX(GroupVertices[Group], MATCH(Vertices[[#This Row],[Vertex]],GroupVertices[Vertex],0)),1,1,"")</f>
        <v>#N/A</v>
      </c>
      <c r="BK108" s="2"/>
      <c r="BL108" s="3"/>
      <c r="BM108" s="3"/>
      <c r="BN108" s="3"/>
      <c r="BO108" s="3"/>
    </row>
    <row r="109" spans="1:67" x14ac:dyDescent="0.25">
      <c r="A109" s="67" t="s">
        <v>2416</v>
      </c>
      <c r="B109" s="68"/>
      <c r="C109" s="68"/>
      <c r="D109" s="69"/>
      <c r="E109" s="111"/>
      <c r="F109" s="103" t="s">
        <v>2948</v>
      </c>
      <c r="G109" s="112"/>
      <c r="H109" s="72"/>
      <c r="I109" s="73"/>
      <c r="J109" s="113"/>
      <c r="K109" s="72" t="s">
        <v>6223</v>
      </c>
      <c r="L109" s="114"/>
      <c r="M109" s="77">
        <v>7739.23291015625</v>
      </c>
      <c r="N109" s="77">
        <v>5737.90478515625</v>
      </c>
      <c r="O109" s="78"/>
      <c r="P109" s="79"/>
      <c r="Q109" s="79"/>
      <c r="R109" s="89"/>
      <c r="S109" s="49">
        <v>0</v>
      </c>
      <c r="T109" s="49">
        <v>3</v>
      </c>
      <c r="U109" s="50">
        <v>0</v>
      </c>
      <c r="V109" s="50">
        <v>1.005E-3</v>
      </c>
      <c r="W109" s="50">
        <v>2.493E-3</v>
      </c>
      <c r="X109" s="50">
        <v>0.80574299999999999</v>
      </c>
      <c r="Y109" s="50">
        <v>0.5</v>
      </c>
      <c r="Z109" s="50">
        <v>0</v>
      </c>
      <c r="AA109" s="74">
        <v>109</v>
      </c>
      <c r="AB109" s="74"/>
      <c r="AC109" s="75"/>
      <c r="AD109" s="82" t="s">
        <v>4289</v>
      </c>
      <c r="AE109" s="82">
        <v>211</v>
      </c>
      <c r="AF109" s="82">
        <v>355</v>
      </c>
      <c r="AG109" s="82">
        <v>17499</v>
      </c>
      <c r="AH109" s="82">
        <v>182</v>
      </c>
      <c r="AI109" s="82">
        <v>19800</v>
      </c>
      <c r="AJ109" s="82" t="s">
        <v>4663</v>
      </c>
      <c r="AK109" s="82" t="s">
        <v>1498</v>
      </c>
      <c r="AL109" s="82"/>
      <c r="AM109" s="82" t="s">
        <v>1498</v>
      </c>
      <c r="AN109" s="84">
        <v>40192.424571759257</v>
      </c>
      <c r="AO109" s="82"/>
      <c r="AP109" s="82" t="b">
        <v>1</v>
      </c>
      <c r="AQ109" s="82" t="b">
        <v>0</v>
      </c>
      <c r="AR109" s="82" t="b">
        <v>1</v>
      </c>
      <c r="AS109" s="82" t="s">
        <v>1023</v>
      </c>
      <c r="AT109" s="82">
        <v>13</v>
      </c>
      <c r="AU109" s="85" t="s">
        <v>1731</v>
      </c>
      <c r="AV109" s="82" t="b">
        <v>0</v>
      </c>
      <c r="AW109" s="82" t="s">
        <v>1780</v>
      </c>
      <c r="AX109" s="85" t="s">
        <v>5771</v>
      </c>
      <c r="AY109" s="82" t="s">
        <v>66</v>
      </c>
      <c r="AZ109" s="49"/>
      <c r="BA109" s="49"/>
      <c r="BB109" s="49"/>
      <c r="BC109" s="49"/>
      <c r="BD109" s="49" t="s">
        <v>2694</v>
      </c>
      <c r="BE109" s="49" t="s">
        <v>2694</v>
      </c>
      <c r="BF109" s="123" t="s">
        <v>6551</v>
      </c>
      <c r="BG109" s="123" t="s">
        <v>6551</v>
      </c>
      <c r="BH109" s="123" t="s">
        <v>6709</v>
      </c>
      <c r="BI109" s="123" t="s">
        <v>6709</v>
      </c>
      <c r="BJ109" s="87" t="e">
        <f>REPLACE(INDEX(GroupVertices[Group], MATCH(Vertices[[#This Row],[Vertex]],GroupVertices[Vertex],0)),1,1,"")</f>
        <v>#N/A</v>
      </c>
      <c r="BK109" s="2"/>
      <c r="BL109" s="3"/>
      <c r="BM109" s="3"/>
      <c r="BN109" s="3"/>
      <c r="BO109" s="3"/>
    </row>
    <row r="110" spans="1:67" x14ac:dyDescent="0.25">
      <c r="A110" s="67" t="s">
        <v>2532</v>
      </c>
      <c r="B110" s="68"/>
      <c r="C110" s="68"/>
      <c r="D110" s="69"/>
      <c r="E110" s="111"/>
      <c r="F110" s="103" t="s">
        <v>3057</v>
      </c>
      <c r="G110" s="112"/>
      <c r="H110" s="72"/>
      <c r="I110" s="73"/>
      <c r="J110" s="113"/>
      <c r="K110" s="72" t="s">
        <v>6344</v>
      </c>
      <c r="L110" s="114"/>
      <c r="M110" s="77">
        <v>5638.8466796875</v>
      </c>
      <c r="N110" s="77">
        <v>3156.354248046875</v>
      </c>
      <c r="O110" s="78"/>
      <c r="P110" s="79"/>
      <c r="Q110" s="79"/>
      <c r="R110" s="89"/>
      <c r="S110" s="49">
        <v>0</v>
      </c>
      <c r="T110" s="49">
        <v>3</v>
      </c>
      <c r="U110" s="50">
        <v>0</v>
      </c>
      <c r="V110" s="50">
        <v>1.005E-3</v>
      </c>
      <c r="W110" s="50">
        <v>2.4870000000000001E-3</v>
      </c>
      <c r="X110" s="50">
        <v>0.82207799999999998</v>
      </c>
      <c r="Y110" s="50">
        <v>0.5</v>
      </c>
      <c r="Z110" s="50">
        <v>0</v>
      </c>
      <c r="AA110" s="74">
        <v>110</v>
      </c>
      <c r="AB110" s="74"/>
      <c r="AC110" s="75"/>
      <c r="AD110" s="82" t="s">
        <v>4410</v>
      </c>
      <c r="AE110" s="82">
        <v>91</v>
      </c>
      <c r="AF110" s="82">
        <v>252</v>
      </c>
      <c r="AG110" s="82">
        <v>10789</v>
      </c>
      <c r="AH110" s="82">
        <v>35277</v>
      </c>
      <c r="AI110" s="82"/>
      <c r="AJ110" s="82" t="s">
        <v>4750</v>
      </c>
      <c r="AK110" s="82" t="s">
        <v>4934</v>
      </c>
      <c r="AL110" s="82"/>
      <c r="AM110" s="82"/>
      <c r="AN110" s="84">
        <v>42300.52553240741</v>
      </c>
      <c r="AO110" s="85" t="s">
        <v>5349</v>
      </c>
      <c r="AP110" s="82" t="b">
        <v>1</v>
      </c>
      <c r="AQ110" s="82" t="b">
        <v>0</v>
      </c>
      <c r="AR110" s="82" t="b">
        <v>0</v>
      </c>
      <c r="AS110" s="82" t="s">
        <v>1023</v>
      </c>
      <c r="AT110" s="82">
        <v>124</v>
      </c>
      <c r="AU110" s="85" t="s">
        <v>1731</v>
      </c>
      <c r="AV110" s="82" t="b">
        <v>0</v>
      </c>
      <c r="AW110" s="82" t="s">
        <v>1780</v>
      </c>
      <c r="AX110" s="85" t="s">
        <v>5892</v>
      </c>
      <c r="AY110" s="82" t="s">
        <v>66</v>
      </c>
      <c r="AZ110" s="49" t="s">
        <v>2657</v>
      </c>
      <c r="BA110" s="49" t="s">
        <v>2657</v>
      </c>
      <c r="BB110" s="49" t="s">
        <v>2668</v>
      </c>
      <c r="BC110" s="49" t="s">
        <v>2668</v>
      </c>
      <c r="BD110" s="49"/>
      <c r="BE110" s="49"/>
      <c r="BF110" s="123" t="s">
        <v>6573</v>
      </c>
      <c r="BG110" s="123" t="s">
        <v>6582</v>
      </c>
      <c r="BH110" s="123" t="s">
        <v>6624</v>
      </c>
      <c r="BI110" s="123" t="s">
        <v>6624</v>
      </c>
      <c r="BJ110" s="87" t="e">
        <f>REPLACE(INDEX(GroupVertices[Group], MATCH(Vertices[[#This Row],[Vertex]],GroupVertices[Vertex],0)),1,1,"")</f>
        <v>#N/A</v>
      </c>
      <c r="BK110" s="2"/>
      <c r="BL110" s="3"/>
      <c r="BM110" s="3"/>
      <c r="BN110" s="3"/>
      <c r="BO110" s="3"/>
    </row>
    <row r="111" spans="1:67" x14ac:dyDescent="0.25">
      <c r="A111" s="67" t="s">
        <v>221</v>
      </c>
      <c r="B111" s="68"/>
      <c r="C111" s="68"/>
      <c r="D111" s="69"/>
      <c r="E111" s="71"/>
      <c r="F111" s="103" t="s">
        <v>507</v>
      </c>
      <c r="G111" s="68"/>
      <c r="H111" s="72"/>
      <c r="I111" s="73"/>
      <c r="J111" s="73"/>
      <c r="K111" s="72" t="s">
        <v>1968</v>
      </c>
      <c r="L111" s="76"/>
      <c r="M111" s="77">
        <v>5276.9267578125</v>
      </c>
      <c r="N111" s="77">
        <v>3968.305908203125</v>
      </c>
      <c r="O111" s="78"/>
      <c r="P111" s="79"/>
      <c r="Q111" s="79"/>
      <c r="R111" s="89"/>
      <c r="S111" s="49">
        <v>0</v>
      </c>
      <c r="T111" s="49">
        <v>2</v>
      </c>
      <c r="U111" s="50">
        <v>0</v>
      </c>
      <c r="V111" s="50">
        <v>1.0039999999999999E-3</v>
      </c>
      <c r="W111" s="50">
        <v>2.3969999999999998E-3</v>
      </c>
      <c r="X111" s="50">
        <v>0.58915600000000001</v>
      </c>
      <c r="Y111" s="50">
        <v>0.5</v>
      </c>
      <c r="Z111" s="50">
        <v>0</v>
      </c>
      <c r="AA111" s="74">
        <v>111</v>
      </c>
      <c r="AB111" s="74"/>
      <c r="AC111" s="75"/>
      <c r="AD111" s="81" t="s">
        <v>1092</v>
      </c>
      <c r="AE111" s="81">
        <v>962</v>
      </c>
      <c r="AF111" s="81">
        <v>806</v>
      </c>
      <c r="AG111" s="81">
        <v>57600</v>
      </c>
      <c r="AH111" s="81">
        <v>38147</v>
      </c>
      <c r="AI111" s="81"/>
      <c r="AJ111" s="81" t="s">
        <v>1263</v>
      </c>
      <c r="AK111" s="81" t="s">
        <v>1414</v>
      </c>
      <c r="AL111" s="81"/>
      <c r="AM111" s="81"/>
      <c r="AN111" s="83">
        <v>42582.299421296295</v>
      </c>
      <c r="AO111" s="86" t="s">
        <v>1584</v>
      </c>
      <c r="AP111" s="81" t="b">
        <v>0</v>
      </c>
      <c r="AQ111" s="81" t="b">
        <v>0</v>
      </c>
      <c r="AR111" s="81" t="b">
        <v>1</v>
      </c>
      <c r="AS111" s="81" t="s">
        <v>1023</v>
      </c>
      <c r="AT111" s="81">
        <v>50</v>
      </c>
      <c r="AU111" s="86" t="s">
        <v>1731</v>
      </c>
      <c r="AV111" s="81" t="b">
        <v>0</v>
      </c>
      <c r="AW111" s="81" t="s">
        <v>1780</v>
      </c>
      <c r="AX111" s="86" t="s">
        <v>1791</v>
      </c>
      <c r="AY111" s="81" t="s">
        <v>66</v>
      </c>
      <c r="AZ111" s="49"/>
      <c r="BA111" s="49"/>
      <c r="BB111" s="49"/>
      <c r="BC111" s="49"/>
      <c r="BD111" s="49"/>
      <c r="BE111" s="49"/>
      <c r="BF111" s="123" t="s">
        <v>6430</v>
      </c>
      <c r="BG111" s="123" t="s">
        <v>6430</v>
      </c>
      <c r="BH111" s="123" t="s">
        <v>6590</v>
      </c>
      <c r="BI111" s="123" t="s">
        <v>6590</v>
      </c>
      <c r="BJ111" s="87" t="e">
        <f>REPLACE(INDEX(GroupVertices[Group], MATCH(Vertices[[#This Row],[Vertex]],GroupVertices[Vertex],0)),1,1,"")</f>
        <v>#N/A</v>
      </c>
      <c r="BK111" s="2"/>
      <c r="BL111" s="3"/>
      <c r="BM111" s="3"/>
      <c r="BN111" s="3"/>
      <c r="BO111" s="3"/>
    </row>
    <row r="112" spans="1:67" x14ac:dyDescent="0.25">
      <c r="A112" s="67" t="s">
        <v>228</v>
      </c>
      <c r="B112" s="68"/>
      <c r="C112" s="68"/>
      <c r="D112" s="69"/>
      <c r="E112" s="71"/>
      <c r="F112" s="103" t="s">
        <v>502</v>
      </c>
      <c r="G112" s="68"/>
      <c r="H112" s="72"/>
      <c r="I112" s="73"/>
      <c r="J112" s="73"/>
      <c r="K112" s="72" t="s">
        <v>1976</v>
      </c>
      <c r="L112" s="76"/>
      <c r="M112" s="77">
        <v>6563.623046875</v>
      </c>
      <c r="N112" s="77">
        <v>3635.275390625</v>
      </c>
      <c r="O112" s="78"/>
      <c r="P112" s="79"/>
      <c r="Q112" s="79"/>
      <c r="R112" s="89"/>
      <c r="S112" s="49">
        <v>0</v>
      </c>
      <c r="T112" s="49">
        <v>2</v>
      </c>
      <c r="U112" s="50">
        <v>0</v>
      </c>
      <c r="V112" s="50">
        <v>1.0039999999999999E-3</v>
      </c>
      <c r="W112" s="50">
        <v>2.3969999999999998E-3</v>
      </c>
      <c r="X112" s="50">
        <v>0.58915600000000001</v>
      </c>
      <c r="Y112" s="50">
        <v>0.5</v>
      </c>
      <c r="Z112" s="50">
        <v>0</v>
      </c>
      <c r="AA112" s="74">
        <v>112</v>
      </c>
      <c r="AB112" s="74"/>
      <c r="AC112" s="75"/>
      <c r="AD112" s="81" t="s">
        <v>1099</v>
      </c>
      <c r="AE112" s="81">
        <v>140</v>
      </c>
      <c r="AF112" s="81">
        <v>8</v>
      </c>
      <c r="AG112" s="81">
        <v>1</v>
      </c>
      <c r="AH112" s="81">
        <v>1</v>
      </c>
      <c r="AI112" s="81"/>
      <c r="AJ112" s="81"/>
      <c r="AK112" s="81"/>
      <c r="AL112" s="81"/>
      <c r="AM112" s="81"/>
      <c r="AN112" s="83">
        <v>42471.596875000003</v>
      </c>
      <c r="AO112" s="81"/>
      <c r="AP112" s="81" t="b">
        <v>1</v>
      </c>
      <c r="AQ112" s="81" t="b">
        <v>1</v>
      </c>
      <c r="AR112" s="81" t="b">
        <v>0</v>
      </c>
      <c r="AS112" s="81" t="s">
        <v>1023</v>
      </c>
      <c r="AT112" s="81">
        <v>0</v>
      </c>
      <c r="AU112" s="81"/>
      <c r="AV112" s="81" t="b">
        <v>0</v>
      </c>
      <c r="AW112" s="81" t="s">
        <v>1780</v>
      </c>
      <c r="AX112" s="86" t="s">
        <v>1799</v>
      </c>
      <c r="AY112" s="81" t="s">
        <v>66</v>
      </c>
      <c r="AZ112" s="49"/>
      <c r="BA112" s="49"/>
      <c r="BB112" s="49"/>
      <c r="BC112" s="49"/>
      <c r="BD112" s="49"/>
      <c r="BE112" s="49"/>
      <c r="BF112" s="123" t="s">
        <v>6430</v>
      </c>
      <c r="BG112" s="123" t="s">
        <v>6430</v>
      </c>
      <c r="BH112" s="123" t="s">
        <v>6590</v>
      </c>
      <c r="BI112" s="123" t="s">
        <v>6590</v>
      </c>
      <c r="BJ112" s="87" t="e">
        <f>REPLACE(INDEX(GroupVertices[Group], MATCH(Vertices[[#This Row],[Vertex]],GroupVertices[Vertex],0)),1,1,"")</f>
        <v>#N/A</v>
      </c>
      <c r="BK112" s="2"/>
      <c r="BL112" s="3"/>
      <c r="BM112" s="3"/>
      <c r="BN112" s="3"/>
      <c r="BO112" s="3"/>
    </row>
    <row r="113" spans="1:67" x14ac:dyDescent="0.25">
      <c r="A113" s="67" t="s">
        <v>244</v>
      </c>
      <c r="B113" s="68"/>
      <c r="C113" s="68"/>
      <c r="D113" s="69"/>
      <c r="E113" s="71"/>
      <c r="F113" s="103" t="s">
        <v>528</v>
      </c>
      <c r="G113" s="68"/>
      <c r="H113" s="72"/>
      <c r="I113" s="73"/>
      <c r="J113" s="73"/>
      <c r="K113" s="72" t="s">
        <v>1992</v>
      </c>
      <c r="L113" s="76"/>
      <c r="M113" s="77">
        <v>6574.1591796875</v>
      </c>
      <c r="N113" s="77">
        <v>3909.617919921875</v>
      </c>
      <c r="O113" s="78"/>
      <c r="P113" s="79"/>
      <c r="Q113" s="79"/>
      <c r="R113" s="89"/>
      <c r="S113" s="49">
        <v>0</v>
      </c>
      <c r="T113" s="49">
        <v>2</v>
      </c>
      <c r="U113" s="50">
        <v>0</v>
      </c>
      <c r="V113" s="50">
        <v>1.0039999999999999E-3</v>
      </c>
      <c r="W113" s="50">
        <v>2.3969999999999998E-3</v>
      </c>
      <c r="X113" s="50">
        <v>0.58915600000000001</v>
      </c>
      <c r="Y113" s="50">
        <v>0.5</v>
      </c>
      <c r="Z113" s="50">
        <v>0</v>
      </c>
      <c r="AA113" s="74">
        <v>113</v>
      </c>
      <c r="AB113" s="74"/>
      <c r="AC113" s="75"/>
      <c r="AD113" s="81" t="s">
        <v>1115</v>
      </c>
      <c r="AE113" s="81">
        <v>22</v>
      </c>
      <c r="AF113" s="81">
        <v>133</v>
      </c>
      <c r="AG113" s="81">
        <v>2340</v>
      </c>
      <c r="AH113" s="81">
        <v>2672</v>
      </c>
      <c r="AI113" s="81"/>
      <c r="AJ113" s="81" t="s">
        <v>1282</v>
      </c>
      <c r="AK113" s="81" t="s">
        <v>1045</v>
      </c>
      <c r="AL113" s="86" t="s">
        <v>1512</v>
      </c>
      <c r="AM113" s="81"/>
      <c r="AN113" s="83">
        <v>42832.141226851854</v>
      </c>
      <c r="AO113" s="86" t="s">
        <v>1606</v>
      </c>
      <c r="AP113" s="81" t="b">
        <v>1</v>
      </c>
      <c r="AQ113" s="81" t="b">
        <v>0</v>
      </c>
      <c r="AR113" s="81" t="b">
        <v>1</v>
      </c>
      <c r="AS113" s="81" t="s">
        <v>1023</v>
      </c>
      <c r="AT113" s="81">
        <v>0</v>
      </c>
      <c r="AU113" s="81"/>
      <c r="AV113" s="81" t="b">
        <v>0</v>
      </c>
      <c r="AW113" s="81" t="s">
        <v>1780</v>
      </c>
      <c r="AX113" s="86" t="s">
        <v>1815</v>
      </c>
      <c r="AY113" s="81" t="s">
        <v>66</v>
      </c>
      <c r="AZ113" s="49"/>
      <c r="BA113" s="49"/>
      <c r="BB113" s="49"/>
      <c r="BC113" s="49"/>
      <c r="BD113" s="49"/>
      <c r="BE113" s="49"/>
      <c r="BF113" s="123" t="s">
        <v>6430</v>
      </c>
      <c r="BG113" s="123" t="s">
        <v>6430</v>
      </c>
      <c r="BH113" s="123" t="s">
        <v>6590</v>
      </c>
      <c r="BI113" s="123" t="s">
        <v>6590</v>
      </c>
      <c r="BJ113" s="87" t="e">
        <f>REPLACE(INDEX(GroupVertices[Group], MATCH(Vertices[[#This Row],[Vertex]],GroupVertices[Vertex],0)),1,1,"")</f>
        <v>#N/A</v>
      </c>
      <c r="BK113" s="2"/>
      <c r="BL113" s="3"/>
      <c r="BM113" s="3"/>
      <c r="BN113" s="3"/>
      <c r="BO113" s="3"/>
    </row>
    <row r="114" spans="1:67" x14ac:dyDescent="0.25">
      <c r="A114" s="67" t="s">
        <v>245</v>
      </c>
      <c r="B114" s="68"/>
      <c r="C114" s="68"/>
      <c r="D114" s="69"/>
      <c r="E114" s="71"/>
      <c r="F114" s="103" t="s">
        <v>529</v>
      </c>
      <c r="G114" s="68"/>
      <c r="H114" s="72"/>
      <c r="I114" s="73"/>
      <c r="J114" s="73"/>
      <c r="K114" s="72" t="s">
        <v>1993</v>
      </c>
      <c r="L114" s="76"/>
      <c r="M114" s="77">
        <v>6103.09033203125</v>
      </c>
      <c r="N114" s="77">
        <v>3537.634521484375</v>
      </c>
      <c r="O114" s="78"/>
      <c r="P114" s="79"/>
      <c r="Q114" s="79"/>
      <c r="R114" s="89"/>
      <c r="S114" s="49">
        <v>0</v>
      </c>
      <c r="T114" s="49">
        <v>2</v>
      </c>
      <c r="U114" s="50">
        <v>0</v>
      </c>
      <c r="V114" s="50">
        <v>1.0039999999999999E-3</v>
      </c>
      <c r="W114" s="50">
        <v>2.3969999999999998E-3</v>
      </c>
      <c r="X114" s="50">
        <v>0.58915600000000001</v>
      </c>
      <c r="Y114" s="50">
        <v>0.5</v>
      </c>
      <c r="Z114" s="50">
        <v>0</v>
      </c>
      <c r="AA114" s="74">
        <v>114</v>
      </c>
      <c r="AB114" s="74"/>
      <c r="AC114" s="75"/>
      <c r="AD114" s="81" t="s">
        <v>1116</v>
      </c>
      <c r="AE114" s="81">
        <v>19</v>
      </c>
      <c r="AF114" s="81">
        <v>0</v>
      </c>
      <c r="AG114" s="81">
        <v>15</v>
      </c>
      <c r="AH114" s="81">
        <v>0</v>
      </c>
      <c r="AI114" s="81"/>
      <c r="AJ114" s="81" t="s">
        <v>1283</v>
      </c>
      <c r="AK114" s="81" t="s">
        <v>1430</v>
      </c>
      <c r="AL114" s="81"/>
      <c r="AM114" s="81"/>
      <c r="AN114" s="83">
        <v>42843.254027777781</v>
      </c>
      <c r="AO114" s="81"/>
      <c r="AP114" s="81" t="b">
        <v>1</v>
      </c>
      <c r="AQ114" s="81" t="b">
        <v>0</v>
      </c>
      <c r="AR114" s="81" t="b">
        <v>0</v>
      </c>
      <c r="AS114" s="81" t="s">
        <v>1023</v>
      </c>
      <c r="AT114" s="81">
        <v>0</v>
      </c>
      <c r="AU114" s="81"/>
      <c r="AV114" s="81" t="b">
        <v>0</v>
      </c>
      <c r="AW114" s="81" t="s">
        <v>1780</v>
      </c>
      <c r="AX114" s="86" t="s">
        <v>1816</v>
      </c>
      <c r="AY114" s="81" t="s">
        <v>66</v>
      </c>
      <c r="AZ114" s="49"/>
      <c r="BA114" s="49"/>
      <c r="BB114" s="49"/>
      <c r="BC114" s="49"/>
      <c r="BD114" s="49"/>
      <c r="BE114" s="49"/>
      <c r="BF114" s="123" t="s">
        <v>6430</v>
      </c>
      <c r="BG114" s="123" t="s">
        <v>6430</v>
      </c>
      <c r="BH114" s="123" t="s">
        <v>6590</v>
      </c>
      <c r="BI114" s="123" t="s">
        <v>6590</v>
      </c>
      <c r="BJ114" s="87" t="e">
        <f>REPLACE(INDEX(GroupVertices[Group], MATCH(Vertices[[#This Row],[Vertex]],GroupVertices[Vertex],0)),1,1,"")</f>
        <v>#N/A</v>
      </c>
      <c r="BK114" s="2"/>
      <c r="BL114" s="3"/>
      <c r="BM114" s="3"/>
      <c r="BN114" s="3"/>
      <c r="BO114" s="3"/>
    </row>
    <row r="115" spans="1:67" x14ac:dyDescent="0.25">
      <c r="A115" s="67" t="s">
        <v>281</v>
      </c>
      <c r="B115" s="68"/>
      <c r="C115" s="68"/>
      <c r="D115" s="69"/>
      <c r="E115" s="71"/>
      <c r="F115" s="103" t="s">
        <v>562</v>
      </c>
      <c r="G115" s="68"/>
      <c r="H115" s="72"/>
      <c r="I115" s="73"/>
      <c r="J115" s="73"/>
      <c r="K115" s="72" t="s">
        <v>2031</v>
      </c>
      <c r="L115" s="76"/>
      <c r="M115" s="77">
        <v>6520.84423828125</v>
      </c>
      <c r="N115" s="77">
        <v>4971.69140625</v>
      </c>
      <c r="O115" s="78"/>
      <c r="P115" s="79"/>
      <c r="Q115" s="79"/>
      <c r="R115" s="89"/>
      <c r="S115" s="49">
        <v>0</v>
      </c>
      <c r="T115" s="49">
        <v>2</v>
      </c>
      <c r="U115" s="50">
        <v>0</v>
      </c>
      <c r="V115" s="50">
        <v>1.0039999999999999E-3</v>
      </c>
      <c r="W115" s="50">
        <v>2.3969999999999998E-3</v>
      </c>
      <c r="X115" s="50">
        <v>0.58915600000000001</v>
      </c>
      <c r="Y115" s="50">
        <v>0.5</v>
      </c>
      <c r="Z115" s="50">
        <v>0</v>
      </c>
      <c r="AA115" s="74">
        <v>115</v>
      </c>
      <c r="AB115" s="74"/>
      <c r="AC115" s="75"/>
      <c r="AD115" s="81" t="s">
        <v>1154</v>
      </c>
      <c r="AE115" s="81">
        <v>201</v>
      </c>
      <c r="AF115" s="81">
        <v>286</v>
      </c>
      <c r="AG115" s="81">
        <v>10956</v>
      </c>
      <c r="AH115" s="81">
        <v>1528</v>
      </c>
      <c r="AI115" s="81">
        <v>19800</v>
      </c>
      <c r="AJ115" s="81" t="s">
        <v>1315</v>
      </c>
      <c r="AK115" s="81" t="s">
        <v>1453</v>
      </c>
      <c r="AL115" s="86" t="s">
        <v>1531</v>
      </c>
      <c r="AM115" s="81" t="s">
        <v>1419</v>
      </c>
      <c r="AN115" s="83">
        <v>42360.256898148145</v>
      </c>
      <c r="AO115" s="86" t="s">
        <v>1637</v>
      </c>
      <c r="AP115" s="81" t="b">
        <v>0</v>
      </c>
      <c r="AQ115" s="81" t="b">
        <v>0</v>
      </c>
      <c r="AR115" s="81" t="b">
        <v>1</v>
      </c>
      <c r="AS115" s="81" t="s">
        <v>1023</v>
      </c>
      <c r="AT115" s="81">
        <v>5</v>
      </c>
      <c r="AU115" s="86" t="s">
        <v>1731</v>
      </c>
      <c r="AV115" s="81" t="b">
        <v>0</v>
      </c>
      <c r="AW115" s="81" t="s">
        <v>1780</v>
      </c>
      <c r="AX115" s="86" t="s">
        <v>1854</v>
      </c>
      <c r="AY115" s="81" t="s">
        <v>66</v>
      </c>
      <c r="AZ115" s="49"/>
      <c r="BA115" s="49"/>
      <c r="BB115" s="49"/>
      <c r="BC115" s="49"/>
      <c r="BD115" s="49"/>
      <c r="BE115" s="49"/>
      <c r="BF115" s="123" t="s">
        <v>6430</v>
      </c>
      <c r="BG115" s="123" t="s">
        <v>6430</v>
      </c>
      <c r="BH115" s="123" t="s">
        <v>6590</v>
      </c>
      <c r="BI115" s="123" t="s">
        <v>6590</v>
      </c>
      <c r="BJ115" s="87" t="e">
        <f>REPLACE(INDEX(GroupVertices[Group], MATCH(Vertices[[#This Row],[Vertex]],GroupVertices[Vertex],0)),1,1,"")</f>
        <v>#N/A</v>
      </c>
      <c r="BK115" s="2"/>
      <c r="BL115" s="3"/>
      <c r="BM115" s="3"/>
      <c r="BN115" s="3"/>
      <c r="BO115" s="3"/>
    </row>
    <row r="116" spans="1:67" x14ac:dyDescent="0.25">
      <c r="A116" s="67" t="s">
        <v>282</v>
      </c>
      <c r="B116" s="68"/>
      <c r="C116" s="68"/>
      <c r="D116" s="69"/>
      <c r="E116" s="71"/>
      <c r="F116" s="103" t="s">
        <v>563</v>
      </c>
      <c r="G116" s="68"/>
      <c r="H116" s="72"/>
      <c r="I116" s="73"/>
      <c r="J116" s="73"/>
      <c r="K116" s="72" t="s">
        <v>5921</v>
      </c>
      <c r="L116" s="76"/>
      <c r="M116" s="77">
        <v>6136.16064453125</v>
      </c>
      <c r="N116" s="77">
        <v>5540.5361328125</v>
      </c>
      <c r="O116" s="78"/>
      <c r="P116" s="79"/>
      <c r="Q116" s="79"/>
      <c r="R116" s="89"/>
      <c r="S116" s="49">
        <v>0</v>
      </c>
      <c r="T116" s="49">
        <v>2</v>
      </c>
      <c r="U116" s="50">
        <v>0</v>
      </c>
      <c r="V116" s="50">
        <v>1.0039999999999999E-3</v>
      </c>
      <c r="W116" s="50">
        <v>2.3969999999999998E-3</v>
      </c>
      <c r="X116" s="50">
        <v>0.58915600000000001</v>
      </c>
      <c r="Y116" s="50">
        <v>0.5</v>
      </c>
      <c r="Z116" s="50">
        <v>0</v>
      </c>
      <c r="AA116" s="74">
        <v>116</v>
      </c>
      <c r="AB116" s="74"/>
      <c r="AC116" s="75"/>
      <c r="AD116" s="81" t="s">
        <v>1155</v>
      </c>
      <c r="AE116" s="81">
        <v>478</v>
      </c>
      <c r="AF116" s="81">
        <v>35</v>
      </c>
      <c r="AG116" s="81">
        <v>2161</v>
      </c>
      <c r="AH116" s="81">
        <v>1219</v>
      </c>
      <c r="AI116" s="81"/>
      <c r="AJ116" s="81" t="s">
        <v>1316</v>
      </c>
      <c r="AK116" s="81" t="s">
        <v>1454</v>
      </c>
      <c r="AL116" s="81"/>
      <c r="AM116" s="81"/>
      <c r="AN116" s="83">
        <v>42823.658425925925</v>
      </c>
      <c r="AO116" s="86" t="s">
        <v>1638</v>
      </c>
      <c r="AP116" s="81" t="b">
        <v>1</v>
      </c>
      <c r="AQ116" s="81" t="b">
        <v>0</v>
      </c>
      <c r="AR116" s="81" t="b">
        <v>0</v>
      </c>
      <c r="AS116" s="81" t="s">
        <v>1023</v>
      </c>
      <c r="AT116" s="81">
        <v>0</v>
      </c>
      <c r="AU116" s="81"/>
      <c r="AV116" s="81" t="b">
        <v>0</v>
      </c>
      <c r="AW116" s="81" t="s">
        <v>1780</v>
      </c>
      <c r="AX116" s="86" t="s">
        <v>1855</v>
      </c>
      <c r="AY116" s="81" t="s">
        <v>66</v>
      </c>
      <c r="AZ116" s="49" t="s">
        <v>2657</v>
      </c>
      <c r="BA116" s="49" t="s">
        <v>2657</v>
      </c>
      <c r="BB116" s="49" t="s">
        <v>2668</v>
      </c>
      <c r="BC116" s="49" t="s">
        <v>2668</v>
      </c>
      <c r="BD116" s="49" t="s">
        <v>480</v>
      </c>
      <c r="BE116" s="49" t="s">
        <v>480</v>
      </c>
      <c r="BF116" s="123" t="s">
        <v>6464</v>
      </c>
      <c r="BG116" s="123" t="s">
        <v>6577</v>
      </c>
      <c r="BH116" s="123" t="s">
        <v>6624</v>
      </c>
      <c r="BI116" s="123" t="s">
        <v>6734</v>
      </c>
      <c r="BJ116" s="87" t="e">
        <f>REPLACE(INDEX(GroupVertices[Group], MATCH(Vertices[[#This Row],[Vertex]],GroupVertices[Vertex],0)),1,1,"")</f>
        <v>#N/A</v>
      </c>
      <c r="BK116" s="2"/>
      <c r="BL116" s="3"/>
      <c r="BM116" s="3"/>
      <c r="BN116" s="3"/>
      <c r="BO116" s="3"/>
    </row>
    <row r="117" spans="1:67" x14ac:dyDescent="0.25">
      <c r="A117" s="67" t="s">
        <v>290</v>
      </c>
      <c r="B117" s="68"/>
      <c r="C117" s="68"/>
      <c r="D117" s="69"/>
      <c r="E117" s="71"/>
      <c r="F117" s="103" t="s">
        <v>571</v>
      </c>
      <c r="G117" s="68"/>
      <c r="H117" s="72"/>
      <c r="I117" s="73"/>
      <c r="J117" s="73"/>
      <c r="K117" s="72" t="s">
        <v>2039</v>
      </c>
      <c r="L117" s="76"/>
      <c r="M117" s="77">
        <v>8740.1494140625</v>
      </c>
      <c r="N117" s="77">
        <v>4347.84619140625</v>
      </c>
      <c r="O117" s="78"/>
      <c r="P117" s="79"/>
      <c r="Q117" s="79"/>
      <c r="R117" s="89"/>
      <c r="S117" s="49">
        <v>0</v>
      </c>
      <c r="T117" s="49">
        <v>2</v>
      </c>
      <c r="U117" s="50">
        <v>0</v>
      </c>
      <c r="V117" s="50">
        <v>9.9400000000000009E-4</v>
      </c>
      <c r="W117" s="50">
        <v>1.3450000000000001E-3</v>
      </c>
      <c r="X117" s="50">
        <v>0.65330100000000002</v>
      </c>
      <c r="Y117" s="50">
        <v>0.5</v>
      </c>
      <c r="Z117" s="50">
        <v>0</v>
      </c>
      <c r="AA117" s="74">
        <v>117</v>
      </c>
      <c r="AB117" s="74"/>
      <c r="AC117" s="75"/>
      <c r="AD117" s="81" t="s">
        <v>1163</v>
      </c>
      <c r="AE117" s="81">
        <v>4513</v>
      </c>
      <c r="AF117" s="81">
        <v>3829</v>
      </c>
      <c r="AG117" s="81">
        <v>19021</v>
      </c>
      <c r="AH117" s="81">
        <v>1050</v>
      </c>
      <c r="AI117" s="81"/>
      <c r="AJ117" s="81"/>
      <c r="AK117" s="81"/>
      <c r="AL117" s="81"/>
      <c r="AM117" s="81"/>
      <c r="AN117" s="83">
        <v>40577.48641203704</v>
      </c>
      <c r="AO117" s="81"/>
      <c r="AP117" s="81" t="b">
        <v>1</v>
      </c>
      <c r="AQ117" s="81" t="b">
        <v>0</v>
      </c>
      <c r="AR117" s="81" t="b">
        <v>0</v>
      </c>
      <c r="AS117" s="81" t="s">
        <v>1023</v>
      </c>
      <c r="AT117" s="81">
        <v>28</v>
      </c>
      <c r="AU117" s="86" t="s">
        <v>1731</v>
      </c>
      <c r="AV117" s="81" t="b">
        <v>0</v>
      </c>
      <c r="AW117" s="81" t="s">
        <v>1780</v>
      </c>
      <c r="AX117" s="86" t="s">
        <v>1863</v>
      </c>
      <c r="AY117" s="81" t="s">
        <v>66</v>
      </c>
      <c r="AZ117" s="49"/>
      <c r="BA117" s="49"/>
      <c r="BB117" s="49"/>
      <c r="BC117" s="49"/>
      <c r="BD117" s="49" t="s">
        <v>480</v>
      </c>
      <c r="BE117" s="49" t="s">
        <v>480</v>
      </c>
      <c r="BF117" s="123" t="s">
        <v>6467</v>
      </c>
      <c r="BG117" s="123" t="s">
        <v>6467</v>
      </c>
      <c r="BH117" s="123" t="s">
        <v>6627</v>
      </c>
      <c r="BI117" s="123" t="s">
        <v>6627</v>
      </c>
      <c r="BJ117" s="87" t="e">
        <f>REPLACE(INDEX(GroupVertices[Group], MATCH(Vertices[[#This Row],[Vertex]],GroupVertices[Vertex],0)),1,1,"")</f>
        <v>#N/A</v>
      </c>
      <c r="BK117" s="2"/>
      <c r="BL117" s="3"/>
      <c r="BM117" s="3"/>
      <c r="BN117" s="3"/>
      <c r="BO117" s="3"/>
    </row>
    <row r="118" spans="1:67" x14ac:dyDescent="0.25">
      <c r="A118" s="67" t="s">
        <v>345</v>
      </c>
      <c r="B118" s="68"/>
      <c r="C118" s="68"/>
      <c r="D118" s="69"/>
      <c r="E118" s="71"/>
      <c r="F118" s="103" t="s">
        <v>624</v>
      </c>
      <c r="G118" s="68"/>
      <c r="H118" s="72"/>
      <c r="I118" s="73"/>
      <c r="J118" s="73"/>
      <c r="K118" s="72" t="s">
        <v>2093</v>
      </c>
      <c r="L118" s="76"/>
      <c r="M118" s="77">
        <v>6674.52490234375</v>
      </c>
      <c r="N118" s="77">
        <v>4388.8779296875</v>
      </c>
      <c r="O118" s="78"/>
      <c r="P118" s="79"/>
      <c r="Q118" s="79"/>
      <c r="R118" s="89"/>
      <c r="S118" s="49">
        <v>0</v>
      </c>
      <c r="T118" s="49">
        <v>2</v>
      </c>
      <c r="U118" s="50">
        <v>0</v>
      </c>
      <c r="V118" s="50">
        <v>1.0039999999999999E-3</v>
      </c>
      <c r="W118" s="50">
        <v>2.3969999999999998E-3</v>
      </c>
      <c r="X118" s="50">
        <v>0.58915600000000001</v>
      </c>
      <c r="Y118" s="50">
        <v>0.5</v>
      </c>
      <c r="Z118" s="50">
        <v>0</v>
      </c>
      <c r="AA118" s="74">
        <v>118</v>
      </c>
      <c r="AB118" s="74"/>
      <c r="AC118" s="75"/>
      <c r="AD118" s="81" t="s">
        <v>1218</v>
      </c>
      <c r="AE118" s="81">
        <v>4987</v>
      </c>
      <c r="AF118" s="81">
        <v>2009</v>
      </c>
      <c r="AG118" s="81">
        <v>44899</v>
      </c>
      <c r="AH118" s="81">
        <v>99155</v>
      </c>
      <c r="AI118" s="81"/>
      <c r="AJ118" s="81" t="s">
        <v>1371</v>
      </c>
      <c r="AK118" s="81" t="s">
        <v>1475</v>
      </c>
      <c r="AL118" s="81"/>
      <c r="AM118" s="81"/>
      <c r="AN118" s="83">
        <v>42680.260347222225</v>
      </c>
      <c r="AO118" s="86" t="s">
        <v>1695</v>
      </c>
      <c r="AP118" s="81" t="b">
        <v>1</v>
      </c>
      <c r="AQ118" s="81" t="b">
        <v>0</v>
      </c>
      <c r="AR118" s="81" t="b">
        <v>0</v>
      </c>
      <c r="AS118" s="81" t="s">
        <v>1023</v>
      </c>
      <c r="AT118" s="81">
        <v>251</v>
      </c>
      <c r="AU118" s="81"/>
      <c r="AV118" s="81" t="b">
        <v>0</v>
      </c>
      <c r="AW118" s="81" t="s">
        <v>1780</v>
      </c>
      <c r="AX118" s="86" t="s">
        <v>1918</v>
      </c>
      <c r="AY118" s="81" t="s">
        <v>66</v>
      </c>
      <c r="AZ118" s="49"/>
      <c r="BA118" s="49"/>
      <c r="BB118" s="49"/>
      <c r="BC118" s="49"/>
      <c r="BD118" s="49"/>
      <c r="BE118" s="49"/>
      <c r="BF118" s="123" t="s">
        <v>6430</v>
      </c>
      <c r="BG118" s="123" t="s">
        <v>6430</v>
      </c>
      <c r="BH118" s="123" t="s">
        <v>6590</v>
      </c>
      <c r="BI118" s="123" t="s">
        <v>6590</v>
      </c>
      <c r="BJ118" s="87" t="e">
        <f>REPLACE(INDEX(GroupVertices[Group], MATCH(Vertices[[#This Row],[Vertex]],GroupVertices[Vertex],0)),1,1,"")</f>
        <v>#N/A</v>
      </c>
      <c r="BK118" s="2"/>
      <c r="BL118" s="3"/>
      <c r="BM118" s="3"/>
      <c r="BN118" s="3"/>
      <c r="BO118" s="3"/>
    </row>
    <row r="119" spans="1:67" x14ac:dyDescent="0.25">
      <c r="A119" s="67" t="s">
        <v>350</v>
      </c>
      <c r="B119" s="68"/>
      <c r="C119" s="68"/>
      <c r="D119" s="69"/>
      <c r="E119" s="71"/>
      <c r="F119" s="103" t="s">
        <v>629</v>
      </c>
      <c r="G119" s="68"/>
      <c r="H119" s="72"/>
      <c r="I119" s="73"/>
      <c r="J119" s="73"/>
      <c r="K119" s="72" t="s">
        <v>2098</v>
      </c>
      <c r="L119" s="76"/>
      <c r="M119" s="77">
        <v>6052.2822265625</v>
      </c>
      <c r="N119" s="77">
        <v>5200.75341796875</v>
      </c>
      <c r="O119" s="78"/>
      <c r="P119" s="79"/>
      <c r="Q119" s="79"/>
      <c r="R119" s="89"/>
      <c r="S119" s="49">
        <v>0</v>
      </c>
      <c r="T119" s="49">
        <v>2</v>
      </c>
      <c r="U119" s="50">
        <v>0</v>
      </c>
      <c r="V119" s="50">
        <v>1.0039999999999999E-3</v>
      </c>
      <c r="W119" s="50">
        <v>2.3969999999999998E-3</v>
      </c>
      <c r="X119" s="50">
        <v>0.58915600000000001</v>
      </c>
      <c r="Y119" s="50">
        <v>0.5</v>
      </c>
      <c r="Z119" s="50">
        <v>0</v>
      </c>
      <c r="AA119" s="74">
        <v>119</v>
      </c>
      <c r="AB119" s="74"/>
      <c r="AC119" s="75"/>
      <c r="AD119" s="81" t="s">
        <v>1223</v>
      </c>
      <c r="AE119" s="81">
        <v>2077</v>
      </c>
      <c r="AF119" s="81">
        <v>2001</v>
      </c>
      <c r="AG119" s="81">
        <v>13319</v>
      </c>
      <c r="AH119" s="81">
        <v>81</v>
      </c>
      <c r="AI119" s="81">
        <v>19800</v>
      </c>
      <c r="AJ119" s="81" t="s">
        <v>1375</v>
      </c>
      <c r="AK119" s="81" t="s">
        <v>1479</v>
      </c>
      <c r="AL119" s="81"/>
      <c r="AM119" s="81" t="s">
        <v>1498</v>
      </c>
      <c r="AN119" s="83">
        <v>40314.807615740741</v>
      </c>
      <c r="AO119" s="86" t="s">
        <v>1699</v>
      </c>
      <c r="AP119" s="81" t="b">
        <v>0</v>
      </c>
      <c r="AQ119" s="81" t="b">
        <v>0</v>
      </c>
      <c r="AR119" s="81" t="b">
        <v>0</v>
      </c>
      <c r="AS119" s="81" t="s">
        <v>1023</v>
      </c>
      <c r="AT119" s="81">
        <v>55</v>
      </c>
      <c r="AU119" s="86" t="s">
        <v>1742</v>
      </c>
      <c r="AV119" s="81" t="b">
        <v>0</v>
      </c>
      <c r="AW119" s="81" t="s">
        <v>1780</v>
      </c>
      <c r="AX119" s="86" t="s">
        <v>1923</v>
      </c>
      <c r="AY119" s="81" t="s">
        <v>66</v>
      </c>
      <c r="AZ119" s="49"/>
      <c r="BA119" s="49"/>
      <c r="BB119" s="49"/>
      <c r="BC119" s="49"/>
      <c r="BD119" s="49"/>
      <c r="BE119" s="49"/>
      <c r="BF119" s="123" t="s">
        <v>6430</v>
      </c>
      <c r="BG119" s="123" t="s">
        <v>6430</v>
      </c>
      <c r="BH119" s="123" t="s">
        <v>6590</v>
      </c>
      <c r="BI119" s="123" t="s">
        <v>6590</v>
      </c>
      <c r="BJ119" s="87" t="e">
        <f>REPLACE(INDEX(GroupVertices[Group], MATCH(Vertices[[#This Row],[Vertex]],GroupVertices[Vertex],0)),1,1,"")</f>
        <v>#N/A</v>
      </c>
      <c r="BK119" s="2"/>
      <c r="BL119" s="3"/>
      <c r="BM119" s="3"/>
      <c r="BN119" s="3"/>
      <c r="BO119" s="3"/>
    </row>
    <row r="120" spans="1:67" x14ac:dyDescent="0.25">
      <c r="A120" s="67" t="s">
        <v>356</v>
      </c>
      <c r="B120" s="68"/>
      <c r="C120" s="68"/>
      <c r="D120" s="69"/>
      <c r="E120" s="71"/>
      <c r="F120" s="103" t="s">
        <v>634</v>
      </c>
      <c r="G120" s="68"/>
      <c r="H120" s="72"/>
      <c r="I120" s="73"/>
      <c r="J120" s="73"/>
      <c r="K120" s="72" t="s">
        <v>5924</v>
      </c>
      <c r="L120" s="76"/>
      <c r="M120" s="77">
        <v>5041.0009765625</v>
      </c>
      <c r="N120" s="77">
        <v>4225.86279296875</v>
      </c>
      <c r="O120" s="78"/>
      <c r="P120" s="79"/>
      <c r="Q120" s="79"/>
      <c r="R120" s="89"/>
      <c r="S120" s="49">
        <v>0</v>
      </c>
      <c r="T120" s="49">
        <v>2</v>
      </c>
      <c r="U120" s="50">
        <v>0</v>
      </c>
      <c r="V120" s="50">
        <v>1.0039999999999999E-3</v>
      </c>
      <c r="W120" s="50">
        <v>2.3969999999999998E-3</v>
      </c>
      <c r="X120" s="50">
        <v>0.58915600000000001</v>
      </c>
      <c r="Y120" s="50">
        <v>0.5</v>
      </c>
      <c r="Z120" s="50">
        <v>0</v>
      </c>
      <c r="AA120" s="74">
        <v>120</v>
      </c>
      <c r="AB120" s="74"/>
      <c r="AC120" s="75"/>
      <c r="AD120" s="81" t="s">
        <v>1229</v>
      </c>
      <c r="AE120" s="81">
        <v>62</v>
      </c>
      <c r="AF120" s="81">
        <v>180</v>
      </c>
      <c r="AG120" s="81">
        <v>6950</v>
      </c>
      <c r="AH120" s="81">
        <v>7161</v>
      </c>
      <c r="AI120" s="81"/>
      <c r="AJ120" s="81" t="s">
        <v>1381</v>
      </c>
      <c r="AK120" s="81" t="s">
        <v>1482</v>
      </c>
      <c r="AL120" s="81"/>
      <c r="AM120" s="81"/>
      <c r="AN120" s="83">
        <v>41979.636817129627</v>
      </c>
      <c r="AO120" s="81"/>
      <c r="AP120" s="81" t="b">
        <v>0</v>
      </c>
      <c r="AQ120" s="81" t="b">
        <v>0</v>
      </c>
      <c r="AR120" s="81" t="b">
        <v>1</v>
      </c>
      <c r="AS120" s="81" t="s">
        <v>1023</v>
      </c>
      <c r="AT120" s="81">
        <v>5</v>
      </c>
      <c r="AU120" s="86" t="s">
        <v>1731</v>
      </c>
      <c r="AV120" s="81" t="b">
        <v>0</v>
      </c>
      <c r="AW120" s="81" t="s">
        <v>1780</v>
      </c>
      <c r="AX120" s="86" t="s">
        <v>1929</v>
      </c>
      <c r="AY120" s="81" t="s">
        <v>66</v>
      </c>
      <c r="AZ120" s="49" t="s">
        <v>2657</v>
      </c>
      <c r="BA120" s="49" t="s">
        <v>2657</v>
      </c>
      <c r="BB120" s="49" t="s">
        <v>2668</v>
      </c>
      <c r="BC120" s="49" t="s">
        <v>2668</v>
      </c>
      <c r="BD120" s="49" t="s">
        <v>480</v>
      </c>
      <c r="BE120" s="49" t="s">
        <v>480</v>
      </c>
      <c r="BF120" s="123" t="s">
        <v>6464</v>
      </c>
      <c r="BG120" s="123" t="s">
        <v>6579</v>
      </c>
      <c r="BH120" s="123" t="s">
        <v>6624</v>
      </c>
      <c r="BI120" s="123" t="s">
        <v>6734</v>
      </c>
      <c r="BJ120" s="87" t="e">
        <f>REPLACE(INDEX(GroupVertices[Group], MATCH(Vertices[[#This Row],[Vertex]],GroupVertices[Vertex],0)),1,1,"")</f>
        <v>#N/A</v>
      </c>
      <c r="BK120" s="2"/>
      <c r="BL120" s="3"/>
      <c r="BM120" s="3"/>
      <c r="BN120" s="3"/>
      <c r="BO120" s="3"/>
    </row>
    <row r="121" spans="1:67" x14ac:dyDescent="0.25">
      <c r="A121" s="67" t="s">
        <v>357</v>
      </c>
      <c r="B121" s="68"/>
      <c r="C121" s="68"/>
      <c r="D121" s="69"/>
      <c r="E121" s="71"/>
      <c r="F121" s="103" t="s">
        <v>635</v>
      </c>
      <c r="G121" s="68"/>
      <c r="H121" s="72"/>
      <c r="I121" s="73"/>
      <c r="J121" s="73"/>
      <c r="K121" s="72" t="s">
        <v>2103</v>
      </c>
      <c r="L121" s="76"/>
      <c r="M121" s="77">
        <v>5025.0966796875</v>
      </c>
      <c r="N121" s="77">
        <v>4569.8095703125</v>
      </c>
      <c r="O121" s="78"/>
      <c r="P121" s="79"/>
      <c r="Q121" s="79"/>
      <c r="R121" s="89"/>
      <c r="S121" s="49">
        <v>0</v>
      </c>
      <c r="T121" s="49">
        <v>2</v>
      </c>
      <c r="U121" s="50">
        <v>0</v>
      </c>
      <c r="V121" s="50">
        <v>1.0039999999999999E-3</v>
      </c>
      <c r="W121" s="50">
        <v>2.3969999999999998E-3</v>
      </c>
      <c r="X121" s="50">
        <v>0.58915600000000001</v>
      </c>
      <c r="Y121" s="50">
        <v>0.5</v>
      </c>
      <c r="Z121" s="50">
        <v>0</v>
      </c>
      <c r="AA121" s="74">
        <v>121</v>
      </c>
      <c r="AB121" s="74"/>
      <c r="AC121" s="75"/>
      <c r="AD121" s="81" t="s">
        <v>1230</v>
      </c>
      <c r="AE121" s="81">
        <v>19</v>
      </c>
      <c r="AF121" s="81">
        <v>1518</v>
      </c>
      <c r="AG121" s="81">
        <v>1521</v>
      </c>
      <c r="AH121" s="81">
        <v>3030</v>
      </c>
      <c r="AI121" s="81"/>
      <c r="AJ121" s="81"/>
      <c r="AK121" s="81"/>
      <c r="AL121" s="81"/>
      <c r="AM121" s="81"/>
      <c r="AN121" s="83">
        <v>41869.590937499997</v>
      </c>
      <c r="AO121" s="86" t="s">
        <v>1704</v>
      </c>
      <c r="AP121" s="81" t="b">
        <v>1</v>
      </c>
      <c r="AQ121" s="81" t="b">
        <v>0</v>
      </c>
      <c r="AR121" s="81" t="b">
        <v>0</v>
      </c>
      <c r="AS121" s="81" t="s">
        <v>1023</v>
      </c>
      <c r="AT121" s="81">
        <v>0</v>
      </c>
      <c r="AU121" s="86" t="s">
        <v>1731</v>
      </c>
      <c r="AV121" s="81" t="b">
        <v>0</v>
      </c>
      <c r="AW121" s="81" t="s">
        <v>1780</v>
      </c>
      <c r="AX121" s="86" t="s">
        <v>1930</v>
      </c>
      <c r="AY121" s="81" t="s">
        <v>66</v>
      </c>
      <c r="AZ121" s="49"/>
      <c r="BA121" s="49"/>
      <c r="BB121" s="49"/>
      <c r="BC121" s="49"/>
      <c r="BD121" s="49"/>
      <c r="BE121" s="49"/>
      <c r="BF121" s="123" t="s">
        <v>6478</v>
      </c>
      <c r="BG121" s="123" t="s">
        <v>6478</v>
      </c>
      <c r="BH121" s="123" t="s">
        <v>6637</v>
      </c>
      <c r="BI121" s="123" t="s">
        <v>6637</v>
      </c>
      <c r="BJ121" s="87" t="e">
        <f>REPLACE(INDEX(GroupVertices[Group], MATCH(Vertices[[#This Row],[Vertex]],GroupVertices[Vertex],0)),1,1,"")</f>
        <v>#N/A</v>
      </c>
      <c r="BK121" s="2"/>
      <c r="BL121" s="3"/>
      <c r="BM121" s="3"/>
      <c r="BN121" s="3"/>
      <c r="BO121" s="3"/>
    </row>
    <row r="122" spans="1:67" x14ac:dyDescent="0.25">
      <c r="A122" s="67" t="s">
        <v>363</v>
      </c>
      <c r="B122" s="68"/>
      <c r="C122" s="68"/>
      <c r="D122" s="69"/>
      <c r="E122" s="71"/>
      <c r="F122" s="103" t="s">
        <v>641</v>
      </c>
      <c r="G122" s="68"/>
      <c r="H122" s="72"/>
      <c r="I122" s="73"/>
      <c r="J122" s="73"/>
      <c r="K122" s="72" t="s">
        <v>5925</v>
      </c>
      <c r="L122" s="76"/>
      <c r="M122" s="77">
        <v>6394.125</v>
      </c>
      <c r="N122" s="77">
        <v>4189.95263671875</v>
      </c>
      <c r="O122" s="78"/>
      <c r="P122" s="79"/>
      <c r="Q122" s="79"/>
      <c r="R122" s="89"/>
      <c r="S122" s="49">
        <v>0</v>
      </c>
      <c r="T122" s="49">
        <v>2</v>
      </c>
      <c r="U122" s="50">
        <v>0</v>
      </c>
      <c r="V122" s="50">
        <v>1.0039999999999999E-3</v>
      </c>
      <c r="W122" s="50">
        <v>2.3969999999999998E-3</v>
      </c>
      <c r="X122" s="50">
        <v>0.58915600000000001</v>
      </c>
      <c r="Y122" s="50">
        <v>0.5</v>
      </c>
      <c r="Z122" s="50">
        <v>0</v>
      </c>
      <c r="AA122" s="74">
        <v>122</v>
      </c>
      <c r="AB122" s="74"/>
      <c r="AC122" s="75"/>
      <c r="AD122" s="81" t="s">
        <v>1237</v>
      </c>
      <c r="AE122" s="81">
        <v>62</v>
      </c>
      <c r="AF122" s="81">
        <v>249</v>
      </c>
      <c r="AG122" s="81">
        <v>19453</v>
      </c>
      <c r="AH122" s="81">
        <v>19218</v>
      </c>
      <c r="AI122" s="81"/>
      <c r="AJ122" s="81" t="s">
        <v>1387</v>
      </c>
      <c r="AK122" s="81" t="s">
        <v>1488</v>
      </c>
      <c r="AL122" s="81"/>
      <c r="AM122" s="81"/>
      <c r="AN122" s="83">
        <v>40927.287986111114</v>
      </c>
      <c r="AO122" s="86" t="s">
        <v>1711</v>
      </c>
      <c r="AP122" s="81" t="b">
        <v>1</v>
      </c>
      <c r="AQ122" s="81" t="b">
        <v>0</v>
      </c>
      <c r="AR122" s="81" t="b">
        <v>0</v>
      </c>
      <c r="AS122" s="81" t="s">
        <v>1023</v>
      </c>
      <c r="AT122" s="81">
        <v>111</v>
      </c>
      <c r="AU122" s="86" t="s">
        <v>1731</v>
      </c>
      <c r="AV122" s="81" t="b">
        <v>0</v>
      </c>
      <c r="AW122" s="81" t="s">
        <v>1780</v>
      </c>
      <c r="AX122" s="86" t="s">
        <v>1937</v>
      </c>
      <c r="AY122" s="81" t="s">
        <v>66</v>
      </c>
      <c r="AZ122" s="49" t="s">
        <v>2657</v>
      </c>
      <c r="BA122" s="49" t="s">
        <v>2657</v>
      </c>
      <c r="BB122" s="49" t="s">
        <v>2668</v>
      </c>
      <c r="BC122" s="49" t="s">
        <v>2668</v>
      </c>
      <c r="BD122" s="49" t="s">
        <v>480</v>
      </c>
      <c r="BE122" s="49" t="s">
        <v>480</v>
      </c>
      <c r="BF122" s="123" t="s">
        <v>6464</v>
      </c>
      <c r="BG122" s="123" t="s">
        <v>6580</v>
      </c>
      <c r="BH122" s="123" t="s">
        <v>6624</v>
      </c>
      <c r="BI122" s="123" t="s">
        <v>6734</v>
      </c>
      <c r="BJ122" s="87" t="e">
        <f>REPLACE(INDEX(GroupVertices[Group], MATCH(Vertices[[#This Row],[Vertex]],GroupVertices[Vertex],0)),1,1,"")</f>
        <v>#N/A</v>
      </c>
      <c r="BK122" s="2"/>
      <c r="BL122" s="3"/>
      <c r="BM122" s="3"/>
      <c r="BN122" s="3"/>
      <c r="BO122" s="3"/>
    </row>
    <row r="123" spans="1:67" x14ac:dyDescent="0.25">
      <c r="A123" s="67" t="s">
        <v>366</v>
      </c>
      <c r="B123" s="68"/>
      <c r="C123" s="68"/>
      <c r="D123" s="69"/>
      <c r="E123" s="71"/>
      <c r="F123" s="103" t="s">
        <v>644</v>
      </c>
      <c r="G123" s="68"/>
      <c r="H123" s="72"/>
      <c r="I123" s="73"/>
      <c r="J123" s="73"/>
      <c r="K123" s="72" t="s">
        <v>5926</v>
      </c>
      <c r="L123" s="76"/>
      <c r="M123" s="77">
        <v>5280.5703125</v>
      </c>
      <c r="N123" s="77">
        <v>4774.95263671875</v>
      </c>
      <c r="O123" s="78"/>
      <c r="P123" s="79"/>
      <c r="Q123" s="79"/>
      <c r="R123" s="89"/>
      <c r="S123" s="49">
        <v>0</v>
      </c>
      <c r="T123" s="49">
        <v>2</v>
      </c>
      <c r="U123" s="50">
        <v>0</v>
      </c>
      <c r="V123" s="50">
        <v>1.0039999999999999E-3</v>
      </c>
      <c r="W123" s="50">
        <v>2.3969999999999998E-3</v>
      </c>
      <c r="X123" s="50">
        <v>0.58915600000000001</v>
      </c>
      <c r="Y123" s="50">
        <v>0.5</v>
      </c>
      <c r="Z123" s="50">
        <v>0</v>
      </c>
      <c r="AA123" s="74">
        <v>123</v>
      </c>
      <c r="AB123" s="74"/>
      <c r="AC123" s="75"/>
      <c r="AD123" s="81" t="s">
        <v>1241</v>
      </c>
      <c r="AE123" s="81">
        <v>189</v>
      </c>
      <c r="AF123" s="81">
        <v>343</v>
      </c>
      <c r="AG123" s="81">
        <v>14395</v>
      </c>
      <c r="AH123" s="81">
        <v>2675</v>
      </c>
      <c r="AI123" s="81">
        <v>19800</v>
      </c>
      <c r="AJ123" s="81" t="s">
        <v>1391</v>
      </c>
      <c r="AK123" s="81" t="s">
        <v>1492</v>
      </c>
      <c r="AL123" s="81"/>
      <c r="AM123" s="81" t="s">
        <v>1435</v>
      </c>
      <c r="AN123" s="83">
        <v>41169.66611111111</v>
      </c>
      <c r="AO123" s="86" t="s">
        <v>1714</v>
      </c>
      <c r="AP123" s="81" t="b">
        <v>0</v>
      </c>
      <c r="AQ123" s="81" t="b">
        <v>0</v>
      </c>
      <c r="AR123" s="81" t="b">
        <v>0</v>
      </c>
      <c r="AS123" s="81" t="s">
        <v>1023</v>
      </c>
      <c r="AT123" s="81">
        <v>10</v>
      </c>
      <c r="AU123" s="86" t="s">
        <v>1763</v>
      </c>
      <c r="AV123" s="81" t="b">
        <v>0</v>
      </c>
      <c r="AW123" s="81" t="s">
        <v>1780</v>
      </c>
      <c r="AX123" s="86" t="s">
        <v>1941</v>
      </c>
      <c r="AY123" s="81" t="s">
        <v>66</v>
      </c>
      <c r="AZ123" s="49" t="s">
        <v>2657</v>
      </c>
      <c r="BA123" s="49" t="s">
        <v>2657</v>
      </c>
      <c r="BB123" s="49" t="s">
        <v>2668</v>
      </c>
      <c r="BC123" s="49" t="s">
        <v>2668</v>
      </c>
      <c r="BD123" s="49" t="s">
        <v>480</v>
      </c>
      <c r="BE123" s="49" t="s">
        <v>480</v>
      </c>
      <c r="BF123" s="123" t="s">
        <v>6464</v>
      </c>
      <c r="BG123" s="123" t="s">
        <v>6578</v>
      </c>
      <c r="BH123" s="123" t="s">
        <v>6624</v>
      </c>
      <c r="BI123" s="123" t="s">
        <v>6734</v>
      </c>
      <c r="BJ123" s="87" t="e">
        <f>REPLACE(INDEX(GroupVertices[Group], MATCH(Vertices[[#This Row],[Vertex]],GroupVertices[Vertex],0)),1,1,"")</f>
        <v>#N/A</v>
      </c>
      <c r="BK123" s="2"/>
      <c r="BL123" s="3"/>
      <c r="BM123" s="3"/>
      <c r="BN123" s="3"/>
      <c r="BO123" s="3"/>
    </row>
    <row r="124" spans="1:67" x14ac:dyDescent="0.25">
      <c r="A124" s="67" t="s">
        <v>382</v>
      </c>
      <c r="B124" s="68"/>
      <c r="C124" s="68"/>
      <c r="D124" s="69"/>
      <c r="E124" s="71"/>
      <c r="F124" s="103" t="s">
        <v>660</v>
      </c>
      <c r="G124" s="68"/>
      <c r="H124" s="72"/>
      <c r="I124" s="73"/>
      <c r="J124" s="73"/>
      <c r="K124" s="72" t="s">
        <v>2127</v>
      </c>
      <c r="L124" s="76"/>
      <c r="M124" s="77">
        <v>5944.2236328125</v>
      </c>
      <c r="N124" s="77">
        <v>3247.353515625</v>
      </c>
      <c r="O124" s="78"/>
      <c r="P124" s="79"/>
      <c r="Q124" s="79"/>
      <c r="R124" s="89"/>
      <c r="S124" s="49">
        <v>0</v>
      </c>
      <c r="T124" s="49">
        <v>2</v>
      </c>
      <c r="U124" s="50">
        <v>0</v>
      </c>
      <c r="V124" s="50">
        <v>1.0039999999999999E-3</v>
      </c>
      <c r="W124" s="50">
        <v>2.3969999999999998E-3</v>
      </c>
      <c r="X124" s="50">
        <v>0.58915600000000001</v>
      </c>
      <c r="Y124" s="50">
        <v>0.5</v>
      </c>
      <c r="Z124" s="50">
        <v>0</v>
      </c>
      <c r="AA124" s="74">
        <v>124</v>
      </c>
      <c r="AB124" s="74"/>
      <c r="AC124" s="75"/>
      <c r="AD124" s="81" t="s">
        <v>1256</v>
      </c>
      <c r="AE124" s="81">
        <v>48</v>
      </c>
      <c r="AF124" s="81">
        <v>228</v>
      </c>
      <c r="AG124" s="81">
        <v>7080</v>
      </c>
      <c r="AH124" s="81">
        <v>86</v>
      </c>
      <c r="AI124" s="81"/>
      <c r="AJ124" s="81" t="s">
        <v>1406</v>
      </c>
      <c r="AK124" s="81" t="s">
        <v>1501</v>
      </c>
      <c r="AL124" s="86" t="s">
        <v>1567</v>
      </c>
      <c r="AM124" s="81"/>
      <c r="AN124" s="83">
        <v>40329.593449074076</v>
      </c>
      <c r="AO124" s="86" t="s">
        <v>1728</v>
      </c>
      <c r="AP124" s="81" t="b">
        <v>0</v>
      </c>
      <c r="AQ124" s="81" t="b">
        <v>0</v>
      </c>
      <c r="AR124" s="81" t="b">
        <v>0</v>
      </c>
      <c r="AS124" s="81" t="s">
        <v>1023</v>
      </c>
      <c r="AT124" s="81">
        <v>2</v>
      </c>
      <c r="AU124" s="86" t="s">
        <v>1738</v>
      </c>
      <c r="AV124" s="81" t="b">
        <v>0</v>
      </c>
      <c r="AW124" s="81" t="s">
        <v>1780</v>
      </c>
      <c r="AX124" s="86" t="s">
        <v>1957</v>
      </c>
      <c r="AY124" s="81" t="s">
        <v>66</v>
      </c>
      <c r="AZ124" s="49"/>
      <c r="BA124" s="49"/>
      <c r="BB124" s="49"/>
      <c r="BC124" s="49"/>
      <c r="BD124" s="49"/>
      <c r="BE124" s="49"/>
      <c r="BF124" s="123" t="s">
        <v>6430</v>
      </c>
      <c r="BG124" s="123" t="s">
        <v>6430</v>
      </c>
      <c r="BH124" s="123" t="s">
        <v>6590</v>
      </c>
      <c r="BI124" s="123" t="s">
        <v>6590</v>
      </c>
      <c r="BJ124" s="87" t="e">
        <f>REPLACE(INDEX(GroupVertices[Group], MATCH(Vertices[[#This Row],[Vertex]],GroupVertices[Vertex],0)),1,1,"")</f>
        <v>#N/A</v>
      </c>
      <c r="BK124" s="2"/>
      <c r="BL124" s="3"/>
      <c r="BM124" s="3"/>
      <c r="BN124" s="3"/>
      <c r="BO124" s="3"/>
    </row>
    <row r="125" spans="1:67" x14ac:dyDescent="0.25">
      <c r="A125" s="67" t="s">
        <v>2134</v>
      </c>
      <c r="B125" s="68"/>
      <c r="C125" s="68"/>
      <c r="D125" s="69"/>
      <c r="E125" s="111"/>
      <c r="F125" s="103" t="s">
        <v>2713</v>
      </c>
      <c r="G125" s="112"/>
      <c r="H125" s="72"/>
      <c r="I125" s="73"/>
      <c r="J125" s="113"/>
      <c r="K125" s="72" t="s">
        <v>5932</v>
      </c>
      <c r="L125" s="114"/>
      <c r="M125" s="77">
        <v>6734.1640625</v>
      </c>
      <c r="N125" s="77">
        <v>1021.9384765625</v>
      </c>
      <c r="O125" s="78"/>
      <c r="P125" s="79"/>
      <c r="Q125" s="79"/>
      <c r="R125" s="89"/>
      <c r="S125" s="49">
        <v>0</v>
      </c>
      <c r="T125" s="49">
        <v>2</v>
      </c>
      <c r="U125" s="50">
        <v>0</v>
      </c>
      <c r="V125" s="50">
        <v>1.0039999999999999E-3</v>
      </c>
      <c r="W125" s="50">
        <v>2.3969999999999998E-3</v>
      </c>
      <c r="X125" s="50">
        <v>0.58915600000000001</v>
      </c>
      <c r="Y125" s="50">
        <v>0.5</v>
      </c>
      <c r="Z125" s="50">
        <v>0</v>
      </c>
      <c r="AA125" s="74">
        <v>125</v>
      </c>
      <c r="AB125" s="74"/>
      <c r="AC125" s="75"/>
      <c r="AD125" s="82" t="s">
        <v>4000</v>
      </c>
      <c r="AE125" s="82">
        <v>5</v>
      </c>
      <c r="AF125" s="82">
        <v>22</v>
      </c>
      <c r="AG125" s="82">
        <v>7383</v>
      </c>
      <c r="AH125" s="82">
        <v>1351</v>
      </c>
      <c r="AI125" s="82"/>
      <c r="AJ125" s="82"/>
      <c r="AK125" s="82" t="s">
        <v>4768</v>
      </c>
      <c r="AL125" s="82"/>
      <c r="AM125" s="82"/>
      <c r="AN125" s="84">
        <v>42567.50099537037</v>
      </c>
      <c r="AO125" s="82"/>
      <c r="AP125" s="82" t="b">
        <v>1</v>
      </c>
      <c r="AQ125" s="82" t="b">
        <v>0</v>
      </c>
      <c r="AR125" s="82" t="b">
        <v>0</v>
      </c>
      <c r="AS125" s="82" t="s">
        <v>1023</v>
      </c>
      <c r="AT125" s="82">
        <v>2</v>
      </c>
      <c r="AU125" s="82"/>
      <c r="AV125" s="82" t="b">
        <v>0</v>
      </c>
      <c r="AW125" s="82" t="s">
        <v>1780</v>
      </c>
      <c r="AX125" s="85" t="s">
        <v>5480</v>
      </c>
      <c r="AY125" s="82" t="s">
        <v>66</v>
      </c>
      <c r="AZ125" s="49"/>
      <c r="BA125" s="49"/>
      <c r="BB125" s="49"/>
      <c r="BC125" s="49"/>
      <c r="BD125" s="49"/>
      <c r="BE125" s="49"/>
      <c r="BF125" s="123" t="s">
        <v>6497</v>
      </c>
      <c r="BG125" s="123" t="s">
        <v>6497</v>
      </c>
      <c r="BH125" s="123" t="s">
        <v>6656</v>
      </c>
      <c r="BI125" s="123" t="s">
        <v>6656</v>
      </c>
      <c r="BJ125" s="87" t="e">
        <f>REPLACE(INDEX(GroupVertices[Group], MATCH(Vertices[[#This Row],[Vertex]],GroupVertices[Vertex],0)),1,1,"")</f>
        <v>#N/A</v>
      </c>
      <c r="BK125" s="2"/>
      <c r="BL125" s="3"/>
      <c r="BM125" s="3"/>
      <c r="BN125" s="3"/>
      <c r="BO125" s="3"/>
    </row>
    <row r="126" spans="1:67" x14ac:dyDescent="0.25">
      <c r="A126" s="67" t="s">
        <v>2139</v>
      </c>
      <c r="B126" s="68"/>
      <c r="C126" s="68"/>
      <c r="D126" s="69"/>
      <c r="E126" s="111"/>
      <c r="F126" s="103" t="s">
        <v>2717</v>
      </c>
      <c r="G126" s="112"/>
      <c r="H126" s="72"/>
      <c r="I126" s="73"/>
      <c r="J126" s="113"/>
      <c r="K126" s="72" t="s">
        <v>5937</v>
      </c>
      <c r="L126" s="114"/>
      <c r="M126" s="77">
        <v>9826.09765625</v>
      </c>
      <c r="N126" s="77">
        <v>5257.7431640625</v>
      </c>
      <c r="O126" s="78"/>
      <c r="P126" s="79"/>
      <c r="Q126" s="79"/>
      <c r="R126" s="89"/>
      <c r="S126" s="49">
        <v>0</v>
      </c>
      <c r="T126" s="49">
        <v>2</v>
      </c>
      <c r="U126" s="50">
        <v>0</v>
      </c>
      <c r="V126" s="50">
        <v>9.1200000000000005E-4</v>
      </c>
      <c r="W126" s="50">
        <v>1.1410000000000001E-3</v>
      </c>
      <c r="X126" s="50">
        <v>0.63218799999999997</v>
      </c>
      <c r="Y126" s="50">
        <v>0.5</v>
      </c>
      <c r="Z126" s="50">
        <v>0</v>
      </c>
      <c r="AA126" s="74">
        <v>126</v>
      </c>
      <c r="AB126" s="74"/>
      <c r="AC126" s="75"/>
      <c r="AD126" s="82" t="s">
        <v>4005</v>
      </c>
      <c r="AE126" s="82">
        <v>5</v>
      </c>
      <c r="AF126" s="82">
        <v>15</v>
      </c>
      <c r="AG126" s="82">
        <v>403</v>
      </c>
      <c r="AH126" s="82">
        <v>871</v>
      </c>
      <c r="AI126" s="82"/>
      <c r="AJ126" s="82"/>
      <c r="AK126" s="82" t="s">
        <v>1481</v>
      </c>
      <c r="AL126" s="85" t="s">
        <v>4944</v>
      </c>
      <c r="AM126" s="82"/>
      <c r="AN126" s="84">
        <v>42768.460555555554</v>
      </c>
      <c r="AO126" s="85" t="s">
        <v>5058</v>
      </c>
      <c r="AP126" s="82" t="b">
        <v>1</v>
      </c>
      <c r="AQ126" s="82" t="b">
        <v>0</v>
      </c>
      <c r="AR126" s="82" t="b">
        <v>0</v>
      </c>
      <c r="AS126" s="82" t="s">
        <v>1023</v>
      </c>
      <c r="AT126" s="82">
        <v>1</v>
      </c>
      <c r="AU126" s="82"/>
      <c r="AV126" s="82" t="b">
        <v>0</v>
      </c>
      <c r="AW126" s="82" t="s">
        <v>1780</v>
      </c>
      <c r="AX126" s="85" t="s">
        <v>5485</v>
      </c>
      <c r="AY126" s="82" t="s">
        <v>66</v>
      </c>
      <c r="AZ126" s="49" t="s">
        <v>2657</v>
      </c>
      <c r="BA126" s="49" t="s">
        <v>2657</v>
      </c>
      <c r="BB126" s="49" t="s">
        <v>2668</v>
      </c>
      <c r="BC126" s="49" t="s">
        <v>2668</v>
      </c>
      <c r="BD126" s="49"/>
      <c r="BE126" s="49"/>
      <c r="BF126" s="123" t="s">
        <v>6502</v>
      </c>
      <c r="BG126" s="123" t="s">
        <v>6502</v>
      </c>
      <c r="BH126" s="123" t="s">
        <v>6661</v>
      </c>
      <c r="BI126" s="123" t="s">
        <v>6661</v>
      </c>
      <c r="BJ126" s="87" t="e">
        <f>REPLACE(INDEX(GroupVertices[Group], MATCH(Vertices[[#This Row],[Vertex]],GroupVertices[Vertex],0)),1,1,"")</f>
        <v>#N/A</v>
      </c>
      <c r="BK126" s="2"/>
      <c r="BL126" s="3"/>
      <c r="BM126" s="3"/>
      <c r="BN126" s="3"/>
      <c r="BO126" s="3"/>
    </row>
    <row r="127" spans="1:67" x14ac:dyDescent="0.25">
      <c r="A127" s="67" t="s">
        <v>2146</v>
      </c>
      <c r="B127" s="68"/>
      <c r="C127" s="68"/>
      <c r="D127" s="69"/>
      <c r="E127" s="111"/>
      <c r="F127" s="103" t="s">
        <v>502</v>
      </c>
      <c r="G127" s="112"/>
      <c r="H127" s="72"/>
      <c r="I127" s="73"/>
      <c r="J127" s="113"/>
      <c r="K127" s="72" t="s">
        <v>5945</v>
      </c>
      <c r="L127" s="114"/>
      <c r="M127" s="77">
        <v>3476.683837890625</v>
      </c>
      <c r="N127" s="77">
        <v>3812.042236328125</v>
      </c>
      <c r="O127" s="78"/>
      <c r="P127" s="79"/>
      <c r="Q127" s="79"/>
      <c r="R127" s="89"/>
      <c r="S127" s="49">
        <v>0</v>
      </c>
      <c r="T127" s="49">
        <v>2</v>
      </c>
      <c r="U127" s="50">
        <v>0</v>
      </c>
      <c r="V127" s="50">
        <v>1.0039999999999999E-3</v>
      </c>
      <c r="W127" s="50">
        <v>2.3969999999999998E-3</v>
      </c>
      <c r="X127" s="50">
        <v>0.58915600000000001</v>
      </c>
      <c r="Y127" s="50">
        <v>0.5</v>
      </c>
      <c r="Z127" s="50">
        <v>0</v>
      </c>
      <c r="AA127" s="74">
        <v>127</v>
      </c>
      <c r="AB127" s="74"/>
      <c r="AC127" s="75"/>
      <c r="AD127" s="82" t="s">
        <v>4013</v>
      </c>
      <c r="AE127" s="82">
        <v>121</v>
      </c>
      <c r="AF127" s="82">
        <v>13</v>
      </c>
      <c r="AG127" s="82">
        <v>1</v>
      </c>
      <c r="AH127" s="82">
        <v>28</v>
      </c>
      <c r="AI127" s="82"/>
      <c r="AJ127" s="82"/>
      <c r="AK127" s="82"/>
      <c r="AL127" s="82"/>
      <c r="AM127" s="82"/>
      <c r="AN127" s="84">
        <v>42785.699444444443</v>
      </c>
      <c r="AO127" s="82"/>
      <c r="AP127" s="82" t="b">
        <v>1</v>
      </c>
      <c r="AQ127" s="82" t="b">
        <v>1</v>
      </c>
      <c r="AR127" s="82" t="b">
        <v>1</v>
      </c>
      <c r="AS127" s="82" t="s">
        <v>1023</v>
      </c>
      <c r="AT127" s="82">
        <v>0</v>
      </c>
      <c r="AU127" s="82"/>
      <c r="AV127" s="82" t="b">
        <v>0</v>
      </c>
      <c r="AW127" s="82" t="s">
        <v>1780</v>
      </c>
      <c r="AX127" s="85" t="s">
        <v>5493</v>
      </c>
      <c r="AY127" s="82" t="s">
        <v>66</v>
      </c>
      <c r="AZ127" s="49"/>
      <c r="BA127" s="49"/>
      <c r="BB127" s="49"/>
      <c r="BC127" s="49"/>
      <c r="BD127" s="49"/>
      <c r="BE127" s="49"/>
      <c r="BF127" s="123" t="s">
        <v>6497</v>
      </c>
      <c r="BG127" s="123" t="s">
        <v>6497</v>
      </c>
      <c r="BH127" s="123" t="s">
        <v>6656</v>
      </c>
      <c r="BI127" s="123" t="s">
        <v>6656</v>
      </c>
      <c r="BJ127" s="87" t="e">
        <f>REPLACE(INDEX(GroupVertices[Group], MATCH(Vertices[[#This Row],[Vertex]],GroupVertices[Vertex],0)),1,1,"")</f>
        <v>#N/A</v>
      </c>
      <c r="BK127" s="2"/>
      <c r="BL127" s="3"/>
      <c r="BM127" s="3"/>
      <c r="BN127" s="3"/>
      <c r="BO127" s="3"/>
    </row>
    <row r="128" spans="1:67" x14ac:dyDescent="0.25">
      <c r="A128" s="67" t="s">
        <v>2157</v>
      </c>
      <c r="B128" s="68"/>
      <c r="C128" s="68"/>
      <c r="D128" s="69"/>
      <c r="E128" s="111"/>
      <c r="F128" s="103" t="s">
        <v>5441</v>
      </c>
      <c r="G128" s="112"/>
      <c r="H128" s="72"/>
      <c r="I128" s="73"/>
      <c r="J128" s="113"/>
      <c r="K128" s="72" t="s">
        <v>5961</v>
      </c>
      <c r="L128" s="114"/>
      <c r="M128" s="77">
        <v>5687.892578125</v>
      </c>
      <c r="N128" s="77">
        <v>234.68899536132813</v>
      </c>
      <c r="O128" s="78"/>
      <c r="P128" s="79"/>
      <c r="Q128" s="79"/>
      <c r="R128" s="89"/>
      <c r="S128" s="49">
        <v>0</v>
      </c>
      <c r="T128" s="49">
        <v>2</v>
      </c>
      <c r="U128" s="50">
        <v>0</v>
      </c>
      <c r="V128" s="50">
        <v>0.5</v>
      </c>
      <c r="W128" s="50">
        <v>0</v>
      </c>
      <c r="X128" s="50">
        <v>0.99999899999999997</v>
      </c>
      <c r="Y128" s="50">
        <v>0.5</v>
      </c>
      <c r="Z128" s="50">
        <v>0</v>
      </c>
      <c r="AA128" s="74">
        <v>128</v>
      </c>
      <c r="AB128" s="74"/>
      <c r="AC128" s="75"/>
      <c r="AD128" s="82" t="s">
        <v>4028</v>
      </c>
      <c r="AE128" s="82">
        <v>2513</v>
      </c>
      <c r="AF128" s="82">
        <v>2713</v>
      </c>
      <c r="AG128" s="82">
        <v>59536</v>
      </c>
      <c r="AH128" s="82">
        <v>2117</v>
      </c>
      <c r="AI128" s="82">
        <v>10800</v>
      </c>
      <c r="AJ128" s="82" t="s">
        <v>4462</v>
      </c>
      <c r="AK128" s="82" t="s">
        <v>4779</v>
      </c>
      <c r="AL128" s="82"/>
      <c r="AM128" s="82" t="s">
        <v>5042</v>
      </c>
      <c r="AN128" s="84">
        <v>40823.732453703706</v>
      </c>
      <c r="AO128" s="85" t="s">
        <v>5077</v>
      </c>
      <c r="AP128" s="82" t="b">
        <v>0</v>
      </c>
      <c r="AQ128" s="82" t="b">
        <v>0</v>
      </c>
      <c r="AR128" s="82" t="b">
        <v>0</v>
      </c>
      <c r="AS128" s="82" t="s">
        <v>1023</v>
      </c>
      <c r="AT128" s="82">
        <v>7</v>
      </c>
      <c r="AU128" s="85" t="s">
        <v>1735</v>
      </c>
      <c r="AV128" s="82" t="b">
        <v>0</v>
      </c>
      <c r="AW128" s="82" t="s">
        <v>1780</v>
      </c>
      <c r="AX128" s="85" t="s">
        <v>5509</v>
      </c>
      <c r="AY128" s="82" t="s">
        <v>66</v>
      </c>
      <c r="AZ128" s="49"/>
      <c r="BA128" s="49"/>
      <c r="BB128" s="49"/>
      <c r="BC128" s="49"/>
      <c r="BD128" s="49" t="s">
        <v>485</v>
      </c>
      <c r="BE128" s="49" t="s">
        <v>485</v>
      </c>
      <c r="BF128" s="123" t="s">
        <v>6519</v>
      </c>
      <c r="BG128" s="123" t="s">
        <v>6519</v>
      </c>
      <c r="BH128" s="123" t="s">
        <v>6678</v>
      </c>
      <c r="BI128" s="123" t="s">
        <v>6678</v>
      </c>
      <c r="BJ128" s="87" t="e">
        <f>REPLACE(INDEX(GroupVertices[Group], MATCH(Vertices[[#This Row],[Vertex]],GroupVertices[Vertex],0)),1,1,"")</f>
        <v>#N/A</v>
      </c>
      <c r="BK128" s="2"/>
      <c r="BL128" s="3"/>
      <c r="BM128" s="3"/>
      <c r="BN128" s="3"/>
      <c r="BO128" s="3"/>
    </row>
    <row r="129" spans="1:67" x14ac:dyDescent="0.25">
      <c r="A129" s="67" t="s">
        <v>2160</v>
      </c>
      <c r="B129" s="68"/>
      <c r="C129" s="68"/>
      <c r="D129" s="69"/>
      <c r="E129" s="111"/>
      <c r="F129" s="103" t="s">
        <v>2731</v>
      </c>
      <c r="G129" s="112"/>
      <c r="H129" s="72"/>
      <c r="I129" s="73"/>
      <c r="J129" s="113"/>
      <c r="K129" s="72" t="s">
        <v>5964</v>
      </c>
      <c r="L129" s="114"/>
      <c r="M129" s="77">
        <v>6088.99951171875</v>
      </c>
      <c r="N129" s="77">
        <v>7274.12841796875</v>
      </c>
      <c r="O129" s="78"/>
      <c r="P129" s="79"/>
      <c r="Q129" s="79"/>
      <c r="R129" s="89"/>
      <c r="S129" s="49">
        <v>0</v>
      </c>
      <c r="T129" s="49">
        <v>2</v>
      </c>
      <c r="U129" s="50">
        <v>0</v>
      </c>
      <c r="V129" s="50">
        <v>1.0039999999999999E-3</v>
      </c>
      <c r="W129" s="50">
        <v>2.3969999999999998E-3</v>
      </c>
      <c r="X129" s="50">
        <v>0.58915600000000001</v>
      </c>
      <c r="Y129" s="50">
        <v>0.5</v>
      </c>
      <c r="Z129" s="50">
        <v>0</v>
      </c>
      <c r="AA129" s="74">
        <v>129</v>
      </c>
      <c r="AB129" s="74"/>
      <c r="AC129" s="75"/>
      <c r="AD129" s="82" t="s">
        <v>4031</v>
      </c>
      <c r="AE129" s="82">
        <v>97</v>
      </c>
      <c r="AF129" s="82">
        <v>98</v>
      </c>
      <c r="AG129" s="82">
        <v>1764</v>
      </c>
      <c r="AH129" s="82">
        <v>1558</v>
      </c>
      <c r="AI129" s="82"/>
      <c r="AJ129" s="82" t="s">
        <v>4465</v>
      </c>
      <c r="AK129" s="82" t="s">
        <v>4782</v>
      </c>
      <c r="AL129" s="82"/>
      <c r="AM129" s="82"/>
      <c r="AN129" s="84">
        <v>42488.149560185186</v>
      </c>
      <c r="AO129" s="85" t="s">
        <v>5080</v>
      </c>
      <c r="AP129" s="82" t="b">
        <v>1</v>
      </c>
      <c r="AQ129" s="82" t="b">
        <v>0</v>
      </c>
      <c r="AR129" s="82" t="b">
        <v>0</v>
      </c>
      <c r="AS129" s="82" t="s">
        <v>1023</v>
      </c>
      <c r="AT129" s="82">
        <v>1</v>
      </c>
      <c r="AU129" s="82"/>
      <c r="AV129" s="82" t="b">
        <v>0</v>
      </c>
      <c r="AW129" s="82" t="s">
        <v>1780</v>
      </c>
      <c r="AX129" s="85" t="s">
        <v>5512</v>
      </c>
      <c r="AY129" s="82" t="s">
        <v>66</v>
      </c>
      <c r="AZ129" s="49"/>
      <c r="BA129" s="49"/>
      <c r="BB129" s="49"/>
      <c r="BC129" s="49"/>
      <c r="BD129" s="49"/>
      <c r="BE129" s="49"/>
      <c r="BF129" s="123" t="s">
        <v>6497</v>
      </c>
      <c r="BG129" s="123" t="s">
        <v>6497</v>
      </c>
      <c r="BH129" s="123" t="s">
        <v>6656</v>
      </c>
      <c r="BI129" s="123" t="s">
        <v>6656</v>
      </c>
      <c r="BJ129" s="87" t="e">
        <f>REPLACE(INDEX(GroupVertices[Group], MATCH(Vertices[[#This Row],[Vertex]],GroupVertices[Vertex],0)),1,1,"")</f>
        <v>#N/A</v>
      </c>
      <c r="BK129" s="2"/>
      <c r="BL129" s="3"/>
      <c r="BM129" s="3"/>
      <c r="BN129" s="3"/>
      <c r="BO129" s="3"/>
    </row>
    <row r="130" spans="1:67" x14ac:dyDescent="0.25">
      <c r="A130" s="67" t="s">
        <v>2175</v>
      </c>
      <c r="B130" s="68"/>
      <c r="C130" s="68"/>
      <c r="D130" s="69"/>
      <c r="E130" s="111"/>
      <c r="F130" s="103" t="s">
        <v>2746</v>
      </c>
      <c r="G130" s="112"/>
      <c r="H130" s="72"/>
      <c r="I130" s="73"/>
      <c r="J130" s="113"/>
      <c r="K130" s="72" t="s">
        <v>5979</v>
      </c>
      <c r="L130" s="114"/>
      <c r="M130" s="77">
        <v>5440.3466796875</v>
      </c>
      <c r="N130" s="77">
        <v>972.00665283203125</v>
      </c>
      <c r="O130" s="78"/>
      <c r="P130" s="79"/>
      <c r="Q130" s="79"/>
      <c r="R130" s="89"/>
      <c r="S130" s="49">
        <v>0</v>
      </c>
      <c r="T130" s="49">
        <v>2</v>
      </c>
      <c r="U130" s="50">
        <v>0</v>
      </c>
      <c r="V130" s="50">
        <v>1.0039999999999999E-3</v>
      </c>
      <c r="W130" s="50">
        <v>2.3969999999999998E-3</v>
      </c>
      <c r="X130" s="50">
        <v>0.58915600000000001</v>
      </c>
      <c r="Y130" s="50">
        <v>0.5</v>
      </c>
      <c r="Z130" s="50">
        <v>0</v>
      </c>
      <c r="AA130" s="74">
        <v>130</v>
      </c>
      <c r="AB130" s="74"/>
      <c r="AC130" s="75"/>
      <c r="AD130" s="82" t="s">
        <v>4046</v>
      </c>
      <c r="AE130" s="82">
        <v>100</v>
      </c>
      <c r="AF130" s="82">
        <v>30</v>
      </c>
      <c r="AG130" s="82">
        <v>249</v>
      </c>
      <c r="AH130" s="82">
        <v>87</v>
      </c>
      <c r="AI130" s="82"/>
      <c r="AJ130" s="82"/>
      <c r="AK130" s="82"/>
      <c r="AL130" s="82"/>
      <c r="AM130" s="82"/>
      <c r="AN130" s="84">
        <v>42209.023541666669</v>
      </c>
      <c r="AO130" s="85" t="s">
        <v>5093</v>
      </c>
      <c r="AP130" s="82" t="b">
        <v>1</v>
      </c>
      <c r="AQ130" s="82" t="b">
        <v>0</v>
      </c>
      <c r="AR130" s="82" t="b">
        <v>0</v>
      </c>
      <c r="AS130" s="82" t="s">
        <v>1023</v>
      </c>
      <c r="AT130" s="82">
        <v>0</v>
      </c>
      <c r="AU130" s="85" t="s">
        <v>1731</v>
      </c>
      <c r="AV130" s="82" t="b">
        <v>0</v>
      </c>
      <c r="AW130" s="82" t="s">
        <v>1780</v>
      </c>
      <c r="AX130" s="85" t="s">
        <v>5527</v>
      </c>
      <c r="AY130" s="82" t="s">
        <v>66</v>
      </c>
      <c r="AZ130" s="49"/>
      <c r="BA130" s="49"/>
      <c r="BB130" s="49"/>
      <c r="BC130" s="49"/>
      <c r="BD130" s="49"/>
      <c r="BE130" s="49"/>
      <c r="BF130" s="123" t="s">
        <v>6497</v>
      </c>
      <c r="BG130" s="123" t="s">
        <v>6497</v>
      </c>
      <c r="BH130" s="123" t="s">
        <v>6656</v>
      </c>
      <c r="BI130" s="123" t="s">
        <v>6656</v>
      </c>
      <c r="BJ130" s="87" t="e">
        <f>REPLACE(INDEX(GroupVertices[Group], MATCH(Vertices[[#This Row],[Vertex]],GroupVertices[Vertex],0)),1,1,"")</f>
        <v>#N/A</v>
      </c>
      <c r="BK130" s="2"/>
      <c r="BL130" s="3"/>
      <c r="BM130" s="3"/>
      <c r="BN130" s="3"/>
      <c r="BO130" s="3"/>
    </row>
    <row r="131" spans="1:67" x14ac:dyDescent="0.25">
      <c r="A131" s="67" t="s">
        <v>2176</v>
      </c>
      <c r="B131" s="68"/>
      <c r="C131" s="68"/>
      <c r="D131" s="69"/>
      <c r="E131" s="111"/>
      <c r="F131" s="103" t="s">
        <v>2747</v>
      </c>
      <c r="G131" s="112"/>
      <c r="H131" s="72"/>
      <c r="I131" s="73"/>
      <c r="J131" s="113"/>
      <c r="K131" s="72" t="s">
        <v>5980</v>
      </c>
      <c r="L131" s="114"/>
      <c r="M131" s="77">
        <v>3973.296142578125</v>
      </c>
      <c r="N131" s="77">
        <v>6587.12744140625</v>
      </c>
      <c r="O131" s="78"/>
      <c r="P131" s="79"/>
      <c r="Q131" s="79"/>
      <c r="R131" s="89"/>
      <c r="S131" s="49">
        <v>0</v>
      </c>
      <c r="T131" s="49">
        <v>2</v>
      </c>
      <c r="U131" s="50">
        <v>0</v>
      </c>
      <c r="V131" s="50">
        <v>1.0039999999999999E-3</v>
      </c>
      <c r="W131" s="50">
        <v>2.3969999999999998E-3</v>
      </c>
      <c r="X131" s="50">
        <v>0.58915600000000001</v>
      </c>
      <c r="Y131" s="50">
        <v>0.5</v>
      </c>
      <c r="Z131" s="50">
        <v>0</v>
      </c>
      <c r="AA131" s="74">
        <v>131</v>
      </c>
      <c r="AB131" s="74"/>
      <c r="AC131" s="75"/>
      <c r="AD131" s="82" t="s">
        <v>4047</v>
      </c>
      <c r="AE131" s="82">
        <v>4992</v>
      </c>
      <c r="AF131" s="82">
        <v>9148</v>
      </c>
      <c r="AG131" s="82">
        <v>204224</v>
      </c>
      <c r="AH131" s="82">
        <v>156370</v>
      </c>
      <c r="AI131" s="82">
        <v>-25200</v>
      </c>
      <c r="AJ131" s="82" t="s">
        <v>4477</v>
      </c>
      <c r="AK131" s="82" t="s">
        <v>4791</v>
      </c>
      <c r="AL131" s="82"/>
      <c r="AM131" s="82" t="s">
        <v>1568</v>
      </c>
      <c r="AN131" s="84">
        <v>42207.420717592591</v>
      </c>
      <c r="AO131" s="85" t="s">
        <v>5094</v>
      </c>
      <c r="AP131" s="82" t="b">
        <v>1</v>
      </c>
      <c r="AQ131" s="82" t="b">
        <v>0</v>
      </c>
      <c r="AR131" s="82" t="b">
        <v>1</v>
      </c>
      <c r="AS131" s="82" t="s">
        <v>1023</v>
      </c>
      <c r="AT131" s="82">
        <v>3861</v>
      </c>
      <c r="AU131" s="85" t="s">
        <v>1731</v>
      </c>
      <c r="AV131" s="82" t="b">
        <v>0</v>
      </c>
      <c r="AW131" s="82" t="s">
        <v>1780</v>
      </c>
      <c r="AX131" s="85" t="s">
        <v>5528</v>
      </c>
      <c r="AY131" s="82" t="s">
        <v>66</v>
      </c>
      <c r="AZ131" s="49"/>
      <c r="BA131" s="49"/>
      <c r="BB131" s="49"/>
      <c r="BC131" s="49"/>
      <c r="BD131" s="49"/>
      <c r="BE131" s="49"/>
      <c r="BF131" s="123" t="s">
        <v>6497</v>
      </c>
      <c r="BG131" s="123" t="s">
        <v>6497</v>
      </c>
      <c r="BH131" s="123" t="s">
        <v>6656</v>
      </c>
      <c r="BI131" s="123" t="s">
        <v>6656</v>
      </c>
      <c r="BJ131" s="87" t="e">
        <f>REPLACE(INDEX(GroupVertices[Group], MATCH(Vertices[[#This Row],[Vertex]],GroupVertices[Vertex],0)),1,1,"")</f>
        <v>#N/A</v>
      </c>
      <c r="BK131" s="2"/>
      <c r="BL131" s="3"/>
      <c r="BM131" s="3"/>
      <c r="BN131" s="3"/>
      <c r="BO131" s="3"/>
    </row>
    <row r="132" spans="1:67" x14ac:dyDescent="0.25">
      <c r="A132" s="67" t="s">
        <v>2202</v>
      </c>
      <c r="B132" s="68"/>
      <c r="C132" s="68"/>
      <c r="D132" s="69"/>
      <c r="E132" s="111"/>
      <c r="F132" s="103" t="s">
        <v>2751</v>
      </c>
      <c r="G132" s="112"/>
      <c r="H132" s="72"/>
      <c r="I132" s="73"/>
      <c r="J132" s="113"/>
      <c r="K132" s="72" t="s">
        <v>6007</v>
      </c>
      <c r="L132" s="114"/>
      <c r="M132" s="77">
        <v>5531.33642578125</v>
      </c>
      <c r="N132" s="77">
        <v>3541.19189453125</v>
      </c>
      <c r="O132" s="78"/>
      <c r="P132" s="79"/>
      <c r="Q132" s="79"/>
      <c r="R132" s="89"/>
      <c r="S132" s="49">
        <v>0</v>
      </c>
      <c r="T132" s="49">
        <v>2</v>
      </c>
      <c r="U132" s="50">
        <v>0</v>
      </c>
      <c r="V132" s="50">
        <v>1.0039999999999999E-3</v>
      </c>
      <c r="W132" s="50">
        <v>2.3969999999999998E-3</v>
      </c>
      <c r="X132" s="50">
        <v>0.58915600000000001</v>
      </c>
      <c r="Y132" s="50">
        <v>0.5</v>
      </c>
      <c r="Z132" s="50">
        <v>0</v>
      </c>
      <c r="AA132" s="74">
        <v>132</v>
      </c>
      <c r="AB132" s="74"/>
      <c r="AC132" s="75"/>
      <c r="AD132" s="82" t="s">
        <v>4074</v>
      </c>
      <c r="AE132" s="82">
        <v>245</v>
      </c>
      <c r="AF132" s="82">
        <v>22</v>
      </c>
      <c r="AG132" s="82">
        <v>157</v>
      </c>
      <c r="AH132" s="82">
        <v>466</v>
      </c>
      <c r="AI132" s="82">
        <v>-25200</v>
      </c>
      <c r="AJ132" s="82" t="s">
        <v>4503</v>
      </c>
      <c r="AK132" s="82" t="s">
        <v>4793</v>
      </c>
      <c r="AL132" s="82"/>
      <c r="AM132" s="82" t="s">
        <v>1568</v>
      </c>
      <c r="AN132" s="84">
        <v>42801.369456018518</v>
      </c>
      <c r="AO132" s="85" t="s">
        <v>5100</v>
      </c>
      <c r="AP132" s="82" t="b">
        <v>1</v>
      </c>
      <c r="AQ132" s="82" t="b">
        <v>0</v>
      </c>
      <c r="AR132" s="82" t="b">
        <v>0</v>
      </c>
      <c r="AS132" s="82" t="s">
        <v>1023</v>
      </c>
      <c r="AT132" s="82">
        <v>1</v>
      </c>
      <c r="AU132" s="82"/>
      <c r="AV132" s="82" t="b">
        <v>0</v>
      </c>
      <c r="AW132" s="82" t="s">
        <v>1780</v>
      </c>
      <c r="AX132" s="85" t="s">
        <v>5555</v>
      </c>
      <c r="AY132" s="82" t="s">
        <v>66</v>
      </c>
      <c r="AZ132" s="49"/>
      <c r="BA132" s="49"/>
      <c r="BB132" s="49"/>
      <c r="BC132" s="49"/>
      <c r="BD132" s="49"/>
      <c r="BE132" s="49"/>
      <c r="BF132" s="123" t="s">
        <v>6497</v>
      </c>
      <c r="BG132" s="123" t="s">
        <v>6497</v>
      </c>
      <c r="BH132" s="123" t="s">
        <v>6656</v>
      </c>
      <c r="BI132" s="123" t="s">
        <v>6656</v>
      </c>
      <c r="BJ132" s="87" t="e">
        <f>REPLACE(INDEX(GroupVertices[Group], MATCH(Vertices[[#This Row],[Vertex]],GroupVertices[Vertex],0)),1,1,"")</f>
        <v>#N/A</v>
      </c>
      <c r="BK132" s="2"/>
      <c r="BL132" s="3"/>
      <c r="BM132" s="3"/>
      <c r="BN132" s="3"/>
      <c r="BO132" s="3"/>
    </row>
    <row r="133" spans="1:67" x14ac:dyDescent="0.25">
      <c r="A133" s="67" t="s">
        <v>2203</v>
      </c>
      <c r="B133" s="68"/>
      <c r="C133" s="68"/>
      <c r="D133" s="69"/>
      <c r="E133" s="111"/>
      <c r="F133" s="103" t="s">
        <v>2752</v>
      </c>
      <c r="G133" s="112"/>
      <c r="H133" s="72"/>
      <c r="I133" s="73"/>
      <c r="J133" s="113"/>
      <c r="K133" s="72" t="s">
        <v>6008</v>
      </c>
      <c r="L133" s="114"/>
      <c r="M133" s="77">
        <v>5542.78759765625</v>
      </c>
      <c r="N133" s="77">
        <v>1585.465087890625</v>
      </c>
      <c r="O133" s="78"/>
      <c r="P133" s="79"/>
      <c r="Q133" s="79"/>
      <c r="R133" s="89"/>
      <c r="S133" s="49">
        <v>0</v>
      </c>
      <c r="T133" s="49">
        <v>2</v>
      </c>
      <c r="U133" s="50">
        <v>0</v>
      </c>
      <c r="V133" s="50">
        <v>1.0039999999999999E-3</v>
      </c>
      <c r="W133" s="50">
        <v>2.3969999999999998E-3</v>
      </c>
      <c r="X133" s="50">
        <v>0.58915600000000001</v>
      </c>
      <c r="Y133" s="50">
        <v>0.5</v>
      </c>
      <c r="Z133" s="50">
        <v>0</v>
      </c>
      <c r="AA133" s="74">
        <v>133</v>
      </c>
      <c r="AB133" s="74"/>
      <c r="AC133" s="75"/>
      <c r="AD133" s="82" t="s">
        <v>4075</v>
      </c>
      <c r="AE133" s="82">
        <v>368</v>
      </c>
      <c r="AF133" s="82">
        <v>29</v>
      </c>
      <c r="AG133" s="82">
        <v>111</v>
      </c>
      <c r="AH133" s="82">
        <v>130</v>
      </c>
      <c r="AI133" s="82"/>
      <c r="AJ133" s="82"/>
      <c r="AK133" s="82" t="s">
        <v>4794</v>
      </c>
      <c r="AL133" s="82"/>
      <c r="AM133" s="82"/>
      <c r="AN133" s="84">
        <v>41470.165914351855</v>
      </c>
      <c r="AO133" s="85" t="s">
        <v>5101</v>
      </c>
      <c r="AP133" s="82" t="b">
        <v>1</v>
      </c>
      <c r="AQ133" s="82" t="b">
        <v>0</v>
      </c>
      <c r="AR133" s="82" t="b">
        <v>1</v>
      </c>
      <c r="AS133" s="82" t="s">
        <v>1023</v>
      </c>
      <c r="AT133" s="82">
        <v>0</v>
      </c>
      <c r="AU133" s="85" t="s">
        <v>1731</v>
      </c>
      <c r="AV133" s="82" t="b">
        <v>0</v>
      </c>
      <c r="AW133" s="82" t="s">
        <v>1780</v>
      </c>
      <c r="AX133" s="85" t="s">
        <v>5556</v>
      </c>
      <c r="AY133" s="82" t="s">
        <v>66</v>
      </c>
      <c r="AZ133" s="49"/>
      <c r="BA133" s="49"/>
      <c r="BB133" s="49"/>
      <c r="BC133" s="49"/>
      <c r="BD133" s="49"/>
      <c r="BE133" s="49"/>
      <c r="BF133" s="123" t="s">
        <v>6528</v>
      </c>
      <c r="BG133" s="123" t="s">
        <v>6528</v>
      </c>
      <c r="BH133" s="123" t="s">
        <v>6687</v>
      </c>
      <c r="BI133" s="123" t="s">
        <v>6687</v>
      </c>
      <c r="BJ133" s="87" t="e">
        <f>REPLACE(INDEX(GroupVertices[Group], MATCH(Vertices[[#This Row],[Vertex]],GroupVertices[Vertex],0)),1,1,"")</f>
        <v>#N/A</v>
      </c>
      <c r="BK133" s="2"/>
      <c r="BL133" s="3"/>
      <c r="BM133" s="3"/>
      <c r="BN133" s="3"/>
      <c r="BO133" s="3"/>
    </row>
    <row r="134" spans="1:67" x14ac:dyDescent="0.25">
      <c r="A134" s="67" t="s">
        <v>2213</v>
      </c>
      <c r="B134" s="68"/>
      <c r="C134" s="68"/>
      <c r="D134" s="69"/>
      <c r="E134" s="111"/>
      <c r="F134" s="103" t="s">
        <v>2758</v>
      </c>
      <c r="G134" s="112"/>
      <c r="H134" s="72"/>
      <c r="I134" s="73"/>
      <c r="J134" s="113"/>
      <c r="K134" s="72" t="s">
        <v>6020</v>
      </c>
      <c r="L134" s="114"/>
      <c r="M134" s="77">
        <v>7172.2041015625</v>
      </c>
      <c r="N134" s="77">
        <v>1213.6715087890625</v>
      </c>
      <c r="O134" s="78"/>
      <c r="P134" s="79"/>
      <c r="Q134" s="79"/>
      <c r="R134" s="89"/>
      <c r="S134" s="49">
        <v>0</v>
      </c>
      <c r="T134" s="49">
        <v>2</v>
      </c>
      <c r="U134" s="50">
        <v>0</v>
      </c>
      <c r="V134" s="50">
        <v>1.0039999999999999E-3</v>
      </c>
      <c r="W134" s="50">
        <v>2.3969999999999998E-3</v>
      </c>
      <c r="X134" s="50">
        <v>0.58915600000000001</v>
      </c>
      <c r="Y134" s="50">
        <v>0.5</v>
      </c>
      <c r="Z134" s="50">
        <v>0</v>
      </c>
      <c r="AA134" s="74">
        <v>134</v>
      </c>
      <c r="AB134" s="74"/>
      <c r="AC134" s="75"/>
      <c r="AD134" s="82" t="s">
        <v>4087</v>
      </c>
      <c r="AE134" s="82">
        <v>533</v>
      </c>
      <c r="AF134" s="82">
        <v>657</v>
      </c>
      <c r="AG134" s="82">
        <v>9193</v>
      </c>
      <c r="AH134" s="82">
        <v>22330</v>
      </c>
      <c r="AI134" s="82">
        <v>19800</v>
      </c>
      <c r="AJ134" s="82" t="s">
        <v>4511</v>
      </c>
      <c r="AK134" s="82" t="s">
        <v>1475</v>
      </c>
      <c r="AL134" s="85" t="s">
        <v>4965</v>
      </c>
      <c r="AM134" s="82" t="s">
        <v>1435</v>
      </c>
      <c r="AN134" s="84">
        <v>41827.542592592596</v>
      </c>
      <c r="AO134" s="85" t="s">
        <v>5110</v>
      </c>
      <c r="AP134" s="82" t="b">
        <v>0</v>
      </c>
      <c r="AQ134" s="82" t="b">
        <v>0</v>
      </c>
      <c r="AR134" s="82" t="b">
        <v>1</v>
      </c>
      <c r="AS134" s="82" t="s">
        <v>1023</v>
      </c>
      <c r="AT134" s="82">
        <v>43</v>
      </c>
      <c r="AU134" s="85" t="s">
        <v>1751</v>
      </c>
      <c r="AV134" s="82" t="b">
        <v>0</v>
      </c>
      <c r="AW134" s="82" t="s">
        <v>1780</v>
      </c>
      <c r="AX134" s="85" t="s">
        <v>5568</v>
      </c>
      <c r="AY134" s="82" t="s">
        <v>66</v>
      </c>
      <c r="AZ134" s="49" t="s">
        <v>2657</v>
      </c>
      <c r="BA134" s="49" t="s">
        <v>2657</v>
      </c>
      <c r="BB134" s="49" t="s">
        <v>2668</v>
      </c>
      <c r="BC134" s="49" t="s">
        <v>2668</v>
      </c>
      <c r="BD134" s="49"/>
      <c r="BE134" s="49"/>
      <c r="BF134" s="123" t="s">
        <v>6537</v>
      </c>
      <c r="BG134" s="123" t="s">
        <v>6537</v>
      </c>
      <c r="BH134" s="123" t="s">
        <v>6624</v>
      </c>
      <c r="BI134" s="123" t="s">
        <v>6624</v>
      </c>
      <c r="BJ134" s="87" t="e">
        <f>REPLACE(INDEX(GroupVertices[Group], MATCH(Vertices[[#This Row],[Vertex]],GroupVertices[Vertex],0)),1,1,"")</f>
        <v>#N/A</v>
      </c>
      <c r="BK134" s="2"/>
      <c r="BL134" s="3"/>
      <c r="BM134" s="3"/>
      <c r="BN134" s="3"/>
      <c r="BO134" s="3"/>
    </row>
    <row r="135" spans="1:67" x14ac:dyDescent="0.25">
      <c r="A135" s="67" t="s">
        <v>2214</v>
      </c>
      <c r="B135" s="68"/>
      <c r="C135" s="68"/>
      <c r="D135" s="69"/>
      <c r="E135" s="111"/>
      <c r="F135" s="103" t="s">
        <v>2759</v>
      </c>
      <c r="G135" s="112"/>
      <c r="H135" s="72"/>
      <c r="I135" s="73"/>
      <c r="J135" s="113"/>
      <c r="K135" s="72" t="s">
        <v>6021</v>
      </c>
      <c r="L135" s="114"/>
      <c r="M135" s="77">
        <v>4188.23193359375</v>
      </c>
      <c r="N135" s="77">
        <v>5869.73779296875</v>
      </c>
      <c r="O135" s="78"/>
      <c r="P135" s="79"/>
      <c r="Q135" s="79"/>
      <c r="R135" s="89"/>
      <c r="S135" s="49">
        <v>0</v>
      </c>
      <c r="T135" s="49">
        <v>2</v>
      </c>
      <c r="U135" s="50">
        <v>0</v>
      </c>
      <c r="V135" s="50">
        <v>1.0039999999999999E-3</v>
      </c>
      <c r="W135" s="50">
        <v>2.3969999999999998E-3</v>
      </c>
      <c r="X135" s="50">
        <v>0.58915600000000001</v>
      </c>
      <c r="Y135" s="50">
        <v>0.5</v>
      </c>
      <c r="Z135" s="50">
        <v>0</v>
      </c>
      <c r="AA135" s="74">
        <v>135</v>
      </c>
      <c r="AB135" s="74"/>
      <c r="AC135" s="75"/>
      <c r="AD135" s="82" t="s">
        <v>4088</v>
      </c>
      <c r="AE135" s="82">
        <v>301</v>
      </c>
      <c r="AF135" s="82">
        <v>497</v>
      </c>
      <c r="AG135" s="82">
        <v>7218</v>
      </c>
      <c r="AH135" s="82">
        <v>11908</v>
      </c>
      <c r="AI135" s="82"/>
      <c r="AJ135" s="82" t="s">
        <v>4512</v>
      </c>
      <c r="AK135" s="82"/>
      <c r="AL135" s="85" t="s">
        <v>4966</v>
      </c>
      <c r="AM135" s="82"/>
      <c r="AN135" s="84">
        <v>41942.449953703705</v>
      </c>
      <c r="AO135" s="85" t="s">
        <v>5111</v>
      </c>
      <c r="AP135" s="82" t="b">
        <v>1</v>
      </c>
      <c r="AQ135" s="82" t="b">
        <v>0</v>
      </c>
      <c r="AR135" s="82" t="b">
        <v>1</v>
      </c>
      <c r="AS135" s="82" t="s">
        <v>1023</v>
      </c>
      <c r="AT135" s="82">
        <v>3</v>
      </c>
      <c r="AU135" s="85" t="s">
        <v>1731</v>
      </c>
      <c r="AV135" s="82" t="b">
        <v>0</v>
      </c>
      <c r="AW135" s="82" t="s">
        <v>1780</v>
      </c>
      <c r="AX135" s="85" t="s">
        <v>5569</v>
      </c>
      <c r="AY135" s="82" t="s">
        <v>66</v>
      </c>
      <c r="AZ135" s="49" t="s">
        <v>2657</v>
      </c>
      <c r="BA135" s="49" t="s">
        <v>2657</v>
      </c>
      <c r="BB135" s="49" t="s">
        <v>2668</v>
      </c>
      <c r="BC135" s="49" t="s">
        <v>2668</v>
      </c>
      <c r="BD135" s="49"/>
      <c r="BE135" s="49"/>
      <c r="BF135" s="123" t="s">
        <v>6537</v>
      </c>
      <c r="BG135" s="123" t="s">
        <v>6537</v>
      </c>
      <c r="BH135" s="123" t="s">
        <v>6624</v>
      </c>
      <c r="BI135" s="123" t="s">
        <v>6624</v>
      </c>
      <c r="BJ135" s="87" t="e">
        <f>REPLACE(INDEX(GroupVertices[Group], MATCH(Vertices[[#This Row],[Vertex]],GroupVertices[Vertex],0)),1,1,"")</f>
        <v>#N/A</v>
      </c>
      <c r="BK135" s="2"/>
      <c r="BL135" s="3"/>
      <c r="BM135" s="3"/>
      <c r="BN135" s="3"/>
      <c r="BO135" s="3"/>
    </row>
    <row r="136" spans="1:67" x14ac:dyDescent="0.25">
      <c r="A136" s="67" t="s">
        <v>2215</v>
      </c>
      <c r="B136" s="68"/>
      <c r="C136" s="68"/>
      <c r="D136" s="69"/>
      <c r="E136" s="111"/>
      <c r="F136" s="103" t="s">
        <v>2760</v>
      </c>
      <c r="G136" s="112"/>
      <c r="H136" s="72"/>
      <c r="I136" s="73"/>
      <c r="J136" s="113"/>
      <c r="K136" s="72" t="s">
        <v>6022</v>
      </c>
      <c r="L136" s="114"/>
      <c r="M136" s="77">
        <v>5196.66943359375</v>
      </c>
      <c r="N136" s="77">
        <v>1590.3424072265625</v>
      </c>
      <c r="O136" s="78"/>
      <c r="P136" s="79"/>
      <c r="Q136" s="79"/>
      <c r="R136" s="89"/>
      <c r="S136" s="49">
        <v>0</v>
      </c>
      <c r="T136" s="49">
        <v>2</v>
      </c>
      <c r="U136" s="50">
        <v>0</v>
      </c>
      <c r="V136" s="50">
        <v>1.0039999999999999E-3</v>
      </c>
      <c r="W136" s="50">
        <v>2.3969999999999998E-3</v>
      </c>
      <c r="X136" s="50">
        <v>0.58915600000000001</v>
      </c>
      <c r="Y136" s="50">
        <v>0.5</v>
      </c>
      <c r="Z136" s="50">
        <v>0</v>
      </c>
      <c r="AA136" s="74">
        <v>136</v>
      </c>
      <c r="AB136" s="74"/>
      <c r="AC136" s="75"/>
      <c r="AD136" s="82" t="s">
        <v>4089</v>
      </c>
      <c r="AE136" s="82">
        <v>785</v>
      </c>
      <c r="AF136" s="82">
        <v>813</v>
      </c>
      <c r="AG136" s="82">
        <v>48613</v>
      </c>
      <c r="AH136" s="82">
        <v>19380</v>
      </c>
      <c r="AI136" s="82">
        <v>19800</v>
      </c>
      <c r="AJ136" s="82" t="s">
        <v>4513</v>
      </c>
      <c r="AK136" s="82" t="s">
        <v>1410</v>
      </c>
      <c r="AL136" s="82"/>
      <c r="AM136" s="82" t="s">
        <v>1498</v>
      </c>
      <c r="AN136" s="84">
        <v>40885.322962962964</v>
      </c>
      <c r="AO136" s="85" t="s">
        <v>5112</v>
      </c>
      <c r="AP136" s="82" t="b">
        <v>0</v>
      </c>
      <c r="AQ136" s="82" t="b">
        <v>0</v>
      </c>
      <c r="AR136" s="82" t="b">
        <v>0</v>
      </c>
      <c r="AS136" s="82" t="s">
        <v>1023</v>
      </c>
      <c r="AT136" s="82">
        <v>20</v>
      </c>
      <c r="AU136" s="85" t="s">
        <v>5391</v>
      </c>
      <c r="AV136" s="82" t="b">
        <v>0</v>
      </c>
      <c r="AW136" s="82" t="s">
        <v>1780</v>
      </c>
      <c r="AX136" s="85" t="s">
        <v>5570</v>
      </c>
      <c r="AY136" s="82" t="s">
        <v>66</v>
      </c>
      <c r="AZ136" s="49" t="s">
        <v>2657</v>
      </c>
      <c r="BA136" s="49" t="s">
        <v>2657</v>
      </c>
      <c r="BB136" s="49" t="s">
        <v>2668</v>
      </c>
      <c r="BC136" s="49" t="s">
        <v>2668</v>
      </c>
      <c r="BD136" s="49"/>
      <c r="BE136" s="49"/>
      <c r="BF136" s="123" t="s">
        <v>6537</v>
      </c>
      <c r="BG136" s="123" t="s">
        <v>6537</v>
      </c>
      <c r="BH136" s="123" t="s">
        <v>6624</v>
      </c>
      <c r="BI136" s="123" t="s">
        <v>6624</v>
      </c>
      <c r="BJ136" s="87" t="e">
        <f>REPLACE(INDEX(GroupVertices[Group], MATCH(Vertices[[#This Row],[Vertex]],GroupVertices[Vertex],0)),1,1,"")</f>
        <v>#N/A</v>
      </c>
      <c r="BK136" s="2"/>
      <c r="BL136" s="3"/>
      <c r="BM136" s="3"/>
      <c r="BN136" s="3"/>
      <c r="BO136" s="3"/>
    </row>
    <row r="137" spans="1:67" x14ac:dyDescent="0.25">
      <c r="A137" s="67" t="s">
        <v>2216</v>
      </c>
      <c r="B137" s="68"/>
      <c r="C137" s="68"/>
      <c r="D137" s="69"/>
      <c r="E137" s="111"/>
      <c r="F137" s="103" t="s">
        <v>2761</v>
      </c>
      <c r="G137" s="112"/>
      <c r="H137" s="72"/>
      <c r="I137" s="73"/>
      <c r="J137" s="113"/>
      <c r="K137" s="72" t="s">
        <v>6023</v>
      </c>
      <c r="L137" s="114"/>
      <c r="M137" s="77">
        <v>8107.97998046875</v>
      </c>
      <c r="N137" s="77">
        <v>4884.7529296875</v>
      </c>
      <c r="O137" s="78"/>
      <c r="P137" s="79"/>
      <c r="Q137" s="79"/>
      <c r="R137" s="89"/>
      <c r="S137" s="49">
        <v>0</v>
      </c>
      <c r="T137" s="49">
        <v>2</v>
      </c>
      <c r="U137" s="50">
        <v>0</v>
      </c>
      <c r="V137" s="50">
        <v>1.0039999999999999E-3</v>
      </c>
      <c r="W137" s="50">
        <v>2.3969999999999998E-3</v>
      </c>
      <c r="X137" s="50">
        <v>0.58915600000000001</v>
      </c>
      <c r="Y137" s="50">
        <v>0.5</v>
      </c>
      <c r="Z137" s="50">
        <v>0</v>
      </c>
      <c r="AA137" s="74">
        <v>137</v>
      </c>
      <c r="AB137" s="74"/>
      <c r="AC137" s="75"/>
      <c r="AD137" s="82" t="s">
        <v>4090</v>
      </c>
      <c r="AE137" s="82">
        <v>47</v>
      </c>
      <c r="AF137" s="82">
        <v>59</v>
      </c>
      <c r="AG137" s="82">
        <v>208</v>
      </c>
      <c r="AH137" s="82">
        <v>153</v>
      </c>
      <c r="AI137" s="82">
        <v>19800</v>
      </c>
      <c r="AJ137" s="82" t="s">
        <v>4514</v>
      </c>
      <c r="AK137" s="82" t="s">
        <v>4798</v>
      </c>
      <c r="AL137" s="82"/>
      <c r="AM137" s="82" t="s">
        <v>1498</v>
      </c>
      <c r="AN137" s="84">
        <v>40497.470451388886</v>
      </c>
      <c r="AO137" s="85" t="s">
        <v>5113</v>
      </c>
      <c r="AP137" s="82" t="b">
        <v>0</v>
      </c>
      <c r="AQ137" s="82" t="b">
        <v>0</v>
      </c>
      <c r="AR137" s="82" t="b">
        <v>0</v>
      </c>
      <c r="AS137" s="82" t="s">
        <v>1023</v>
      </c>
      <c r="AT137" s="82">
        <v>0</v>
      </c>
      <c r="AU137" s="85" t="s">
        <v>5392</v>
      </c>
      <c r="AV137" s="82" t="b">
        <v>0</v>
      </c>
      <c r="AW137" s="82" t="s">
        <v>1780</v>
      </c>
      <c r="AX137" s="85" t="s">
        <v>5571</v>
      </c>
      <c r="AY137" s="82" t="s">
        <v>66</v>
      </c>
      <c r="AZ137" s="49" t="s">
        <v>2657</v>
      </c>
      <c r="BA137" s="49" t="s">
        <v>2657</v>
      </c>
      <c r="BB137" s="49" t="s">
        <v>2668</v>
      </c>
      <c r="BC137" s="49" t="s">
        <v>2668</v>
      </c>
      <c r="BD137" s="49"/>
      <c r="BE137" s="49"/>
      <c r="BF137" s="123" t="s">
        <v>6537</v>
      </c>
      <c r="BG137" s="123" t="s">
        <v>6537</v>
      </c>
      <c r="BH137" s="123" t="s">
        <v>6624</v>
      </c>
      <c r="BI137" s="123" t="s">
        <v>6624</v>
      </c>
      <c r="BJ137" s="87" t="e">
        <f>REPLACE(INDEX(GroupVertices[Group], MATCH(Vertices[[#This Row],[Vertex]],GroupVertices[Vertex],0)),1,1,"")</f>
        <v>#N/A</v>
      </c>
      <c r="BK137" s="2"/>
      <c r="BL137" s="3"/>
      <c r="BM137" s="3"/>
      <c r="BN137" s="3"/>
      <c r="BO137" s="3"/>
    </row>
    <row r="138" spans="1:67" x14ac:dyDescent="0.25">
      <c r="A138" s="67" t="s">
        <v>2217</v>
      </c>
      <c r="B138" s="68"/>
      <c r="C138" s="68"/>
      <c r="D138" s="69"/>
      <c r="E138" s="111"/>
      <c r="F138" s="103" t="s">
        <v>2762</v>
      </c>
      <c r="G138" s="112"/>
      <c r="H138" s="72"/>
      <c r="I138" s="73"/>
      <c r="J138" s="113"/>
      <c r="K138" s="72" t="s">
        <v>6024</v>
      </c>
      <c r="L138" s="114"/>
      <c r="M138" s="77">
        <v>3650.86474609375</v>
      </c>
      <c r="N138" s="77">
        <v>3486.72900390625</v>
      </c>
      <c r="O138" s="78"/>
      <c r="P138" s="79"/>
      <c r="Q138" s="79"/>
      <c r="R138" s="89"/>
      <c r="S138" s="49">
        <v>0</v>
      </c>
      <c r="T138" s="49">
        <v>2</v>
      </c>
      <c r="U138" s="50">
        <v>0</v>
      </c>
      <c r="V138" s="50">
        <v>1.0039999999999999E-3</v>
      </c>
      <c r="W138" s="50">
        <v>2.3969999999999998E-3</v>
      </c>
      <c r="X138" s="50">
        <v>0.58915600000000001</v>
      </c>
      <c r="Y138" s="50">
        <v>0.5</v>
      </c>
      <c r="Z138" s="50">
        <v>0</v>
      </c>
      <c r="AA138" s="74">
        <v>138</v>
      </c>
      <c r="AB138" s="74"/>
      <c r="AC138" s="75"/>
      <c r="AD138" s="82" t="s">
        <v>4091</v>
      </c>
      <c r="AE138" s="82">
        <v>737</v>
      </c>
      <c r="AF138" s="82">
        <v>84</v>
      </c>
      <c r="AG138" s="82">
        <v>198</v>
      </c>
      <c r="AH138" s="82">
        <v>494</v>
      </c>
      <c r="AI138" s="82">
        <v>-25200</v>
      </c>
      <c r="AJ138" s="82" t="s">
        <v>4515</v>
      </c>
      <c r="AK138" s="82" t="s">
        <v>4799</v>
      </c>
      <c r="AL138" s="82"/>
      <c r="AM138" s="82" t="s">
        <v>1568</v>
      </c>
      <c r="AN138" s="84">
        <v>40295.30841435185</v>
      </c>
      <c r="AO138" s="85" t="s">
        <v>5114</v>
      </c>
      <c r="AP138" s="82" t="b">
        <v>1</v>
      </c>
      <c r="AQ138" s="82" t="b">
        <v>0</v>
      </c>
      <c r="AR138" s="82" t="b">
        <v>1</v>
      </c>
      <c r="AS138" s="82" t="s">
        <v>1023</v>
      </c>
      <c r="AT138" s="82">
        <v>1</v>
      </c>
      <c r="AU138" s="85" t="s">
        <v>1731</v>
      </c>
      <c r="AV138" s="82" t="b">
        <v>0</v>
      </c>
      <c r="AW138" s="82" t="s">
        <v>1780</v>
      </c>
      <c r="AX138" s="85" t="s">
        <v>5572</v>
      </c>
      <c r="AY138" s="82" t="s">
        <v>66</v>
      </c>
      <c r="AZ138" s="49" t="s">
        <v>2657</v>
      </c>
      <c r="BA138" s="49" t="s">
        <v>2657</v>
      </c>
      <c r="BB138" s="49" t="s">
        <v>2668</v>
      </c>
      <c r="BC138" s="49" t="s">
        <v>2668</v>
      </c>
      <c r="BD138" s="49"/>
      <c r="BE138" s="49"/>
      <c r="BF138" s="123" t="s">
        <v>6537</v>
      </c>
      <c r="BG138" s="123" t="s">
        <v>6537</v>
      </c>
      <c r="BH138" s="123" t="s">
        <v>6624</v>
      </c>
      <c r="BI138" s="123" t="s">
        <v>6624</v>
      </c>
      <c r="BJ138" s="87" t="e">
        <f>REPLACE(INDEX(GroupVertices[Group], MATCH(Vertices[[#This Row],[Vertex]],GroupVertices[Vertex],0)),1,1,"")</f>
        <v>#N/A</v>
      </c>
      <c r="BK138" s="2"/>
      <c r="BL138" s="3"/>
      <c r="BM138" s="3"/>
      <c r="BN138" s="3"/>
      <c r="BO138" s="3"/>
    </row>
    <row r="139" spans="1:67" x14ac:dyDescent="0.25">
      <c r="A139" s="67" t="s">
        <v>2218</v>
      </c>
      <c r="B139" s="68"/>
      <c r="C139" s="68"/>
      <c r="D139" s="69"/>
      <c r="E139" s="111"/>
      <c r="F139" s="103" t="s">
        <v>2763</v>
      </c>
      <c r="G139" s="112"/>
      <c r="H139" s="72"/>
      <c r="I139" s="73"/>
      <c r="J139" s="113"/>
      <c r="K139" s="72" t="s">
        <v>6025</v>
      </c>
      <c r="L139" s="114"/>
      <c r="M139" s="77">
        <v>7506.67333984375</v>
      </c>
      <c r="N139" s="77">
        <v>3265.947021484375</v>
      </c>
      <c r="O139" s="78"/>
      <c r="P139" s="79"/>
      <c r="Q139" s="79"/>
      <c r="R139" s="89"/>
      <c r="S139" s="49">
        <v>0</v>
      </c>
      <c r="T139" s="49">
        <v>2</v>
      </c>
      <c r="U139" s="50">
        <v>0</v>
      </c>
      <c r="V139" s="50">
        <v>1.0039999999999999E-3</v>
      </c>
      <c r="W139" s="50">
        <v>2.3969999999999998E-3</v>
      </c>
      <c r="X139" s="50">
        <v>0.58915600000000001</v>
      </c>
      <c r="Y139" s="50">
        <v>0.5</v>
      </c>
      <c r="Z139" s="50">
        <v>0</v>
      </c>
      <c r="AA139" s="74">
        <v>139</v>
      </c>
      <c r="AB139" s="74"/>
      <c r="AC139" s="75"/>
      <c r="AD139" s="82" t="s">
        <v>4092</v>
      </c>
      <c r="AE139" s="82">
        <v>526</v>
      </c>
      <c r="AF139" s="82">
        <v>23</v>
      </c>
      <c r="AG139" s="82">
        <v>701</v>
      </c>
      <c r="AH139" s="82">
        <v>856</v>
      </c>
      <c r="AI139" s="82"/>
      <c r="AJ139" s="82" t="s">
        <v>4516</v>
      </c>
      <c r="AK139" s="82"/>
      <c r="AL139" s="82"/>
      <c r="AM139" s="82"/>
      <c r="AN139" s="84">
        <v>42784.150289351855</v>
      </c>
      <c r="AO139" s="85" t="s">
        <v>5115</v>
      </c>
      <c r="AP139" s="82" t="b">
        <v>1</v>
      </c>
      <c r="AQ139" s="82" t="b">
        <v>0</v>
      </c>
      <c r="AR139" s="82" t="b">
        <v>0</v>
      </c>
      <c r="AS139" s="82" t="s">
        <v>1023</v>
      </c>
      <c r="AT139" s="82">
        <v>1</v>
      </c>
      <c r="AU139" s="82"/>
      <c r="AV139" s="82" t="b">
        <v>0</v>
      </c>
      <c r="AW139" s="82" t="s">
        <v>1780</v>
      </c>
      <c r="AX139" s="85" t="s">
        <v>5573</v>
      </c>
      <c r="AY139" s="82" t="s">
        <v>66</v>
      </c>
      <c r="AZ139" s="49" t="s">
        <v>2657</v>
      </c>
      <c r="BA139" s="49" t="s">
        <v>2657</v>
      </c>
      <c r="BB139" s="49" t="s">
        <v>2668</v>
      </c>
      <c r="BC139" s="49" t="s">
        <v>2668</v>
      </c>
      <c r="BD139" s="49"/>
      <c r="BE139" s="49"/>
      <c r="BF139" s="123" t="s">
        <v>6537</v>
      </c>
      <c r="BG139" s="123" t="s">
        <v>6537</v>
      </c>
      <c r="BH139" s="123" t="s">
        <v>6624</v>
      </c>
      <c r="BI139" s="123" t="s">
        <v>6624</v>
      </c>
      <c r="BJ139" s="87" t="e">
        <f>REPLACE(INDEX(GroupVertices[Group], MATCH(Vertices[[#This Row],[Vertex]],GroupVertices[Vertex],0)),1,1,"")</f>
        <v>#N/A</v>
      </c>
      <c r="BK139" s="2"/>
      <c r="BL139" s="3"/>
      <c r="BM139" s="3"/>
      <c r="BN139" s="3"/>
      <c r="BO139" s="3"/>
    </row>
    <row r="140" spans="1:67" x14ac:dyDescent="0.25">
      <c r="A140" s="67" t="s">
        <v>2219</v>
      </c>
      <c r="B140" s="68"/>
      <c r="C140" s="68"/>
      <c r="D140" s="69"/>
      <c r="E140" s="111"/>
      <c r="F140" s="103" t="s">
        <v>2764</v>
      </c>
      <c r="G140" s="112"/>
      <c r="H140" s="72"/>
      <c r="I140" s="73"/>
      <c r="J140" s="113"/>
      <c r="K140" s="72" t="s">
        <v>6026</v>
      </c>
      <c r="L140" s="114"/>
      <c r="M140" s="77">
        <v>8692.19140625</v>
      </c>
      <c r="N140" s="77">
        <v>2933.633056640625</v>
      </c>
      <c r="O140" s="78"/>
      <c r="P140" s="79"/>
      <c r="Q140" s="79"/>
      <c r="R140" s="89"/>
      <c r="S140" s="49">
        <v>0</v>
      </c>
      <c r="T140" s="49">
        <v>2</v>
      </c>
      <c r="U140" s="50">
        <v>0</v>
      </c>
      <c r="V140" s="50">
        <v>1.0039999999999999E-3</v>
      </c>
      <c r="W140" s="50">
        <v>2.3969999999999998E-3</v>
      </c>
      <c r="X140" s="50">
        <v>0.58915600000000001</v>
      </c>
      <c r="Y140" s="50">
        <v>0.5</v>
      </c>
      <c r="Z140" s="50">
        <v>0</v>
      </c>
      <c r="AA140" s="74">
        <v>140</v>
      </c>
      <c r="AB140" s="74"/>
      <c r="AC140" s="75"/>
      <c r="AD140" s="82" t="s">
        <v>4093</v>
      </c>
      <c r="AE140" s="82">
        <v>724</v>
      </c>
      <c r="AF140" s="82">
        <v>107</v>
      </c>
      <c r="AG140" s="82">
        <v>1894</v>
      </c>
      <c r="AH140" s="82">
        <v>2881</v>
      </c>
      <c r="AI140" s="82"/>
      <c r="AJ140" s="82" t="s">
        <v>4517</v>
      </c>
      <c r="AK140" s="82" t="s">
        <v>4800</v>
      </c>
      <c r="AL140" s="82"/>
      <c r="AM140" s="82"/>
      <c r="AN140" s="84">
        <v>41970.651863425926</v>
      </c>
      <c r="AO140" s="85" t="s">
        <v>5116</v>
      </c>
      <c r="AP140" s="82" t="b">
        <v>1</v>
      </c>
      <c r="AQ140" s="82" t="b">
        <v>0</v>
      </c>
      <c r="AR140" s="82" t="b">
        <v>0</v>
      </c>
      <c r="AS140" s="82" t="s">
        <v>1023</v>
      </c>
      <c r="AT140" s="82">
        <v>3</v>
      </c>
      <c r="AU140" s="85" t="s">
        <v>1731</v>
      </c>
      <c r="AV140" s="82" t="b">
        <v>0</v>
      </c>
      <c r="AW140" s="82" t="s">
        <v>1780</v>
      </c>
      <c r="AX140" s="85" t="s">
        <v>5574</v>
      </c>
      <c r="AY140" s="82" t="s">
        <v>66</v>
      </c>
      <c r="AZ140" s="49" t="s">
        <v>2657</v>
      </c>
      <c r="BA140" s="49" t="s">
        <v>2657</v>
      </c>
      <c r="BB140" s="49" t="s">
        <v>2668</v>
      </c>
      <c r="BC140" s="49" t="s">
        <v>2668</v>
      </c>
      <c r="BD140" s="49"/>
      <c r="BE140" s="49"/>
      <c r="BF140" s="123" t="s">
        <v>6537</v>
      </c>
      <c r="BG140" s="123" t="s">
        <v>6537</v>
      </c>
      <c r="BH140" s="123" t="s">
        <v>6624</v>
      </c>
      <c r="BI140" s="123" t="s">
        <v>6624</v>
      </c>
      <c r="BJ140" s="87" t="e">
        <f>REPLACE(INDEX(GroupVertices[Group], MATCH(Vertices[[#This Row],[Vertex]],GroupVertices[Vertex],0)),1,1,"")</f>
        <v>#N/A</v>
      </c>
      <c r="BK140" s="2"/>
      <c r="BL140" s="3"/>
      <c r="BM140" s="3"/>
      <c r="BN140" s="3"/>
      <c r="BO140" s="3"/>
    </row>
    <row r="141" spans="1:67" x14ac:dyDescent="0.25">
      <c r="A141" s="67" t="s">
        <v>2220</v>
      </c>
      <c r="B141" s="68"/>
      <c r="C141" s="68"/>
      <c r="D141" s="69"/>
      <c r="E141" s="111"/>
      <c r="F141" s="103" t="s">
        <v>2765</v>
      </c>
      <c r="G141" s="112"/>
      <c r="H141" s="72"/>
      <c r="I141" s="73"/>
      <c r="J141" s="113"/>
      <c r="K141" s="72" t="s">
        <v>6027</v>
      </c>
      <c r="L141" s="114"/>
      <c r="M141" s="77">
        <v>6778.34326171875</v>
      </c>
      <c r="N141" s="77">
        <v>2361.297607421875</v>
      </c>
      <c r="O141" s="78"/>
      <c r="P141" s="79"/>
      <c r="Q141" s="79"/>
      <c r="R141" s="89"/>
      <c r="S141" s="49">
        <v>0</v>
      </c>
      <c r="T141" s="49">
        <v>2</v>
      </c>
      <c r="U141" s="50">
        <v>0</v>
      </c>
      <c r="V141" s="50">
        <v>1.0039999999999999E-3</v>
      </c>
      <c r="W141" s="50">
        <v>2.3969999999999998E-3</v>
      </c>
      <c r="X141" s="50">
        <v>0.58915600000000001</v>
      </c>
      <c r="Y141" s="50">
        <v>0.5</v>
      </c>
      <c r="Z141" s="50">
        <v>0</v>
      </c>
      <c r="AA141" s="74">
        <v>141</v>
      </c>
      <c r="AB141" s="74"/>
      <c r="AC141" s="75"/>
      <c r="AD141" s="82" t="s">
        <v>4094</v>
      </c>
      <c r="AE141" s="82">
        <v>159</v>
      </c>
      <c r="AF141" s="82">
        <v>51</v>
      </c>
      <c r="AG141" s="82">
        <v>28</v>
      </c>
      <c r="AH141" s="82">
        <v>26</v>
      </c>
      <c r="AI141" s="82"/>
      <c r="AJ141" s="82"/>
      <c r="AK141" s="82"/>
      <c r="AL141" s="82"/>
      <c r="AM141" s="82"/>
      <c r="AN141" s="84">
        <v>41661.448009259257</v>
      </c>
      <c r="AO141" s="82"/>
      <c r="AP141" s="82" t="b">
        <v>1</v>
      </c>
      <c r="AQ141" s="82" t="b">
        <v>0</v>
      </c>
      <c r="AR141" s="82" t="b">
        <v>0</v>
      </c>
      <c r="AS141" s="82" t="s">
        <v>1023</v>
      </c>
      <c r="AT141" s="82">
        <v>0</v>
      </c>
      <c r="AU141" s="85" t="s">
        <v>1731</v>
      </c>
      <c r="AV141" s="82" t="b">
        <v>0</v>
      </c>
      <c r="AW141" s="82" t="s">
        <v>1780</v>
      </c>
      <c r="AX141" s="85" t="s">
        <v>5575</v>
      </c>
      <c r="AY141" s="82" t="s">
        <v>66</v>
      </c>
      <c r="AZ141" s="49" t="s">
        <v>2657</v>
      </c>
      <c r="BA141" s="49" t="s">
        <v>2657</v>
      </c>
      <c r="BB141" s="49" t="s">
        <v>2668</v>
      </c>
      <c r="BC141" s="49" t="s">
        <v>2668</v>
      </c>
      <c r="BD141" s="49"/>
      <c r="BE141" s="49"/>
      <c r="BF141" s="123" t="s">
        <v>6537</v>
      </c>
      <c r="BG141" s="123" t="s">
        <v>6537</v>
      </c>
      <c r="BH141" s="123" t="s">
        <v>6624</v>
      </c>
      <c r="BI141" s="123" t="s">
        <v>6624</v>
      </c>
      <c r="BJ141" s="87" t="e">
        <f>REPLACE(INDEX(GroupVertices[Group], MATCH(Vertices[[#This Row],[Vertex]],GroupVertices[Vertex],0)),1,1,"")</f>
        <v>#N/A</v>
      </c>
      <c r="BK141" s="2"/>
      <c r="BL141" s="3"/>
      <c r="BM141" s="3"/>
      <c r="BN141" s="3"/>
      <c r="BO141" s="3"/>
    </row>
    <row r="142" spans="1:67" x14ac:dyDescent="0.25">
      <c r="A142" s="67" t="s">
        <v>2221</v>
      </c>
      <c r="B142" s="68"/>
      <c r="C142" s="68"/>
      <c r="D142" s="69"/>
      <c r="E142" s="111"/>
      <c r="F142" s="103" t="s">
        <v>2766</v>
      </c>
      <c r="G142" s="112"/>
      <c r="H142" s="72"/>
      <c r="I142" s="73"/>
      <c r="J142" s="113"/>
      <c r="K142" s="72" t="s">
        <v>6028</v>
      </c>
      <c r="L142" s="114"/>
      <c r="M142" s="77">
        <v>3069.87109375</v>
      </c>
      <c r="N142" s="77">
        <v>5222.5517578125</v>
      </c>
      <c r="O142" s="78"/>
      <c r="P142" s="79"/>
      <c r="Q142" s="79"/>
      <c r="R142" s="89"/>
      <c r="S142" s="49">
        <v>0</v>
      </c>
      <c r="T142" s="49">
        <v>2</v>
      </c>
      <c r="U142" s="50">
        <v>0</v>
      </c>
      <c r="V142" s="50">
        <v>1.0039999999999999E-3</v>
      </c>
      <c r="W142" s="50">
        <v>2.3969999999999998E-3</v>
      </c>
      <c r="X142" s="50">
        <v>0.58915600000000001</v>
      </c>
      <c r="Y142" s="50">
        <v>0.5</v>
      </c>
      <c r="Z142" s="50">
        <v>0</v>
      </c>
      <c r="AA142" s="74">
        <v>142</v>
      </c>
      <c r="AB142" s="74"/>
      <c r="AC142" s="75"/>
      <c r="AD142" s="82" t="s">
        <v>4095</v>
      </c>
      <c r="AE142" s="82">
        <v>529</v>
      </c>
      <c r="AF142" s="82">
        <v>246</v>
      </c>
      <c r="AG142" s="82">
        <v>1279</v>
      </c>
      <c r="AH142" s="82">
        <v>109</v>
      </c>
      <c r="AI142" s="82">
        <v>19800</v>
      </c>
      <c r="AJ142" s="82" t="s">
        <v>4518</v>
      </c>
      <c r="AK142" s="82"/>
      <c r="AL142" s="82"/>
      <c r="AM142" s="82" t="s">
        <v>1419</v>
      </c>
      <c r="AN142" s="84">
        <v>39988.706111111111</v>
      </c>
      <c r="AO142" s="85" t="s">
        <v>5117</v>
      </c>
      <c r="AP142" s="82" t="b">
        <v>1</v>
      </c>
      <c r="AQ142" s="82" t="b">
        <v>0</v>
      </c>
      <c r="AR142" s="82" t="b">
        <v>0</v>
      </c>
      <c r="AS142" s="82" t="s">
        <v>1023</v>
      </c>
      <c r="AT142" s="82">
        <v>12</v>
      </c>
      <c r="AU142" s="85" t="s">
        <v>1731</v>
      </c>
      <c r="AV142" s="82" t="b">
        <v>0</v>
      </c>
      <c r="AW142" s="82" t="s">
        <v>1780</v>
      </c>
      <c r="AX142" s="85" t="s">
        <v>5576</v>
      </c>
      <c r="AY142" s="82" t="s">
        <v>66</v>
      </c>
      <c r="AZ142" s="49" t="s">
        <v>2657</v>
      </c>
      <c r="BA142" s="49" t="s">
        <v>2657</v>
      </c>
      <c r="BB142" s="49" t="s">
        <v>2668</v>
      </c>
      <c r="BC142" s="49" t="s">
        <v>2668</v>
      </c>
      <c r="BD142" s="49"/>
      <c r="BE142" s="49"/>
      <c r="BF142" s="123" t="s">
        <v>6537</v>
      </c>
      <c r="BG142" s="123" t="s">
        <v>6537</v>
      </c>
      <c r="BH142" s="123" t="s">
        <v>6624</v>
      </c>
      <c r="BI142" s="123" t="s">
        <v>6624</v>
      </c>
      <c r="BJ142" s="87" t="e">
        <f>REPLACE(INDEX(GroupVertices[Group], MATCH(Vertices[[#This Row],[Vertex]],GroupVertices[Vertex],0)),1,1,"")</f>
        <v>#N/A</v>
      </c>
      <c r="BK142" s="2"/>
      <c r="BL142" s="3"/>
      <c r="BM142" s="3"/>
      <c r="BN142" s="3"/>
      <c r="BO142" s="3"/>
    </row>
    <row r="143" spans="1:67" x14ac:dyDescent="0.25">
      <c r="A143" s="67" t="s">
        <v>2222</v>
      </c>
      <c r="B143" s="68"/>
      <c r="C143" s="68"/>
      <c r="D143" s="69"/>
      <c r="E143" s="111"/>
      <c r="F143" s="103" t="s">
        <v>502</v>
      </c>
      <c r="G143" s="112"/>
      <c r="H143" s="72"/>
      <c r="I143" s="73"/>
      <c r="J143" s="113"/>
      <c r="K143" s="72" t="s">
        <v>6029</v>
      </c>
      <c r="L143" s="114"/>
      <c r="M143" s="77">
        <v>4678.35107421875</v>
      </c>
      <c r="N143" s="77">
        <v>5362.2978515625</v>
      </c>
      <c r="O143" s="78"/>
      <c r="P143" s="79"/>
      <c r="Q143" s="79"/>
      <c r="R143" s="89"/>
      <c r="S143" s="49">
        <v>0</v>
      </c>
      <c r="T143" s="49">
        <v>2</v>
      </c>
      <c r="U143" s="50">
        <v>0</v>
      </c>
      <c r="V143" s="50">
        <v>1.0039999999999999E-3</v>
      </c>
      <c r="W143" s="50">
        <v>2.3969999999999998E-3</v>
      </c>
      <c r="X143" s="50">
        <v>0.58915600000000001</v>
      </c>
      <c r="Y143" s="50">
        <v>0.5</v>
      </c>
      <c r="Z143" s="50">
        <v>0</v>
      </c>
      <c r="AA143" s="74">
        <v>143</v>
      </c>
      <c r="AB143" s="74"/>
      <c r="AC143" s="75"/>
      <c r="AD143" s="82" t="s">
        <v>4096</v>
      </c>
      <c r="AE143" s="82">
        <v>64</v>
      </c>
      <c r="AF143" s="82">
        <v>5</v>
      </c>
      <c r="AG143" s="82">
        <v>73</v>
      </c>
      <c r="AH143" s="82">
        <v>77</v>
      </c>
      <c r="AI143" s="82"/>
      <c r="AJ143" s="82"/>
      <c r="AK143" s="82"/>
      <c r="AL143" s="82"/>
      <c r="AM143" s="82"/>
      <c r="AN143" s="84">
        <v>40522.236724537041</v>
      </c>
      <c r="AO143" s="82"/>
      <c r="AP143" s="82" t="b">
        <v>1</v>
      </c>
      <c r="AQ143" s="82" t="b">
        <v>1</v>
      </c>
      <c r="AR143" s="82" t="b">
        <v>0</v>
      </c>
      <c r="AS143" s="82" t="s">
        <v>1023</v>
      </c>
      <c r="AT143" s="82">
        <v>1</v>
      </c>
      <c r="AU143" s="85" t="s">
        <v>1731</v>
      </c>
      <c r="AV143" s="82" t="b">
        <v>0</v>
      </c>
      <c r="AW143" s="82" t="s">
        <v>1780</v>
      </c>
      <c r="AX143" s="85" t="s">
        <v>5577</v>
      </c>
      <c r="AY143" s="82" t="s">
        <v>66</v>
      </c>
      <c r="AZ143" s="49" t="s">
        <v>2657</v>
      </c>
      <c r="BA143" s="49" t="s">
        <v>2657</v>
      </c>
      <c r="BB143" s="49" t="s">
        <v>2668</v>
      </c>
      <c r="BC143" s="49" t="s">
        <v>2668</v>
      </c>
      <c r="BD143" s="49"/>
      <c r="BE143" s="49"/>
      <c r="BF143" s="123" t="s">
        <v>6537</v>
      </c>
      <c r="BG143" s="123" t="s">
        <v>6537</v>
      </c>
      <c r="BH143" s="123" t="s">
        <v>6624</v>
      </c>
      <c r="BI143" s="123" t="s">
        <v>6624</v>
      </c>
      <c r="BJ143" s="87" t="e">
        <f>REPLACE(INDEX(GroupVertices[Group], MATCH(Vertices[[#This Row],[Vertex]],GroupVertices[Vertex],0)),1,1,"")</f>
        <v>#N/A</v>
      </c>
      <c r="BK143" s="2"/>
      <c r="BL143" s="3"/>
      <c r="BM143" s="3"/>
      <c r="BN143" s="3"/>
      <c r="BO143" s="3"/>
    </row>
    <row r="144" spans="1:67" x14ac:dyDescent="0.25">
      <c r="A144" s="67" t="s">
        <v>2223</v>
      </c>
      <c r="B144" s="68"/>
      <c r="C144" s="68"/>
      <c r="D144" s="69"/>
      <c r="E144" s="111"/>
      <c r="F144" s="103" t="s">
        <v>2767</v>
      </c>
      <c r="G144" s="112"/>
      <c r="H144" s="72"/>
      <c r="I144" s="73"/>
      <c r="J144" s="113"/>
      <c r="K144" s="72" t="s">
        <v>6030</v>
      </c>
      <c r="L144" s="114"/>
      <c r="M144" s="77">
        <v>4342.40234375</v>
      </c>
      <c r="N144" s="77">
        <v>6619.6240234375</v>
      </c>
      <c r="O144" s="78"/>
      <c r="P144" s="79"/>
      <c r="Q144" s="79"/>
      <c r="R144" s="89"/>
      <c r="S144" s="49">
        <v>0</v>
      </c>
      <c r="T144" s="49">
        <v>2</v>
      </c>
      <c r="U144" s="50">
        <v>0</v>
      </c>
      <c r="V144" s="50">
        <v>1.0039999999999999E-3</v>
      </c>
      <c r="W144" s="50">
        <v>2.3969999999999998E-3</v>
      </c>
      <c r="X144" s="50">
        <v>0.58915600000000001</v>
      </c>
      <c r="Y144" s="50">
        <v>0.5</v>
      </c>
      <c r="Z144" s="50">
        <v>0</v>
      </c>
      <c r="AA144" s="74">
        <v>144</v>
      </c>
      <c r="AB144" s="74"/>
      <c r="AC144" s="75"/>
      <c r="AD144" s="82" t="s">
        <v>4097</v>
      </c>
      <c r="AE144" s="82">
        <v>24</v>
      </c>
      <c r="AF144" s="82">
        <v>0</v>
      </c>
      <c r="AG144" s="82">
        <v>99</v>
      </c>
      <c r="AH144" s="82">
        <v>81</v>
      </c>
      <c r="AI144" s="82"/>
      <c r="AJ144" s="82"/>
      <c r="AK144" s="82"/>
      <c r="AL144" s="82"/>
      <c r="AM144" s="82"/>
      <c r="AN144" s="84">
        <v>42795.575833333336</v>
      </c>
      <c r="AO144" s="85" t="s">
        <v>5118</v>
      </c>
      <c r="AP144" s="82" t="b">
        <v>1</v>
      </c>
      <c r="AQ144" s="82" t="b">
        <v>0</v>
      </c>
      <c r="AR144" s="82" t="b">
        <v>0</v>
      </c>
      <c r="AS144" s="82" t="s">
        <v>1730</v>
      </c>
      <c r="AT144" s="82">
        <v>0</v>
      </c>
      <c r="AU144" s="82"/>
      <c r="AV144" s="82" t="b">
        <v>0</v>
      </c>
      <c r="AW144" s="82" t="s">
        <v>1780</v>
      </c>
      <c r="AX144" s="85" t="s">
        <v>5578</v>
      </c>
      <c r="AY144" s="82" t="s">
        <v>66</v>
      </c>
      <c r="AZ144" s="49" t="s">
        <v>2657</v>
      </c>
      <c r="BA144" s="49" t="s">
        <v>2657</v>
      </c>
      <c r="BB144" s="49" t="s">
        <v>2668</v>
      </c>
      <c r="BC144" s="49" t="s">
        <v>2668</v>
      </c>
      <c r="BD144" s="49"/>
      <c r="BE144" s="49"/>
      <c r="BF144" s="123" t="s">
        <v>6537</v>
      </c>
      <c r="BG144" s="123" t="s">
        <v>6537</v>
      </c>
      <c r="BH144" s="123" t="s">
        <v>6624</v>
      </c>
      <c r="BI144" s="123" t="s">
        <v>6624</v>
      </c>
      <c r="BJ144" s="87" t="e">
        <f>REPLACE(INDEX(GroupVertices[Group], MATCH(Vertices[[#This Row],[Vertex]],GroupVertices[Vertex],0)),1,1,"")</f>
        <v>#N/A</v>
      </c>
      <c r="BK144" s="2"/>
      <c r="BL144" s="3"/>
      <c r="BM144" s="3"/>
      <c r="BN144" s="3"/>
      <c r="BO144" s="3"/>
    </row>
    <row r="145" spans="1:67" x14ac:dyDescent="0.25">
      <c r="A145" s="67" t="s">
        <v>2224</v>
      </c>
      <c r="B145" s="68"/>
      <c r="C145" s="68"/>
      <c r="D145" s="69"/>
      <c r="E145" s="111"/>
      <c r="F145" s="103" t="s">
        <v>2768</v>
      </c>
      <c r="G145" s="112"/>
      <c r="H145" s="72"/>
      <c r="I145" s="73"/>
      <c r="J145" s="113"/>
      <c r="K145" s="72" t="s">
        <v>6031</v>
      </c>
      <c r="L145" s="114"/>
      <c r="M145" s="77">
        <v>7462.29150390625</v>
      </c>
      <c r="N145" s="77">
        <v>6649.06005859375</v>
      </c>
      <c r="O145" s="78"/>
      <c r="P145" s="79"/>
      <c r="Q145" s="79"/>
      <c r="R145" s="89"/>
      <c r="S145" s="49">
        <v>0</v>
      </c>
      <c r="T145" s="49">
        <v>2</v>
      </c>
      <c r="U145" s="50">
        <v>0</v>
      </c>
      <c r="V145" s="50">
        <v>1.0039999999999999E-3</v>
      </c>
      <c r="W145" s="50">
        <v>2.3969999999999998E-3</v>
      </c>
      <c r="X145" s="50">
        <v>0.58915600000000001</v>
      </c>
      <c r="Y145" s="50">
        <v>0.5</v>
      </c>
      <c r="Z145" s="50">
        <v>0</v>
      </c>
      <c r="AA145" s="74">
        <v>145</v>
      </c>
      <c r="AB145" s="74"/>
      <c r="AC145" s="75"/>
      <c r="AD145" s="82" t="s">
        <v>2224</v>
      </c>
      <c r="AE145" s="82">
        <v>76</v>
      </c>
      <c r="AF145" s="82">
        <v>6</v>
      </c>
      <c r="AG145" s="82">
        <v>17</v>
      </c>
      <c r="AH145" s="82">
        <v>192</v>
      </c>
      <c r="AI145" s="82"/>
      <c r="AJ145" s="82" t="s">
        <v>4519</v>
      </c>
      <c r="AK145" s="82"/>
      <c r="AL145" s="82"/>
      <c r="AM145" s="82"/>
      <c r="AN145" s="84">
        <v>41314.562442129631</v>
      </c>
      <c r="AO145" s="85" t="s">
        <v>5119</v>
      </c>
      <c r="AP145" s="82" t="b">
        <v>1</v>
      </c>
      <c r="AQ145" s="82" t="b">
        <v>0</v>
      </c>
      <c r="AR145" s="82" t="b">
        <v>0</v>
      </c>
      <c r="AS145" s="82" t="s">
        <v>1023</v>
      </c>
      <c r="AT145" s="82">
        <v>0</v>
      </c>
      <c r="AU145" s="85" t="s">
        <v>1731</v>
      </c>
      <c r="AV145" s="82" t="b">
        <v>0</v>
      </c>
      <c r="AW145" s="82" t="s">
        <v>1780</v>
      </c>
      <c r="AX145" s="85" t="s">
        <v>5579</v>
      </c>
      <c r="AY145" s="82" t="s">
        <v>66</v>
      </c>
      <c r="AZ145" s="49" t="s">
        <v>2657</v>
      </c>
      <c r="BA145" s="49" t="s">
        <v>2657</v>
      </c>
      <c r="BB145" s="49" t="s">
        <v>2668</v>
      </c>
      <c r="BC145" s="49" t="s">
        <v>2668</v>
      </c>
      <c r="BD145" s="49"/>
      <c r="BE145" s="49"/>
      <c r="BF145" s="123" t="s">
        <v>6537</v>
      </c>
      <c r="BG145" s="123" t="s">
        <v>6537</v>
      </c>
      <c r="BH145" s="123" t="s">
        <v>6624</v>
      </c>
      <c r="BI145" s="123" t="s">
        <v>6624</v>
      </c>
      <c r="BJ145" s="87" t="e">
        <f>REPLACE(INDEX(GroupVertices[Group], MATCH(Vertices[[#This Row],[Vertex]],GroupVertices[Vertex],0)),1,1,"")</f>
        <v>#N/A</v>
      </c>
      <c r="BK145" s="2"/>
      <c r="BL145" s="3"/>
      <c r="BM145" s="3"/>
      <c r="BN145" s="3"/>
      <c r="BO145" s="3"/>
    </row>
    <row r="146" spans="1:67" x14ac:dyDescent="0.25">
      <c r="A146" s="67" t="s">
        <v>2225</v>
      </c>
      <c r="B146" s="68"/>
      <c r="C146" s="68"/>
      <c r="D146" s="69"/>
      <c r="E146" s="111"/>
      <c r="F146" s="103" t="s">
        <v>2769</v>
      </c>
      <c r="G146" s="112"/>
      <c r="H146" s="72"/>
      <c r="I146" s="73"/>
      <c r="J146" s="113"/>
      <c r="K146" s="72" t="s">
        <v>6032</v>
      </c>
      <c r="L146" s="114"/>
      <c r="M146" s="77">
        <v>8566.91015625</v>
      </c>
      <c r="N146" s="77">
        <v>2772.618896484375</v>
      </c>
      <c r="O146" s="78"/>
      <c r="P146" s="79"/>
      <c r="Q146" s="79"/>
      <c r="R146" s="89"/>
      <c r="S146" s="49">
        <v>0</v>
      </c>
      <c r="T146" s="49">
        <v>2</v>
      </c>
      <c r="U146" s="50">
        <v>0</v>
      </c>
      <c r="V146" s="50">
        <v>1.0039999999999999E-3</v>
      </c>
      <c r="W146" s="50">
        <v>2.3969999999999998E-3</v>
      </c>
      <c r="X146" s="50">
        <v>0.58915600000000001</v>
      </c>
      <c r="Y146" s="50">
        <v>0.5</v>
      </c>
      <c r="Z146" s="50">
        <v>0</v>
      </c>
      <c r="AA146" s="74">
        <v>146</v>
      </c>
      <c r="AB146" s="74"/>
      <c r="AC146" s="75"/>
      <c r="AD146" s="82" t="s">
        <v>4098</v>
      </c>
      <c r="AE146" s="82">
        <v>48</v>
      </c>
      <c r="AF146" s="82">
        <v>1871</v>
      </c>
      <c r="AG146" s="82">
        <v>105693</v>
      </c>
      <c r="AH146" s="82">
        <v>104304</v>
      </c>
      <c r="AI146" s="82"/>
      <c r="AJ146" s="82" t="s">
        <v>4520</v>
      </c>
      <c r="AK146" s="82" t="s">
        <v>4801</v>
      </c>
      <c r="AL146" s="85" t="s">
        <v>4967</v>
      </c>
      <c r="AM146" s="82"/>
      <c r="AN146" s="84">
        <v>41698.525416666664</v>
      </c>
      <c r="AO146" s="85" t="s">
        <v>5120</v>
      </c>
      <c r="AP146" s="82" t="b">
        <v>1</v>
      </c>
      <c r="AQ146" s="82" t="b">
        <v>0</v>
      </c>
      <c r="AR146" s="82" t="b">
        <v>1</v>
      </c>
      <c r="AS146" s="82" t="s">
        <v>1023</v>
      </c>
      <c r="AT146" s="82">
        <v>430</v>
      </c>
      <c r="AU146" s="85" t="s">
        <v>1731</v>
      </c>
      <c r="AV146" s="82" t="b">
        <v>0</v>
      </c>
      <c r="AW146" s="82" t="s">
        <v>1780</v>
      </c>
      <c r="AX146" s="85" t="s">
        <v>5580</v>
      </c>
      <c r="AY146" s="82" t="s">
        <v>66</v>
      </c>
      <c r="AZ146" s="49" t="s">
        <v>2657</v>
      </c>
      <c r="BA146" s="49" t="s">
        <v>2657</v>
      </c>
      <c r="BB146" s="49" t="s">
        <v>2668</v>
      </c>
      <c r="BC146" s="49" t="s">
        <v>2668</v>
      </c>
      <c r="BD146" s="49"/>
      <c r="BE146" s="49"/>
      <c r="BF146" s="123" t="s">
        <v>6537</v>
      </c>
      <c r="BG146" s="123" t="s">
        <v>6537</v>
      </c>
      <c r="BH146" s="123" t="s">
        <v>6624</v>
      </c>
      <c r="BI146" s="123" t="s">
        <v>6624</v>
      </c>
      <c r="BJ146" s="87" t="e">
        <f>REPLACE(INDEX(GroupVertices[Group], MATCH(Vertices[[#This Row],[Vertex]],GroupVertices[Vertex],0)),1,1,"")</f>
        <v>#N/A</v>
      </c>
      <c r="BK146" s="2"/>
      <c r="BL146" s="3"/>
      <c r="BM146" s="3"/>
      <c r="BN146" s="3"/>
      <c r="BO146" s="3"/>
    </row>
    <row r="147" spans="1:67" x14ac:dyDescent="0.25">
      <c r="A147" s="67" t="s">
        <v>2226</v>
      </c>
      <c r="B147" s="68"/>
      <c r="C147" s="68"/>
      <c r="D147" s="69"/>
      <c r="E147" s="111"/>
      <c r="F147" s="103" t="s">
        <v>2770</v>
      </c>
      <c r="G147" s="112"/>
      <c r="H147" s="72"/>
      <c r="I147" s="73"/>
      <c r="J147" s="113"/>
      <c r="K147" s="72" t="s">
        <v>6033</v>
      </c>
      <c r="L147" s="114"/>
      <c r="M147" s="77">
        <v>6888.49853515625</v>
      </c>
      <c r="N147" s="77">
        <v>1163.21875</v>
      </c>
      <c r="O147" s="78"/>
      <c r="P147" s="79"/>
      <c r="Q147" s="79"/>
      <c r="R147" s="89"/>
      <c r="S147" s="49">
        <v>0</v>
      </c>
      <c r="T147" s="49">
        <v>2</v>
      </c>
      <c r="U147" s="50">
        <v>0</v>
      </c>
      <c r="V147" s="50">
        <v>1.0039999999999999E-3</v>
      </c>
      <c r="W147" s="50">
        <v>2.3969999999999998E-3</v>
      </c>
      <c r="X147" s="50">
        <v>0.58915600000000001</v>
      </c>
      <c r="Y147" s="50">
        <v>0.5</v>
      </c>
      <c r="Z147" s="50">
        <v>0</v>
      </c>
      <c r="AA147" s="74">
        <v>147</v>
      </c>
      <c r="AB147" s="74"/>
      <c r="AC147" s="75"/>
      <c r="AD147" s="82" t="s">
        <v>4099</v>
      </c>
      <c r="AE147" s="82">
        <v>82</v>
      </c>
      <c r="AF147" s="82">
        <v>119</v>
      </c>
      <c r="AG147" s="82">
        <v>12735</v>
      </c>
      <c r="AH147" s="82">
        <v>8482</v>
      </c>
      <c r="AI147" s="82">
        <v>19800</v>
      </c>
      <c r="AJ147" s="82" t="s">
        <v>4521</v>
      </c>
      <c r="AK147" s="82" t="s">
        <v>4802</v>
      </c>
      <c r="AL147" s="85" t="s">
        <v>4968</v>
      </c>
      <c r="AM147" s="82" t="s">
        <v>1498</v>
      </c>
      <c r="AN147" s="84">
        <v>41104.351458333331</v>
      </c>
      <c r="AO147" s="85" t="s">
        <v>5121</v>
      </c>
      <c r="AP147" s="82" t="b">
        <v>0</v>
      </c>
      <c r="AQ147" s="82" t="b">
        <v>0</v>
      </c>
      <c r="AR147" s="82" t="b">
        <v>1</v>
      </c>
      <c r="AS147" s="82" t="s">
        <v>1023</v>
      </c>
      <c r="AT147" s="82">
        <v>9</v>
      </c>
      <c r="AU147" s="85" t="s">
        <v>1731</v>
      </c>
      <c r="AV147" s="82" t="b">
        <v>0</v>
      </c>
      <c r="AW147" s="82" t="s">
        <v>1780</v>
      </c>
      <c r="AX147" s="85" t="s">
        <v>5581</v>
      </c>
      <c r="AY147" s="82" t="s">
        <v>66</v>
      </c>
      <c r="AZ147" s="49" t="s">
        <v>2657</v>
      </c>
      <c r="BA147" s="49" t="s">
        <v>2657</v>
      </c>
      <c r="BB147" s="49" t="s">
        <v>2668</v>
      </c>
      <c r="BC147" s="49" t="s">
        <v>2668</v>
      </c>
      <c r="BD147" s="49"/>
      <c r="BE147" s="49"/>
      <c r="BF147" s="123" t="s">
        <v>6537</v>
      </c>
      <c r="BG147" s="123" t="s">
        <v>6537</v>
      </c>
      <c r="BH147" s="123" t="s">
        <v>6624</v>
      </c>
      <c r="BI147" s="123" t="s">
        <v>6624</v>
      </c>
      <c r="BJ147" s="87" t="e">
        <f>REPLACE(INDEX(GroupVertices[Group], MATCH(Vertices[[#This Row],[Vertex]],GroupVertices[Vertex],0)),1,1,"")</f>
        <v>#N/A</v>
      </c>
      <c r="BK147" s="2"/>
      <c r="BL147" s="3"/>
      <c r="BM147" s="3"/>
      <c r="BN147" s="3"/>
      <c r="BO147" s="3"/>
    </row>
    <row r="148" spans="1:67" x14ac:dyDescent="0.25">
      <c r="A148" s="67" t="s">
        <v>2227</v>
      </c>
      <c r="B148" s="68"/>
      <c r="C148" s="68"/>
      <c r="D148" s="69"/>
      <c r="E148" s="111"/>
      <c r="F148" s="103" t="s">
        <v>2771</v>
      </c>
      <c r="G148" s="112"/>
      <c r="H148" s="72"/>
      <c r="I148" s="73"/>
      <c r="J148" s="113"/>
      <c r="K148" s="72" t="s">
        <v>6034</v>
      </c>
      <c r="L148" s="114"/>
      <c r="M148" s="77">
        <v>4144.93505859375</v>
      </c>
      <c r="N148" s="77">
        <v>4767.14306640625</v>
      </c>
      <c r="O148" s="78"/>
      <c r="P148" s="79"/>
      <c r="Q148" s="79"/>
      <c r="R148" s="89"/>
      <c r="S148" s="49">
        <v>0</v>
      </c>
      <c r="T148" s="49">
        <v>2</v>
      </c>
      <c r="U148" s="50">
        <v>0</v>
      </c>
      <c r="V148" s="50">
        <v>1.0039999999999999E-3</v>
      </c>
      <c r="W148" s="50">
        <v>2.3969999999999998E-3</v>
      </c>
      <c r="X148" s="50">
        <v>0.58915600000000001</v>
      </c>
      <c r="Y148" s="50">
        <v>0.5</v>
      </c>
      <c r="Z148" s="50">
        <v>0</v>
      </c>
      <c r="AA148" s="74">
        <v>148</v>
      </c>
      <c r="AB148" s="74"/>
      <c r="AC148" s="75"/>
      <c r="AD148" s="82" t="s">
        <v>4100</v>
      </c>
      <c r="AE148" s="82">
        <v>667</v>
      </c>
      <c r="AF148" s="82">
        <v>216</v>
      </c>
      <c r="AG148" s="82">
        <v>3029</v>
      </c>
      <c r="AH148" s="82">
        <v>2410</v>
      </c>
      <c r="AI148" s="82">
        <v>-36000</v>
      </c>
      <c r="AJ148" s="82" t="s">
        <v>4522</v>
      </c>
      <c r="AK148" s="82" t="s">
        <v>4803</v>
      </c>
      <c r="AL148" s="82"/>
      <c r="AM148" s="82" t="s">
        <v>1573</v>
      </c>
      <c r="AN148" s="84">
        <v>40642.883333333331</v>
      </c>
      <c r="AO148" s="82"/>
      <c r="AP148" s="82" t="b">
        <v>0</v>
      </c>
      <c r="AQ148" s="82" t="b">
        <v>0</v>
      </c>
      <c r="AR148" s="82" t="b">
        <v>1</v>
      </c>
      <c r="AS148" s="82" t="s">
        <v>1023</v>
      </c>
      <c r="AT148" s="82">
        <v>24</v>
      </c>
      <c r="AU148" s="85" t="s">
        <v>1742</v>
      </c>
      <c r="AV148" s="82" t="b">
        <v>0</v>
      </c>
      <c r="AW148" s="82" t="s">
        <v>1780</v>
      </c>
      <c r="AX148" s="85" t="s">
        <v>5582</v>
      </c>
      <c r="AY148" s="82" t="s">
        <v>66</v>
      </c>
      <c r="AZ148" s="49" t="s">
        <v>2657</v>
      </c>
      <c r="BA148" s="49" t="s">
        <v>2657</v>
      </c>
      <c r="BB148" s="49" t="s">
        <v>2668</v>
      </c>
      <c r="BC148" s="49" t="s">
        <v>2668</v>
      </c>
      <c r="BD148" s="49"/>
      <c r="BE148" s="49"/>
      <c r="BF148" s="123" t="s">
        <v>6537</v>
      </c>
      <c r="BG148" s="123" t="s">
        <v>6537</v>
      </c>
      <c r="BH148" s="123" t="s">
        <v>6624</v>
      </c>
      <c r="BI148" s="123" t="s">
        <v>6624</v>
      </c>
      <c r="BJ148" s="87" t="e">
        <f>REPLACE(INDEX(GroupVertices[Group], MATCH(Vertices[[#This Row],[Vertex]],GroupVertices[Vertex],0)),1,1,"")</f>
        <v>#N/A</v>
      </c>
      <c r="BK148" s="2"/>
      <c r="BL148" s="3"/>
      <c r="BM148" s="3"/>
      <c r="BN148" s="3"/>
      <c r="BO148" s="3"/>
    </row>
    <row r="149" spans="1:67" x14ac:dyDescent="0.25">
      <c r="A149" s="67" t="s">
        <v>2228</v>
      </c>
      <c r="B149" s="68"/>
      <c r="C149" s="68"/>
      <c r="D149" s="69"/>
      <c r="E149" s="111"/>
      <c r="F149" s="103" t="s">
        <v>2772</v>
      </c>
      <c r="G149" s="112"/>
      <c r="H149" s="72"/>
      <c r="I149" s="73"/>
      <c r="J149" s="113"/>
      <c r="K149" s="72" t="s">
        <v>6035</v>
      </c>
      <c r="L149" s="114"/>
      <c r="M149" s="77">
        <v>7756.53515625</v>
      </c>
      <c r="N149" s="77">
        <v>2193.892578125</v>
      </c>
      <c r="O149" s="78"/>
      <c r="P149" s="79"/>
      <c r="Q149" s="79"/>
      <c r="R149" s="89"/>
      <c r="S149" s="49">
        <v>0</v>
      </c>
      <c r="T149" s="49">
        <v>2</v>
      </c>
      <c r="U149" s="50">
        <v>0</v>
      </c>
      <c r="V149" s="50">
        <v>1.0039999999999999E-3</v>
      </c>
      <c r="W149" s="50">
        <v>2.3969999999999998E-3</v>
      </c>
      <c r="X149" s="50">
        <v>0.58915600000000001</v>
      </c>
      <c r="Y149" s="50">
        <v>0.5</v>
      </c>
      <c r="Z149" s="50">
        <v>0</v>
      </c>
      <c r="AA149" s="74">
        <v>149</v>
      </c>
      <c r="AB149" s="74"/>
      <c r="AC149" s="75"/>
      <c r="AD149" s="82" t="s">
        <v>4101</v>
      </c>
      <c r="AE149" s="82">
        <v>33</v>
      </c>
      <c r="AF149" s="82">
        <v>11</v>
      </c>
      <c r="AG149" s="82">
        <v>204</v>
      </c>
      <c r="AH149" s="82">
        <v>197</v>
      </c>
      <c r="AI149" s="82"/>
      <c r="AJ149" s="82"/>
      <c r="AK149" s="82"/>
      <c r="AL149" s="82"/>
      <c r="AM149" s="82"/>
      <c r="AN149" s="84">
        <v>42212.700231481482</v>
      </c>
      <c r="AO149" s="85" t="s">
        <v>5122</v>
      </c>
      <c r="AP149" s="82" t="b">
        <v>1</v>
      </c>
      <c r="AQ149" s="82" t="b">
        <v>0</v>
      </c>
      <c r="AR149" s="82" t="b">
        <v>0</v>
      </c>
      <c r="AS149" s="82" t="s">
        <v>1023</v>
      </c>
      <c r="AT149" s="82">
        <v>0</v>
      </c>
      <c r="AU149" s="85" t="s">
        <v>1731</v>
      </c>
      <c r="AV149" s="82" t="b">
        <v>0</v>
      </c>
      <c r="AW149" s="82" t="s">
        <v>1780</v>
      </c>
      <c r="AX149" s="85" t="s">
        <v>5583</v>
      </c>
      <c r="AY149" s="82" t="s">
        <v>66</v>
      </c>
      <c r="AZ149" s="49" t="s">
        <v>2657</v>
      </c>
      <c r="BA149" s="49" t="s">
        <v>2657</v>
      </c>
      <c r="BB149" s="49" t="s">
        <v>2668</v>
      </c>
      <c r="BC149" s="49" t="s">
        <v>2668</v>
      </c>
      <c r="BD149" s="49"/>
      <c r="BE149" s="49"/>
      <c r="BF149" s="123" t="s">
        <v>6537</v>
      </c>
      <c r="BG149" s="123" t="s">
        <v>6537</v>
      </c>
      <c r="BH149" s="123" t="s">
        <v>6624</v>
      </c>
      <c r="BI149" s="123" t="s">
        <v>6624</v>
      </c>
      <c r="BJ149" s="87" t="e">
        <f>REPLACE(INDEX(GroupVertices[Group], MATCH(Vertices[[#This Row],[Vertex]],GroupVertices[Vertex],0)),1,1,"")</f>
        <v>#N/A</v>
      </c>
      <c r="BK149" s="2"/>
      <c r="BL149" s="3"/>
      <c r="BM149" s="3"/>
      <c r="BN149" s="3"/>
      <c r="BO149" s="3"/>
    </row>
    <row r="150" spans="1:67" x14ac:dyDescent="0.25">
      <c r="A150" s="67" t="s">
        <v>2229</v>
      </c>
      <c r="B150" s="68"/>
      <c r="C150" s="68"/>
      <c r="D150" s="69"/>
      <c r="E150" s="111"/>
      <c r="F150" s="103" t="s">
        <v>2773</v>
      </c>
      <c r="G150" s="112"/>
      <c r="H150" s="72"/>
      <c r="I150" s="73"/>
      <c r="J150" s="113"/>
      <c r="K150" s="72" t="s">
        <v>6036</v>
      </c>
      <c r="L150" s="114"/>
      <c r="M150" s="77">
        <v>7372.755859375</v>
      </c>
      <c r="N150" s="77">
        <v>3844.5537109375</v>
      </c>
      <c r="O150" s="78"/>
      <c r="P150" s="79"/>
      <c r="Q150" s="79"/>
      <c r="R150" s="89"/>
      <c r="S150" s="49">
        <v>0</v>
      </c>
      <c r="T150" s="49">
        <v>2</v>
      </c>
      <c r="U150" s="50">
        <v>0</v>
      </c>
      <c r="V150" s="50">
        <v>1.0039999999999999E-3</v>
      </c>
      <c r="W150" s="50">
        <v>2.3969999999999998E-3</v>
      </c>
      <c r="X150" s="50">
        <v>0.58915600000000001</v>
      </c>
      <c r="Y150" s="50">
        <v>0.5</v>
      </c>
      <c r="Z150" s="50">
        <v>0</v>
      </c>
      <c r="AA150" s="74">
        <v>150</v>
      </c>
      <c r="AB150" s="74"/>
      <c r="AC150" s="75"/>
      <c r="AD150" s="82" t="s">
        <v>4102</v>
      </c>
      <c r="AE150" s="82">
        <v>229</v>
      </c>
      <c r="AF150" s="82">
        <v>292</v>
      </c>
      <c r="AG150" s="82">
        <v>9713</v>
      </c>
      <c r="AH150" s="82">
        <v>8811</v>
      </c>
      <c r="AI150" s="82"/>
      <c r="AJ150" s="82" t="s">
        <v>4523</v>
      </c>
      <c r="AK150" s="82"/>
      <c r="AL150" s="85" t="s">
        <v>4969</v>
      </c>
      <c r="AM150" s="82"/>
      <c r="AN150" s="84">
        <v>42217.070972222224</v>
      </c>
      <c r="AO150" s="85" t="s">
        <v>5123</v>
      </c>
      <c r="AP150" s="82" t="b">
        <v>1</v>
      </c>
      <c r="AQ150" s="82" t="b">
        <v>0</v>
      </c>
      <c r="AR150" s="82" t="b">
        <v>0</v>
      </c>
      <c r="AS150" s="82" t="s">
        <v>1023</v>
      </c>
      <c r="AT150" s="82">
        <v>5</v>
      </c>
      <c r="AU150" s="85" t="s">
        <v>1731</v>
      </c>
      <c r="AV150" s="82" t="b">
        <v>0</v>
      </c>
      <c r="AW150" s="82" t="s">
        <v>1780</v>
      </c>
      <c r="AX150" s="85" t="s">
        <v>5584</v>
      </c>
      <c r="AY150" s="82" t="s">
        <v>66</v>
      </c>
      <c r="AZ150" s="49" t="s">
        <v>2657</v>
      </c>
      <c r="BA150" s="49" t="s">
        <v>2657</v>
      </c>
      <c r="BB150" s="49" t="s">
        <v>2668</v>
      </c>
      <c r="BC150" s="49" t="s">
        <v>2668</v>
      </c>
      <c r="BD150" s="49"/>
      <c r="BE150" s="49"/>
      <c r="BF150" s="123" t="s">
        <v>6537</v>
      </c>
      <c r="BG150" s="123" t="s">
        <v>6537</v>
      </c>
      <c r="BH150" s="123" t="s">
        <v>6624</v>
      </c>
      <c r="BI150" s="123" t="s">
        <v>6624</v>
      </c>
      <c r="BJ150" s="87" t="e">
        <f>REPLACE(INDEX(GroupVertices[Group], MATCH(Vertices[[#This Row],[Vertex]],GroupVertices[Vertex],0)),1,1,"")</f>
        <v>#N/A</v>
      </c>
      <c r="BK150" s="2"/>
      <c r="BL150" s="3"/>
      <c r="BM150" s="3"/>
      <c r="BN150" s="3"/>
      <c r="BO150" s="3"/>
    </row>
    <row r="151" spans="1:67" x14ac:dyDescent="0.25">
      <c r="A151" s="67" t="s">
        <v>2230</v>
      </c>
      <c r="B151" s="68"/>
      <c r="C151" s="68"/>
      <c r="D151" s="69"/>
      <c r="E151" s="111"/>
      <c r="F151" s="103" t="s">
        <v>2774</v>
      </c>
      <c r="G151" s="112"/>
      <c r="H151" s="72"/>
      <c r="I151" s="73"/>
      <c r="J151" s="113"/>
      <c r="K151" s="72" t="s">
        <v>6037</v>
      </c>
      <c r="L151" s="114"/>
      <c r="M151" s="77">
        <v>5118.36376953125</v>
      </c>
      <c r="N151" s="77">
        <v>2932.9208984375</v>
      </c>
      <c r="O151" s="78"/>
      <c r="P151" s="79"/>
      <c r="Q151" s="79"/>
      <c r="R151" s="89"/>
      <c r="S151" s="49">
        <v>0</v>
      </c>
      <c r="T151" s="49">
        <v>2</v>
      </c>
      <c r="U151" s="50">
        <v>0</v>
      </c>
      <c r="V151" s="50">
        <v>1.0039999999999999E-3</v>
      </c>
      <c r="W151" s="50">
        <v>2.3969999999999998E-3</v>
      </c>
      <c r="X151" s="50">
        <v>0.58915600000000001</v>
      </c>
      <c r="Y151" s="50">
        <v>0.5</v>
      </c>
      <c r="Z151" s="50">
        <v>0</v>
      </c>
      <c r="AA151" s="74">
        <v>151</v>
      </c>
      <c r="AB151" s="74"/>
      <c r="AC151" s="75"/>
      <c r="AD151" s="82" t="s">
        <v>4103</v>
      </c>
      <c r="AE151" s="82">
        <v>146</v>
      </c>
      <c r="AF151" s="82">
        <v>1516</v>
      </c>
      <c r="AG151" s="82">
        <v>20887</v>
      </c>
      <c r="AH151" s="82">
        <v>22055</v>
      </c>
      <c r="AI151" s="82"/>
      <c r="AJ151" s="82" t="s">
        <v>4524</v>
      </c>
      <c r="AK151" s="82" t="s">
        <v>1045</v>
      </c>
      <c r="AL151" s="85" t="s">
        <v>4970</v>
      </c>
      <c r="AM151" s="82"/>
      <c r="AN151" s="84">
        <v>42291.442187499997</v>
      </c>
      <c r="AO151" s="85" t="s">
        <v>5124</v>
      </c>
      <c r="AP151" s="82" t="b">
        <v>1</v>
      </c>
      <c r="AQ151" s="82" t="b">
        <v>0</v>
      </c>
      <c r="AR151" s="82" t="b">
        <v>1</v>
      </c>
      <c r="AS151" s="82" t="s">
        <v>1023</v>
      </c>
      <c r="AT151" s="82">
        <v>17</v>
      </c>
      <c r="AU151" s="85" t="s">
        <v>1731</v>
      </c>
      <c r="AV151" s="82" t="b">
        <v>0</v>
      </c>
      <c r="AW151" s="82" t="s">
        <v>1780</v>
      </c>
      <c r="AX151" s="85" t="s">
        <v>5585</v>
      </c>
      <c r="AY151" s="82" t="s">
        <v>66</v>
      </c>
      <c r="AZ151" s="49" t="s">
        <v>2657</v>
      </c>
      <c r="BA151" s="49" t="s">
        <v>2657</v>
      </c>
      <c r="BB151" s="49" t="s">
        <v>2668</v>
      </c>
      <c r="BC151" s="49" t="s">
        <v>2668</v>
      </c>
      <c r="BD151" s="49"/>
      <c r="BE151" s="49"/>
      <c r="BF151" s="123" t="s">
        <v>6537</v>
      </c>
      <c r="BG151" s="123" t="s">
        <v>6537</v>
      </c>
      <c r="BH151" s="123" t="s">
        <v>6624</v>
      </c>
      <c r="BI151" s="123" t="s">
        <v>6624</v>
      </c>
      <c r="BJ151" s="87" t="e">
        <f>REPLACE(INDEX(GroupVertices[Group], MATCH(Vertices[[#This Row],[Vertex]],GroupVertices[Vertex],0)),1,1,"")</f>
        <v>#N/A</v>
      </c>
      <c r="BK151" s="2"/>
      <c r="BL151" s="3"/>
      <c r="BM151" s="3"/>
      <c r="BN151" s="3"/>
      <c r="BO151" s="3"/>
    </row>
    <row r="152" spans="1:67" x14ac:dyDescent="0.25">
      <c r="A152" s="67" t="s">
        <v>2231</v>
      </c>
      <c r="B152" s="68"/>
      <c r="C152" s="68"/>
      <c r="D152" s="69"/>
      <c r="E152" s="111"/>
      <c r="F152" s="103" t="s">
        <v>2775</v>
      </c>
      <c r="G152" s="112"/>
      <c r="H152" s="72"/>
      <c r="I152" s="73"/>
      <c r="J152" s="113"/>
      <c r="K152" s="72" t="s">
        <v>6038</v>
      </c>
      <c r="L152" s="114"/>
      <c r="M152" s="77">
        <v>7253.75927734375</v>
      </c>
      <c r="N152" s="77">
        <v>4287.16455078125</v>
      </c>
      <c r="O152" s="78"/>
      <c r="P152" s="79"/>
      <c r="Q152" s="79"/>
      <c r="R152" s="89"/>
      <c r="S152" s="49">
        <v>0</v>
      </c>
      <c r="T152" s="49">
        <v>2</v>
      </c>
      <c r="U152" s="50">
        <v>0</v>
      </c>
      <c r="V152" s="50">
        <v>1.0039999999999999E-3</v>
      </c>
      <c r="W152" s="50">
        <v>2.3969999999999998E-3</v>
      </c>
      <c r="X152" s="50">
        <v>0.58915600000000001</v>
      </c>
      <c r="Y152" s="50">
        <v>0.5</v>
      </c>
      <c r="Z152" s="50">
        <v>0</v>
      </c>
      <c r="AA152" s="74">
        <v>152</v>
      </c>
      <c r="AB152" s="74"/>
      <c r="AC152" s="75"/>
      <c r="AD152" s="82" t="s">
        <v>4104</v>
      </c>
      <c r="AE152" s="82">
        <v>5003</v>
      </c>
      <c r="AF152" s="82">
        <v>1059</v>
      </c>
      <c r="AG152" s="82">
        <v>2323</v>
      </c>
      <c r="AH152" s="82">
        <v>27966</v>
      </c>
      <c r="AI152" s="82"/>
      <c r="AJ152" s="82" t="s">
        <v>4525</v>
      </c>
      <c r="AK152" s="82" t="s">
        <v>4804</v>
      </c>
      <c r="AL152" s="82"/>
      <c r="AM152" s="82"/>
      <c r="AN152" s="84">
        <v>42600.323217592595</v>
      </c>
      <c r="AO152" s="85" t="s">
        <v>5125</v>
      </c>
      <c r="AP152" s="82" t="b">
        <v>1</v>
      </c>
      <c r="AQ152" s="82" t="b">
        <v>0</v>
      </c>
      <c r="AR152" s="82" t="b">
        <v>0</v>
      </c>
      <c r="AS152" s="82" t="s">
        <v>1023</v>
      </c>
      <c r="AT152" s="82">
        <v>3</v>
      </c>
      <c r="AU152" s="82"/>
      <c r="AV152" s="82" t="b">
        <v>0</v>
      </c>
      <c r="AW152" s="82" t="s">
        <v>1780</v>
      </c>
      <c r="AX152" s="85" t="s">
        <v>5586</v>
      </c>
      <c r="AY152" s="82" t="s">
        <v>66</v>
      </c>
      <c r="AZ152" s="49" t="s">
        <v>2657</v>
      </c>
      <c r="BA152" s="49" t="s">
        <v>2657</v>
      </c>
      <c r="BB152" s="49" t="s">
        <v>2668</v>
      </c>
      <c r="BC152" s="49" t="s">
        <v>2668</v>
      </c>
      <c r="BD152" s="49"/>
      <c r="BE152" s="49"/>
      <c r="BF152" s="123" t="s">
        <v>6537</v>
      </c>
      <c r="BG152" s="123" t="s">
        <v>6537</v>
      </c>
      <c r="BH152" s="123" t="s">
        <v>6624</v>
      </c>
      <c r="BI152" s="123" t="s">
        <v>6624</v>
      </c>
      <c r="BJ152" s="87" t="e">
        <f>REPLACE(INDEX(GroupVertices[Group], MATCH(Vertices[[#This Row],[Vertex]],GroupVertices[Vertex],0)),1,1,"")</f>
        <v>#N/A</v>
      </c>
      <c r="BK152" s="2"/>
      <c r="BL152" s="3"/>
      <c r="BM152" s="3"/>
      <c r="BN152" s="3"/>
      <c r="BO152" s="3"/>
    </row>
    <row r="153" spans="1:67" x14ac:dyDescent="0.25">
      <c r="A153" s="67" t="s">
        <v>2232</v>
      </c>
      <c r="B153" s="68"/>
      <c r="C153" s="68"/>
      <c r="D153" s="69"/>
      <c r="E153" s="111"/>
      <c r="F153" s="103" t="s">
        <v>2776</v>
      </c>
      <c r="G153" s="112"/>
      <c r="H153" s="72"/>
      <c r="I153" s="73"/>
      <c r="J153" s="113"/>
      <c r="K153" s="72" t="s">
        <v>6039</v>
      </c>
      <c r="L153" s="114"/>
      <c r="M153" s="77">
        <v>4270.1435546875</v>
      </c>
      <c r="N153" s="77">
        <v>2448.7275390625</v>
      </c>
      <c r="O153" s="78"/>
      <c r="P153" s="79"/>
      <c r="Q153" s="79"/>
      <c r="R153" s="89"/>
      <c r="S153" s="49">
        <v>0</v>
      </c>
      <c r="T153" s="49">
        <v>2</v>
      </c>
      <c r="U153" s="50">
        <v>0</v>
      </c>
      <c r="V153" s="50">
        <v>1.0039999999999999E-3</v>
      </c>
      <c r="W153" s="50">
        <v>2.3969999999999998E-3</v>
      </c>
      <c r="X153" s="50">
        <v>0.58915600000000001</v>
      </c>
      <c r="Y153" s="50">
        <v>0.5</v>
      </c>
      <c r="Z153" s="50">
        <v>0</v>
      </c>
      <c r="AA153" s="74">
        <v>153</v>
      </c>
      <c r="AB153" s="74"/>
      <c r="AC153" s="75"/>
      <c r="AD153" s="82" t="s">
        <v>4105</v>
      </c>
      <c r="AE153" s="82">
        <v>86</v>
      </c>
      <c r="AF153" s="82">
        <v>58</v>
      </c>
      <c r="AG153" s="82">
        <v>3246</v>
      </c>
      <c r="AH153" s="82">
        <v>17423</v>
      </c>
      <c r="AI153" s="82"/>
      <c r="AJ153" s="82" t="s">
        <v>4526</v>
      </c>
      <c r="AK153" s="82" t="s">
        <v>4805</v>
      </c>
      <c r="AL153" s="82"/>
      <c r="AM153" s="82"/>
      <c r="AN153" s="84">
        <v>42457.669629629629</v>
      </c>
      <c r="AO153" s="85" t="s">
        <v>5126</v>
      </c>
      <c r="AP153" s="82" t="b">
        <v>1</v>
      </c>
      <c r="AQ153" s="82" t="b">
        <v>0</v>
      </c>
      <c r="AR153" s="82" t="b">
        <v>0</v>
      </c>
      <c r="AS153" s="82" t="s">
        <v>1023</v>
      </c>
      <c r="AT153" s="82">
        <v>4</v>
      </c>
      <c r="AU153" s="82"/>
      <c r="AV153" s="82" t="b">
        <v>0</v>
      </c>
      <c r="AW153" s="82" t="s">
        <v>1780</v>
      </c>
      <c r="AX153" s="85" t="s">
        <v>5587</v>
      </c>
      <c r="AY153" s="82" t="s">
        <v>66</v>
      </c>
      <c r="AZ153" s="49" t="s">
        <v>2657</v>
      </c>
      <c r="BA153" s="49" t="s">
        <v>2657</v>
      </c>
      <c r="BB153" s="49" t="s">
        <v>2668</v>
      </c>
      <c r="BC153" s="49" t="s">
        <v>2668</v>
      </c>
      <c r="BD153" s="49"/>
      <c r="BE153" s="49"/>
      <c r="BF153" s="123" t="s">
        <v>6537</v>
      </c>
      <c r="BG153" s="123" t="s">
        <v>6537</v>
      </c>
      <c r="BH153" s="123" t="s">
        <v>6624</v>
      </c>
      <c r="BI153" s="123" t="s">
        <v>6624</v>
      </c>
      <c r="BJ153" s="87" t="e">
        <f>REPLACE(INDEX(GroupVertices[Group], MATCH(Vertices[[#This Row],[Vertex]],GroupVertices[Vertex],0)),1,1,"")</f>
        <v>#N/A</v>
      </c>
      <c r="BK153" s="2"/>
      <c r="BL153" s="3"/>
      <c r="BM153" s="3"/>
      <c r="BN153" s="3"/>
      <c r="BO153" s="3"/>
    </row>
    <row r="154" spans="1:67" x14ac:dyDescent="0.25">
      <c r="A154" s="67" t="s">
        <v>2233</v>
      </c>
      <c r="B154" s="68"/>
      <c r="C154" s="68"/>
      <c r="D154" s="69"/>
      <c r="E154" s="111"/>
      <c r="F154" s="103" t="s">
        <v>2777</v>
      </c>
      <c r="G154" s="112"/>
      <c r="H154" s="72"/>
      <c r="I154" s="73"/>
      <c r="J154" s="113"/>
      <c r="K154" s="72" t="s">
        <v>6040</v>
      </c>
      <c r="L154" s="114"/>
      <c r="M154" s="77">
        <v>6042.38720703125</v>
      </c>
      <c r="N154" s="77">
        <v>2162.63916015625</v>
      </c>
      <c r="O154" s="78"/>
      <c r="P154" s="79"/>
      <c r="Q154" s="79"/>
      <c r="R154" s="89"/>
      <c r="S154" s="49">
        <v>0</v>
      </c>
      <c r="T154" s="49">
        <v>2</v>
      </c>
      <c r="U154" s="50">
        <v>0</v>
      </c>
      <c r="V154" s="50">
        <v>1.0039999999999999E-3</v>
      </c>
      <c r="W154" s="50">
        <v>2.3969999999999998E-3</v>
      </c>
      <c r="X154" s="50">
        <v>0.58915600000000001</v>
      </c>
      <c r="Y154" s="50">
        <v>0.5</v>
      </c>
      <c r="Z154" s="50">
        <v>0</v>
      </c>
      <c r="AA154" s="74">
        <v>154</v>
      </c>
      <c r="AB154" s="74"/>
      <c r="AC154" s="75"/>
      <c r="AD154" s="82" t="s">
        <v>4106</v>
      </c>
      <c r="AE154" s="82">
        <v>900</v>
      </c>
      <c r="AF154" s="82">
        <v>202</v>
      </c>
      <c r="AG154" s="82">
        <v>974</v>
      </c>
      <c r="AH154" s="82">
        <v>1381</v>
      </c>
      <c r="AI154" s="82">
        <v>19800</v>
      </c>
      <c r="AJ154" s="82" t="s">
        <v>4527</v>
      </c>
      <c r="AK154" s="82" t="s">
        <v>1045</v>
      </c>
      <c r="AL154" s="82"/>
      <c r="AM154" s="82" t="s">
        <v>1571</v>
      </c>
      <c r="AN154" s="84">
        <v>40638.195416666669</v>
      </c>
      <c r="AO154" s="85" t="s">
        <v>5127</v>
      </c>
      <c r="AP154" s="82" t="b">
        <v>0</v>
      </c>
      <c r="AQ154" s="82" t="b">
        <v>0</v>
      </c>
      <c r="AR154" s="82" t="b">
        <v>0</v>
      </c>
      <c r="AS154" s="82" t="s">
        <v>1023</v>
      </c>
      <c r="AT154" s="82">
        <v>0</v>
      </c>
      <c r="AU154" s="85" t="s">
        <v>1738</v>
      </c>
      <c r="AV154" s="82" t="b">
        <v>0</v>
      </c>
      <c r="AW154" s="82" t="s">
        <v>1780</v>
      </c>
      <c r="AX154" s="85" t="s">
        <v>5588</v>
      </c>
      <c r="AY154" s="82" t="s">
        <v>66</v>
      </c>
      <c r="AZ154" s="49"/>
      <c r="BA154" s="49"/>
      <c r="BB154" s="49"/>
      <c r="BC154" s="49"/>
      <c r="BD154" s="49"/>
      <c r="BE154" s="49"/>
      <c r="BF154" s="123" t="s">
        <v>6538</v>
      </c>
      <c r="BG154" s="123" t="s">
        <v>6538</v>
      </c>
      <c r="BH154" s="123" t="s">
        <v>6696</v>
      </c>
      <c r="BI154" s="123" t="s">
        <v>6696</v>
      </c>
      <c r="BJ154" s="87" t="e">
        <f>REPLACE(INDEX(GroupVertices[Group], MATCH(Vertices[[#This Row],[Vertex]],GroupVertices[Vertex],0)),1,1,"")</f>
        <v>#N/A</v>
      </c>
      <c r="BK154" s="2"/>
      <c r="BL154" s="3"/>
      <c r="BM154" s="3"/>
      <c r="BN154" s="3"/>
      <c r="BO154" s="3"/>
    </row>
    <row r="155" spans="1:67" x14ac:dyDescent="0.25">
      <c r="A155" s="67" t="s">
        <v>2234</v>
      </c>
      <c r="B155" s="68"/>
      <c r="C155" s="68"/>
      <c r="D155" s="69"/>
      <c r="E155" s="111"/>
      <c r="F155" s="103" t="s">
        <v>2778</v>
      </c>
      <c r="G155" s="112"/>
      <c r="H155" s="72"/>
      <c r="I155" s="73"/>
      <c r="J155" s="113"/>
      <c r="K155" s="72" t="s">
        <v>6041</v>
      </c>
      <c r="L155" s="114"/>
      <c r="M155" s="77">
        <v>5252.57470703125</v>
      </c>
      <c r="N155" s="77">
        <v>1102.1839599609375</v>
      </c>
      <c r="O155" s="78"/>
      <c r="P155" s="79"/>
      <c r="Q155" s="79"/>
      <c r="R155" s="89"/>
      <c r="S155" s="49">
        <v>0</v>
      </c>
      <c r="T155" s="49">
        <v>2</v>
      </c>
      <c r="U155" s="50">
        <v>0</v>
      </c>
      <c r="V155" s="50">
        <v>1.0039999999999999E-3</v>
      </c>
      <c r="W155" s="50">
        <v>2.3969999999999998E-3</v>
      </c>
      <c r="X155" s="50">
        <v>0.58915600000000001</v>
      </c>
      <c r="Y155" s="50">
        <v>0.5</v>
      </c>
      <c r="Z155" s="50">
        <v>0</v>
      </c>
      <c r="AA155" s="74">
        <v>155</v>
      </c>
      <c r="AB155" s="74"/>
      <c r="AC155" s="75"/>
      <c r="AD155" s="82" t="s">
        <v>4107</v>
      </c>
      <c r="AE155" s="82">
        <v>2413</v>
      </c>
      <c r="AF155" s="82">
        <v>1889</v>
      </c>
      <c r="AG155" s="82">
        <v>58907</v>
      </c>
      <c r="AH155" s="82">
        <v>14827</v>
      </c>
      <c r="AI155" s="82">
        <v>-25200</v>
      </c>
      <c r="AJ155" s="82" t="s">
        <v>4528</v>
      </c>
      <c r="AK155" s="82" t="s">
        <v>4806</v>
      </c>
      <c r="AL155" s="82"/>
      <c r="AM155" s="82" t="s">
        <v>5045</v>
      </c>
      <c r="AN155" s="84">
        <v>42447.447187500002</v>
      </c>
      <c r="AO155" s="85" t="s">
        <v>5128</v>
      </c>
      <c r="AP155" s="82" t="b">
        <v>0</v>
      </c>
      <c r="AQ155" s="82" t="b">
        <v>0</v>
      </c>
      <c r="AR155" s="82" t="b">
        <v>1</v>
      </c>
      <c r="AS155" s="82" t="s">
        <v>1023</v>
      </c>
      <c r="AT155" s="82">
        <v>54</v>
      </c>
      <c r="AU155" s="85" t="s">
        <v>1739</v>
      </c>
      <c r="AV155" s="82" t="b">
        <v>0</v>
      </c>
      <c r="AW155" s="82" t="s">
        <v>1780</v>
      </c>
      <c r="AX155" s="85" t="s">
        <v>5589</v>
      </c>
      <c r="AY155" s="82" t="s">
        <v>66</v>
      </c>
      <c r="AZ155" s="49" t="s">
        <v>2657</v>
      </c>
      <c r="BA155" s="49" t="s">
        <v>2657</v>
      </c>
      <c r="BB155" s="49" t="s">
        <v>2668</v>
      </c>
      <c r="BC155" s="49" t="s">
        <v>2668</v>
      </c>
      <c r="BD155" s="49"/>
      <c r="BE155" s="49"/>
      <c r="BF155" s="123" t="s">
        <v>6537</v>
      </c>
      <c r="BG155" s="123" t="s">
        <v>6537</v>
      </c>
      <c r="BH155" s="123" t="s">
        <v>6624</v>
      </c>
      <c r="BI155" s="123" t="s">
        <v>6624</v>
      </c>
      <c r="BJ155" s="87" t="e">
        <f>REPLACE(INDEX(GroupVertices[Group], MATCH(Vertices[[#This Row],[Vertex]],GroupVertices[Vertex],0)),1,1,"")</f>
        <v>#N/A</v>
      </c>
      <c r="BK155" s="2"/>
      <c r="BL155" s="3"/>
      <c r="BM155" s="3"/>
      <c r="BN155" s="3"/>
      <c r="BO155" s="3"/>
    </row>
    <row r="156" spans="1:67" x14ac:dyDescent="0.25">
      <c r="A156" s="67" t="s">
        <v>2235</v>
      </c>
      <c r="B156" s="68"/>
      <c r="C156" s="68"/>
      <c r="D156" s="69"/>
      <c r="E156" s="111"/>
      <c r="F156" s="103" t="s">
        <v>2779</v>
      </c>
      <c r="G156" s="112"/>
      <c r="H156" s="72"/>
      <c r="I156" s="73"/>
      <c r="J156" s="113"/>
      <c r="K156" s="72" t="s">
        <v>6042</v>
      </c>
      <c r="L156" s="114"/>
      <c r="M156" s="77">
        <v>4324.548828125</v>
      </c>
      <c r="N156" s="77">
        <v>1571.6361083984375</v>
      </c>
      <c r="O156" s="78"/>
      <c r="P156" s="79"/>
      <c r="Q156" s="79"/>
      <c r="R156" s="89"/>
      <c r="S156" s="49">
        <v>0</v>
      </c>
      <c r="T156" s="49">
        <v>2</v>
      </c>
      <c r="U156" s="50">
        <v>0</v>
      </c>
      <c r="V156" s="50">
        <v>1.0039999999999999E-3</v>
      </c>
      <c r="W156" s="50">
        <v>2.3969999999999998E-3</v>
      </c>
      <c r="X156" s="50">
        <v>0.58915600000000001</v>
      </c>
      <c r="Y156" s="50">
        <v>0.5</v>
      </c>
      <c r="Z156" s="50">
        <v>0</v>
      </c>
      <c r="AA156" s="74">
        <v>156</v>
      </c>
      <c r="AB156" s="74"/>
      <c r="AC156" s="75"/>
      <c r="AD156" s="82" t="s">
        <v>4108</v>
      </c>
      <c r="AE156" s="82">
        <v>1624</v>
      </c>
      <c r="AF156" s="82">
        <v>4635</v>
      </c>
      <c r="AG156" s="82">
        <v>84342</v>
      </c>
      <c r="AH156" s="82">
        <v>20007</v>
      </c>
      <c r="AI156" s="82">
        <v>19800</v>
      </c>
      <c r="AJ156" s="82" t="s">
        <v>4529</v>
      </c>
      <c r="AK156" s="82" t="s">
        <v>4807</v>
      </c>
      <c r="AL156" s="85" t="s">
        <v>4971</v>
      </c>
      <c r="AM156" s="82" t="s">
        <v>1435</v>
      </c>
      <c r="AN156" s="84">
        <v>40561.431354166663</v>
      </c>
      <c r="AO156" s="85" t="s">
        <v>5129</v>
      </c>
      <c r="AP156" s="82" t="b">
        <v>0</v>
      </c>
      <c r="AQ156" s="82" t="b">
        <v>0</v>
      </c>
      <c r="AR156" s="82" t="b">
        <v>1</v>
      </c>
      <c r="AS156" s="82" t="s">
        <v>1023</v>
      </c>
      <c r="AT156" s="82">
        <v>178</v>
      </c>
      <c r="AU156" s="85" t="s">
        <v>1731</v>
      </c>
      <c r="AV156" s="82" t="b">
        <v>0</v>
      </c>
      <c r="AW156" s="82" t="s">
        <v>1780</v>
      </c>
      <c r="AX156" s="85" t="s">
        <v>5590</v>
      </c>
      <c r="AY156" s="82" t="s">
        <v>66</v>
      </c>
      <c r="AZ156" s="49" t="s">
        <v>2657</v>
      </c>
      <c r="BA156" s="49" t="s">
        <v>2657</v>
      </c>
      <c r="BB156" s="49" t="s">
        <v>2668</v>
      </c>
      <c r="BC156" s="49" t="s">
        <v>2668</v>
      </c>
      <c r="BD156" s="49"/>
      <c r="BE156" s="49"/>
      <c r="BF156" s="123" t="s">
        <v>6537</v>
      </c>
      <c r="BG156" s="123" t="s">
        <v>6537</v>
      </c>
      <c r="BH156" s="123" t="s">
        <v>6624</v>
      </c>
      <c r="BI156" s="123" t="s">
        <v>6624</v>
      </c>
      <c r="BJ156" s="87" t="e">
        <f>REPLACE(INDEX(GroupVertices[Group], MATCH(Vertices[[#This Row],[Vertex]],GroupVertices[Vertex],0)),1,1,"")</f>
        <v>#N/A</v>
      </c>
      <c r="BK156" s="2"/>
      <c r="BL156" s="3"/>
      <c r="BM156" s="3"/>
      <c r="BN156" s="3"/>
      <c r="BO156" s="3"/>
    </row>
    <row r="157" spans="1:67" x14ac:dyDescent="0.25">
      <c r="A157" s="67" t="s">
        <v>2236</v>
      </c>
      <c r="B157" s="68"/>
      <c r="C157" s="68"/>
      <c r="D157" s="69"/>
      <c r="E157" s="111"/>
      <c r="F157" s="103" t="s">
        <v>2780</v>
      </c>
      <c r="G157" s="112"/>
      <c r="H157" s="72"/>
      <c r="I157" s="73"/>
      <c r="J157" s="113"/>
      <c r="K157" s="72" t="s">
        <v>6043</v>
      </c>
      <c r="L157" s="114"/>
      <c r="M157" s="77">
        <v>3623.341064453125</v>
      </c>
      <c r="N157" s="77">
        <v>5147.06884765625</v>
      </c>
      <c r="O157" s="78"/>
      <c r="P157" s="79"/>
      <c r="Q157" s="79"/>
      <c r="R157" s="89"/>
      <c r="S157" s="49">
        <v>0</v>
      </c>
      <c r="T157" s="49">
        <v>2</v>
      </c>
      <c r="U157" s="50">
        <v>0</v>
      </c>
      <c r="V157" s="50">
        <v>1.0039999999999999E-3</v>
      </c>
      <c r="W157" s="50">
        <v>2.3969999999999998E-3</v>
      </c>
      <c r="X157" s="50">
        <v>0.58915600000000001</v>
      </c>
      <c r="Y157" s="50">
        <v>0.5</v>
      </c>
      <c r="Z157" s="50">
        <v>0</v>
      </c>
      <c r="AA157" s="74">
        <v>157</v>
      </c>
      <c r="AB157" s="74"/>
      <c r="AC157" s="75"/>
      <c r="AD157" s="82" t="s">
        <v>4109</v>
      </c>
      <c r="AE157" s="82">
        <v>330</v>
      </c>
      <c r="AF157" s="82">
        <v>310</v>
      </c>
      <c r="AG157" s="82">
        <v>23787</v>
      </c>
      <c r="AH157" s="82">
        <v>32409</v>
      </c>
      <c r="AI157" s="82">
        <v>19800</v>
      </c>
      <c r="AJ157" s="82" t="s">
        <v>4530</v>
      </c>
      <c r="AK157" s="82" t="s">
        <v>4808</v>
      </c>
      <c r="AL157" s="82"/>
      <c r="AM157" s="82" t="s">
        <v>1435</v>
      </c>
      <c r="AN157" s="84">
        <v>40833.874421296299</v>
      </c>
      <c r="AO157" s="85" t="s">
        <v>5130</v>
      </c>
      <c r="AP157" s="82" t="b">
        <v>0</v>
      </c>
      <c r="AQ157" s="82" t="b">
        <v>0</v>
      </c>
      <c r="AR157" s="82" t="b">
        <v>1</v>
      </c>
      <c r="AS157" s="82" t="s">
        <v>1023</v>
      </c>
      <c r="AT157" s="82">
        <v>37</v>
      </c>
      <c r="AU157" s="85" t="s">
        <v>5393</v>
      </c>
      <c r="AV157" s="82" t="b">
        <v>0</v>
      </c>
      <c r="AW157" s="82" t="s">
        <v>1780</v>
      </c>
      <c r="AX157" s="85" t="s">
        <v>5591</v>
      </c>
      <c r="AY157" s="82" t="s">
        <v>66</v>
      </c>
      <c r="AZ157" s="49" t="s">
        <v>2657</v>
      </c>
      <c r="BA157" s="49" t="s">
        <v>2657</v>
      </c>
      <c r="BB157" s="49" t="s">
        <v>2668</v>
      </c>
      <c r="BC157" s="49" t="s">
        <v>2668</v>
      </c>
      <c r="BD157" s="49"/>
      <c r="BE157" s="49"/>
      <c r="BF157" s="123" t="s">
        <v>6537</v>
      </c>
      <c r="BG157" s="123" t="s">
        <v>6537</v>
      </c>
      <c r="BH157" s="123" t="s">
        <v>6624</v>
      </c>
      <c r="BI157" s="123" t="s">
        <v>6624</v>
      </c>
      <c r="BJ157" s="87" t="e">
        <f>REPLACE(INDEX(GroupVertices[Group], MATCH(Vertices[[#This Row],[Vertex]],GroupVertices[Vertex],0)),1,1,"")</f>
        <v>#N/A</v>
      </c>
      <c r="BK157" s="2"/>
      <c r="BL157" s="3"/>
      <c r="BM157" s="3"/>
      <c r="BN157" s="3"/>
      <c r="BO157" s="3"/>
    </row>
    <row r="158" spans="1:67" x14ac:dyDescent="0.25">
      <c r="A158" s="67" t="s">
        <v>2237</v>
      </c>
      <c r="B158" s="68"/>
      <c r="C158" s="68"/>
      <c r="D158" s="69"/>
      <c r="E158" s="111"/>
      <c r="F158" s="103" t="s">
        <v>2781</v>
      </c>
      <c r="G158" s="112"/>
      <c r="H158" s="72"/>
      <c r="I158" s="73"/>
      <c r="J158" s="113"/>
      <c r="K158" s="72" t="s">
        <v>6044</v>
      </c>
      <c r="L158" s="114"/>
      <c r="M158" s="77">
        <v>7765.7841796875</v>
      </c>
      <c r="N158" s="77">
        <v>1814.1195068359375</v>
      </c>
      <c r="O158" s="78"/>
      <c r="P158" s="79"/>
      <c r="Q158" s="79"/>
      <c r="R158" s="89"/>
      <c r="S158" s="49">
        <v>0</v>
      </c>
      <c r="T158" s="49">
        <v>2</v>
      </c>
      <c r="U158" s="50">
        <v>0</v>
      </c>
      <c r="V158" s="50">
        <v>1.0039999999999999E-3</v>
      </c>
      <c r="W158" s="50">
        <v>2.3969999999999998E-3</v>
      </c>
      <c r="X158" s="50">
        <v>0.58915600000000001</v>
      </c>
      <c r="Y158" s="50">
        <v>0.5</v>
      </c>
      <c r="Z158" s="50">
        <v>0</v>
      </c>
      <c r="AA158" s="74">
        <v>158</v>
      </c>
      <c r="AB158" s="74"/>
      <c r="AC158" s="75"/>
      <c r="AD158" s="82" t="s">
        <v>4110</v>
      </c>
      <c r="AE158" s="82">
        <v>72</v>
      </c>
      <c r="AF158" s="82">
        <v>476</v>
      </c>
      <c r="AG158" s="82">
        <v>1873</v>
      </c>
      <c r="AH158" s="82">
        <v>469</v>
      </c>
      <c r="AI158" s="82"/>
      <c r="AJ158" s="82" t="s">
        <v>4531</v>
      </c>
      <c r="AK158" s="82" t="s">
        <v>4809</v>
      </c>
      <c r="AL158" s="82"/>
      <c r="AM158" s="82"/>
      <c r="AN158" s="84">
        <v>42320.316481481481</v>
      </c>
      <c r="AO158" s="85" t="s">
        <v>5131</v>
      </c>
      <c r="AP158" s="82" t="b">
        <v>1</v>
      </c>
      <c r="AQ158" s="82" t="b">
        <v>0</v>
      </c>
      <c r="AR158" s="82" t="b">
        <v>0</v>
      </c>
      <c r="AS158" s="82" t="s">
        <v>1023</v>
      </c>
      <c r="AT158" s="82">
        <v>3</v>
      </c>
      <c r="AU158" s="85" t="s">
        <v>1731</v>
      </c>
      <c r="AV158" s="82" t="b">
        <v>0</v>
      </c>
      <c r="AW158" s="82" t="s">
        <v>1780</v>
      </c>
      <c r="AX158" s="85" t="s">
        <v>5592</v>
      </c>
      <c r="AY158" s="82" t="s">
        <v>66</v>
      </c>
      <c r="AZ158" s="49" t="s">
        <v>2657</v>
      </c>
      <c r="BA158" s="49" t="s">
        <v>2657</v>
      </c>
      <c r="BB158" s="49" t="s">
        <v>2668</v>
      </c>
      <c r="BC158" s="49" t="s">
        <v>2668</v>
      </c>
      <c r="BD158" s="49"/>
      <c r="BE158" s="49"/>
      <c r="BF158" s="123" t="s">
        <v>6537</v>
      </c>
      <c r="BG158" s="123" t="s">
        <v>6537</v>
      </c>
      <c r="BH158" s="123" t="s">
        <v>6624</v>
      </c>
      <c r="BI158" s="123" t="s">
        <v>6624</v>
      </c>
      <c r="BJ158" s="87" t="e">
        <f>REPLACE(INDEX(GroupVertices[Group], MATCH(Vertices[[#This Row],[Vertex]],GroupVertices[Vertex],0)),1,1,"")</f>
        <v>#N/A</v>
      </c>
      <c r="BK158" s="2"/>
      <c r="BL158" s="3"/>
      <c r="BM158" s="3"/>
      <c r="BN158" s="3"/>
      <c r="BO158" s="3"/>
    </row>
    <row r="159" spans="1:67" x14ac:dyDescent="0.25">
      <c r="A159" s="67" t="s">
        <v>2238</v>
      </c>
      <c r="B159" s="68"/>
      <c r="C159" s="68"/>
      <c r="D159" s="69"/>
      <c r="E159" s="111"/>
      <c r="F159" s="103" t="s">
        <v>2782</v>
      </c>
      <c r="G159" s="112"/>
      <c r="H159" s="72"/>
      <c r="I159" s="73"/>
      <c r="J159" s="113"/>
      <c r="K159" s="72" t="s">
        <v>6045</v>
      </c>
      <c r="L159" s="114"/>
      <c r="M159" s="77">
        <v>3832.229248046875</v>
      </c>
      <c r="N159" s="77">
        <v>4600.7060546875</v>
      </c>
      <c r="O159" s="78"/>
      <c r="P159" s="79"/>
      <c r="Q159" s="79"/>
      <c r="R159" s="89"/>
      <c r="S159" s="49">
        <v>0</v>
      </c>
      <c r="T159" s="49">
        <v>2</v>
      </c>
      <c r="U159" s="50">
        <v>0</v>
      </c>
      <c r="V159" s="50">
        <v>1.0039999999999999E-3</v>
      </c>
      <c r="W159" s="50">
        <v>2.3969999999999998E-3</v>
      </c>
      <c r="X159" s="50">
        <v>0.58915600000000001</v>
      </c>
      <c r="Y159" s="50">
        <v>0.5</v>
      </c>
      <c r="Z159" s="50">
        <v>0</v>
      </c>
      <c r="AA159" s="74">
        <v>159</v>
      </c>
      <c r="AB159" s="74"/>
      <c r="AC159" s="75"/>
      <c r="AD159" s="82" t="s">
        <v>4111</v>
      </c>
      <c r="AE159" s="82">
        <v>8</v>
      </c>
      <c r="AF159" s="82">
        <v>0</v>
      </c>
      <c r="AG159" s="82">
        <v>1</v>
      </c>
      <c r="AH159" s="82">
        <v>0</v>
      </c>
      <c r="AI159" s="82"/>
      <c r="AJ159" s="82" t="s">
        <v>4532</v>
      </c>
      <c r="AK159" s="82" t="s">
        <v>1478</v>
      </c>
      <c r="AL159" s="82"/>
      <c r="AM159" s="82"/>
      <c r="AN159" s="84">
        <v>42848.598414351851</v>
      </c>
      <c r="AO159" s="82"/>
      <c r="AP159" s="82" t="b">
        <v>1</v>
      </c>
      <c r="AQ159" s="82" t="b">
        <v>0</v>
      </c>
      <c r="AR159" s="82" t="b">
        <v>0</v>
      </c>
      <c r="AS159" s="82" t="s">
        <v>1023</v>
      </c>
      <c r="AT159" s="82">
        <v>0</v>
      </c>
      <c r="AU159" s="82"/>
      <c r="AV159" s="82" t="b">
        <v>0</v>
      </c>
      <c r="AW159" s="82" t="s">
        <v>1780</v>
      </c>
      <c r="AX159" s="85" t="s">
        <v>5593</v>
      </c>
      <c r="AY159" s="82" t="s">
        <v>66</v>
      </c>
      <c r="AZ159" s="49" t="s">
        <v>2657</v>
      </c>
      <c r="BA159" s="49" t="s">
        <v>2657</v>
      </c>
      <c r="BB159" s="49" t="s">
        <v>2668</v>
      </c>
      <c r="BC159" s="49" t="s">
        <v>2668</v>
      </c>
      <c r="BD159" s="49"/>
      <c r="BE159" s="49"/>
      <c r="BF159" s="123" t="s">
        <v>6537</v>
      </c>
      <c r="BG159" s="123" t="s">
        <v>6537</v>
      </c>
      <c r="BH159" s="123" t="s">
        <v>6624</v>
      </c>
      <c r="BI159" s="123" t="s">
        <v>6624</v>
      </c>
      <c r="BJ159" s="87" t="e">
        <f>REPLACE(INDEX(GroupVertices[Group], MATCH(Vertices[[#This Row],[Vertex]],GroupVertices[Vertex],0)),1,1,"")</f>
        <v>#N/A</v>
      </c>
      <c r="BK159" s="2"/>
      <c r="BL159" s="3"/>
      <c r="BM159" s="3"/>
      <c r="BN159" s="3"/>
      <c r="BO159" s="3"/>
    </row>
    <row r="160" spans="1:67" x14ac:dyDescent="0.25">
      <c r="A160" s="67" t="s">
        <v>2239</v>
      </c>
      <c r="B160" s="68"/>
      <c r="C160" s="68"/>
      <c r="D160" s="69"/>
      <c r="E160" s="111"/>
      <c r="F160" s="103" t="s">
        <v>2783</v>
      </c>
      <c r="G160" s="112"/>
      <c r="H160" s="72"/>
      <c r="I160" s="73"/>
      <c r="J160" s="113"/>
      <c r="K160" s="72" t="s">
        <v>6046</v>
      </c>
      <c r="L160" s="114"/>
      <c r="M160" s="77">
        <v>8341.0537109375</v>
      </c>
      <c r="N160" s="77">
        <v>2284.646484375</v>
      </c>
      <c r="O160" s="78"/>
      <c r="P160" s="79"/>
      <c r="Q160" s="79"/>
      <c r="R160" s="89"/>
      <c r="S160" s="49">
        <v>0</v>
      </c>
      <c r="T160" s="49">
        <v>2</v>
      </c>
      <c r="U160" s="50">
        <v>0</v>
      </c>
      <c r="V160" s="50">
        <v>1.0039999999999999E-3</v>
      </c>
      <c r="W160" s="50">
        <v>2.3969999999999998E-3</v>
      </c>
      <c r="X160" s="50">
        <v>0.58915600000000001</v>
      </c>
      <c r="Y160" s="50">
        <v>0.5</v>
      </c>
      <c r="Z160" s="50">
        <v>0</v>
      </c>
      <c r="AA160" s="74">
        <v>160</v>
      </c>
      <c r="AB160" s="74"/>
      <c r="AC160" s="75"/>
      <c r="AD160" s="82" t="s">
        <v>4112</v>
      </c>
      <c r="AE160" s="82">
        <v>746</v>
      </c>
      <c r="AF160" s="82">
        <v>2653</v>
      </c>
      <c r="AG160" s="82">
        <v>8563</v>
      </c>
      <c r="AH160" s="82">
        <v>999</v>
      </c>
      <c r="AI160" s="82">
        <v>19800</v>
      </c>
      <c r="AJ160" s="82" t="s">
        <v>4533</v>
      </c>
      <c r="AK160" s="82" t="s">
        <v>4799</v>
      </c>
      <c r="AL160" s="85" t="s">
        <v>4972</v>
      </c>
      <c r="AM160" s="82" t="s">
        <v>1419</v>
      </c>
      <c r="AN160" s="84">
        <v>40310.598657407405</v>
      </c>
      <c r="AO160" s="85" t="s">
        <v>5132</v>
      </c>
      <c r="AP160" s="82" t="b">
        <v>0</v>
      </c>
      <c r="AQ160" s="82" t="b">
        <v>0</v>
      </c>
      <c r="AR160" s="82" t="b">
        <v>0</v>
      </c>
      <c r="AS160" s="82" t="s">
        <v>1023</v>
      </c>
      <c r="AT160" s="82">
        <v>30</v>
      </c>
      <c r="AU160" s="85" t="s">
        <v>5394</v>
      </c>
      <c r="AV160" s="82" t="b">
        <v>0</v>
      </c>
      <c r="AW160" s="82" t="s">
        <v>1780</v>
      </c>
      <c r="AX160" s="85" t="s">
        <v>5594</v>
      </c>
      <c r="AY160" s="82" t="s">
        <v>66</v>
      </c>
      <c r="AZ160" s="49" t="s">
        <v>2657</v>
      </c>
      <c r="BA160" s="49" t="s">
        <v>2657</v>
      </c>
      <c r="BB160" s="49" t="s">
        <v>2668</v>
      </c>
      <c r="BC160" s="49" t="s">
        <v>2668</v>
      </c>
      <c r="BD160" s="49"/>
      <c r="BE160" s="49"/>
      <c r="BF160" s="123" t="s">
        <v>6537</v>
      </c>
      <c r="BG160" s="123" t="s">
        <v>6537</v>
      </c>
      <c r="BH160" s="123" t="s">
        <v>6624</v>
      </c>
      <c r="BI160" s="123" t="s">
        <v>6624</v>
      </c>
      <c r="BJ160" s="87" t="e">
        <f>REPLACE(INDEX(GroupVertices[Group], MATCH(Vertices[[#This Row],[Vertex]],GroupVertices[Vertex],0)),1,1,"")</f>
        <v>#N/A</v>
      </c>
      <c r="BK160" s="2"/>
      <c r="BL160" s="3"/>
      <c r="BM160" s="3"/>
      <c r="BN160" s="3"/>
      <c r="BO160" s="3"/>
    </row>
    <row r="161" spans="1:67" x14ac:dyDescent="0.25">
      <c r="A161" s="67" t="s">
        <v>2240</v>
      </c>
      <c r="B161" s="68"/>
      <c r="C161" s="68"/>
      <c r="D161" s="69"/>
      <c r="E161" s="111"/>
      <c r="F161" s="103" t="s">
        <v>2784</v>
      </c>
      <c r="G161" s="112"/>
      <c r="H161" s="72"/>
      <c r="I161" s="73"/>
      <c r="J161" s="113"/>
      <c r="K161" s="72" t="s">
        <v>6047</v>
      </c>
      <c r="L161" s="114"/>
      <c r="M161" s="77">
        <v>4630.31640625</v>
      </c>
      <c r="N161" s="77">
        <v>1927.191162109375</v>
      </c>
      <c r="O161" s="78"/>
      <c r="P161" s="79"/>
      <c r="Q161" s="79"/>
      <c r="R161" s="89"/>
      <c r="S161" s="49">
        <v>0</v>
      </c>
      <c r="T161" s="49">
        <v>2</v>
      </c>
      <c r="U161" s="50">
        <v>0</v>
      </c>
      <c r="V161" s="50">
        <v>1.0039999999999999E-3</v>
      </c>
      <c r="W161" s="50">
        <v>2.3969999999999998E-3</v>
      </c>
      <c r="X161" s="50">
        <v>0.58915600000000001</v>
      </c>
      <c r="Y161" s="50">
        <v>0.5</v>
      </c>
      <c r="Z161" s="50">
        <v>0</v>
      </c>
      <c r="AA161" s="74">
        <v>161</v>
      </c>
      <c r="AB161" s="74"/>
      <c r="AC161" s="75"/>
      <c r="AD161" s="82" t="s">
        <v>4113</v>
      </c>
      <c r="AE161" s="82">
        <v>35</v>
      </c>
      <c r="AF161" s="82">
        <v>29</v>
      </c>
      <c r="AG161" s="82">
        <v>665</v>
      </c>
      <c r="AH161" s="82">
        <v>1200</v>
      </c>
      <c r="AI161" s="82"/>
      <c r="AJ161" s="82" t="s">
        <v>4534</v>
      </c>
      <c r="AK161" s="82" t="s">
        <v>4810</v>
      </c>
      <c r="AL161" s="82"/>
      <c r="AM161" s="82"/>
      <c r="AN161" s="84">
        <v>42809.812592592592</v>
      </c>
      <c r="AO161" s="82"/>
      <c r="AP161" s="82" t="b">
        <v>1</v>
      </c>
      <c r="AQ161" s="82" t="b">
        <v>0</v>
      </c>
      <c r="AR161" s="82" t="b">
        <v>0</v>
      </c>
      <c r="AS161" s="82" t="s">
        <v>1023</v>
      </c>
      <c r="AT161" s="82">
        <v>0</v>
      </c>
      <c r="AU161" s="82"/>
      <c r="AV161" s="82" t="b">
        <v>0</v>
      </c>
      <c r="AW161" s="82" t="s">
        <v>1780</v>
      </c>
      <c r="AX161" s="85" t="s">
        <v>5595</v>
      </c>
      <c r="AY161" s="82" t="s">
        <v>66</v>
      </c>
      <c r="AZ161" s="49" t="s">
        <v>2657</v>
      </c>
      <c r="BA161" s="49" t="s">
        <v>2657</v>
      </c>
      <c r="BB161" s="49" t="s">
        <v>2668</v>
      </c>
      <c r="BC161" s="49" t="s">
        <v>2668</v>
      </c>
      <c r="BD161" s="49"/>
      <c r="BE161" s="49"/>
      <c r="BF161" s="123" t="s">
        <v>6537</v>
      </c>
      <c r="BG161" s="123" t="s">
        <v>6537</v>
      </c>
      <c r="BH161" s="123" t="s">
        <v>6624</v>
      </c>
      <c r="BI161" s="123" t="s">
        <v>6624</v>
      </c>
      <c r="BJ161" s="87" t="e">
        <f>REPLACE(INDEX(GroupVertices[Group], MATCH(Vertices[[#This Row],[Vertex]],GroupVertices[Vertex],0)),1,1,"")</f>
        <v>#N/A</v>
      </c>
      <c r="BK161" s="2"/>
      <c r="BL161" s="3"/>
      <c r="BM161" s="3"/>
      <c r="BN161" s="3"/>
      <c r="BO161" s="3"/>
    </row>
    <row r="162" spans="1:67" x14ac:dyDescent="0.25">
      <c r="A162" s="67" t="s">
        <v>2241</v>
      </c>
      <c r="B162" s="68"/>
      <c r="C162" s="68"/>
      <c r="D162" s="69"/>
      <c r="E162" s="111"/>
      <c r="F162" s="103" t="s">
        <v>2785</v>
      </c>
      <c r="G162" s="112"/>
      <c r="H162" s="72"/>
      <c r="I162" s="73"/>
      <c r="J162" s="113"/>
      <c r="K162" s="72" t="s">
        <v>6048</v>
      </c>
      <c r="L162" s="114"/>
      <c r="M162" s="77">
        <v>4472.07958984375</v>
      </c>
      <c r="N162" s="77">
        <v>1354.509521484375</v>
      </c>
      <c r="O162" s="78"/>
      <c r="P162" s="79"/>
      <c r="Q162" s="79"/>
      <c r="R162" s="89"/>
      <c r="S162" s="49">
        <v>0</v>
      </c>
      <c r="T162" s="49">
        <v>2</v>
      </c>
      <c r="U162" s="50">
        <v>0</v>
      </c>
      <c r="V162" s="50">
        <v>1.0039999999999999E-3</v>
      </c>
      <c r="W162" s="50">
        <v>2.3969999999999998E-3</v>
      </c>
      <c r="X162" s="50">
        <v>0.58915600000000001</v>
      </c>
      <c r="Y162" s="50">
        <v>0.5</v>
      </c>
      <c r="Z162" s="50">
        <v>0</v>
      </c>
      <c r="AA162" s="74">
        <v>162</v>
      </c>
      <c r="AB162" s="74"/>
      <c r="AC162" s="75"/>
      <c r="AD162" s="82" t="s">
        <v>4114</v>
      </c>
      <c r="AE162" s="82">
        <v>416</v>
      </c>
      <c r="AF162" s="82">
        <v>452</v>
      </c>
      <c r="AG162" s="82">
        <v>2894</v>
      </c>
      <c r="AH162" s="82">
        <v>178</v>
      </c>
      <c r="AI162" s="82">
        <v>-25200</v>
      </c>
      <c r="AJ162" s="82" t="s">
        <v>4535</v>
      </c>
      <c r="AK162" s="82" t="s">
        <v>4811</v>
      </c>
      <c r="AL162" s="85" t="s">
        <v>4973</v>
      </c>
      <c r="AM162" s="82" t="s">
        <v>1568</v>
      </c>
      <c r="AN162" s="84">
        <v>42175.597893518519</v>
      </c>
      <c r="AO162" s="85" t="s">
        <v>5133</v>
      </c>
      <c r="AP162" s="82" t="b">
        <v>0</v>
      </c>
      <c r="AQ162" s="82" t="b">
        <v>0</v>
      </c>
      <c r="AR162" s="82" t="b">
        <v>0</v>
      </c>
      <c r="AS162" s="82" t="s">
        <v>1023</v>
      </c>
      <c r="AT162" s="82">
        <v>5</v>
      </c>
      <c r="AU162" s="85" t="s">
        <v>1731</v>
      </c>
      <c r="AV162" s="82" t="b">
        <v>0</v>
      </c>
      <c r="AW162" s="82" t="s">
        <v>1780</v>
      </c>
      <c r="AX162" s="85" t="s">
        <v>5596</v>
      </c>
      <c r="AY162" s="82" t="s">
        <v>66</v>
      </c>
      <c r="AZ162" s="49" t="s">
        <v>2657</v>
      </c>
      <c r="BA162" s="49" t="s">
        <v>2657</v>
      </c>
      <c r="BB162" s="49" t="s">
        <v>2668</v>
      </c>
      <c r="BC162" s="49" t="s">
        <v>2668</v>
      </c>
      <c r="BD162" s="49"/>
      <c r="BE162" s="49"/>
      <c r="BF162" s="123" t="s">
        <v>6537</v>
      </c>
      <c r="BG162" s="123" t="s">
        <v>6537</v>
      </c>
      <c r="BH162" s="123" t="s">
        <v>6624</v>
      </c>
      <c r="BI162" s="123" t="s">
        <v>6624</v>
      </c>
      <c r="BJ162" s="87" t="e">
        <f>REPLACE(INDEX(GroupVertices[Group], MATCH(Vertices[[#This Row],[Vertex]],GroupVertices[Vertex],0)),1,1,"")</f>
        <v>#N/A</v>
      </c>
      <c r="BK162" s="2"/>
      <c r="BL162" s="3"/>
      <c r="BM162" s="3"/>
      <c r="BN162" s="3"/>
      <c r="BO162" s="3"/>
    </row>
    <row r="163" spans="1:67" x14ac:dyDescent="0.25">
      <c r="A163" s="67" t="s">
        <v>2242</v>
      </c>
      <c r="B163" s="68"/>
      <c r="C163" s="68"/>
      <c r="D163" s="69"/>
      <c r="E163" s="111"/>
      <c r="F163" s="103" t="s">
        <v>2786</v>
      </c>
      <c r="G163" s="112"/>
      <c r="H163" s="72"/>
      <c r="I163" s="73"/>
      <c r="J163" s="113"/>
      <c r="K163" s="72" t="s">
        <v>6049</v>
      </c>
      <c r="L163" s="114"/>
      <c r="M163" s="77">
        <v>5511.1845703125</v>
      </c>
      <c r="N163" s="77">
        <v>1277.686279296875</v>
      </c>
      <c r="O163" s="78"/>
      <c r="P163" s="79"/>
      <c r="Q163" s="79"/>
      <c r="R163" s="89"/>
      <c r="S163" s="49">
        <v>0</v>
      </c>
      <c r="T163" s="49">
        <v>2</v>
      </c>
      <c r="U163" s="50">
        <v>0</v>
      </c>
      <c r="V163" s="50">
        <v>1.0039999999999999E-3</v>
      </c>
      <c r="W163" s="50">
        <v>2.3969999999999998E-3</v>
      </c>
      <c r="X163" s="50">
        <v>0.58915600000000001</v>
      </c>
      <c r="Y163" s="50">
        <v>0.5</v>
      </c>
      <c r="Z163" s="50">
        <v>0</v>
      </c>
      <c r="AA163" s="74">
        <v>163</v>
      </c>
      <c r="AB163" s="74"/>
      <c r="AC163" s="75"/>
      <c r="AD163" s="82" t="s">
        <v>4115</v>
      </c>
      <c r="AE163" s="82">
        <v>1068</v>
      </c>
      <c r="AF163" s="82">
        <v>825</v>
      </c>
      <c r="AG163" s="82">
        <v>2261</v>
      </c>
      <c r="AH163" s="82">
        <v>9101</v>
      </c>
      <c r="AI163" s="82">
        <v>19800</v>
      </c>
      <c r="AJ163" s="82"/>
      <c r="AK163" s="82" t="s">
        <v>1045</v>
      </c>
      <c r="AL163" s="82"/>
      <c r="AM163" s="82" t="s">
        <v>1435</v>
      </c>
      <c r="AN163" s="84">
        <v>42235.360775462963</v>
      </c>
      <c r="AO163" s="85" t="s">
        <v>5134</v>
      </c>
      <c r="AP163" s="82" t="b">
        <v>0</v>
      </c>
      <c r="AQ163" s="82" t="b">
        <v>0</v>
      </c>
      <c r="AR163" s="82" t="b">
        <v>0</v>
      </c>
      <c r="AS163" s="82" t="s">
        <v>1023</v>
      </c>
      <c r="AT163" s="82">
        <v>3</v>
      </c>
      <c r="AU163" s="85" t="s">
        <v>1731</v>
      </c>
      <c r="AV163" s="82" t="b">
        <v>0</v>
      </c>
      <c r="AW163" s="82" t="s">
        <v>1780</v>
      </c>
      <c r="AX163" s="85" t="s">
        <v>5597</v>
      </c>
      <c r="AY163" s="82" t="s">
        <v>66</v>
      </c>
      <c r="AZ163" s="49" t="s">
        <v>2657</v>
      </c>
      <c r="BA163" s="49" t="s">
        <v>2657</v>
      </c>
      <c r="BB163" s="49" t="s">
        <v>2668</v>
      </c>
      <c r="BC163" s="49" t="s">
        <v>2668</v>
      </c>
      <c r="BD163" s="49"/>
      <c r="BE163" s="49"/>
      <c r="BF163" s="123" t="s">
        <v>6537</v>
      </c>
      <c r="BG163" s="123" t="s">
        <v>6537</v>
      </c>
      <c r="BH163" s="123" t="s">
        <v>6624</v>
      </c>
      <c r="BI163" s="123" t="s">
        <v>6624</v>
      </c>
      <c r="BJ163" s="87" t="e">
        <f>REPLACE(INDEX(GroupVertices[Group], MATCH(Vertices[[#This Row],[Vertex]],GroupVertices[Vertex],0)),1,1,"")</f>
        <v>#N/A</v>
      </c>
      <c r="BK163" s="2"/>
      <c r="BL163" s="3"/>
      <c r="BM163" s="3"/>
      <c r="BN163" s="3"/>
      <c r="BO163" s="3"/>
    </row>
    <row r="164" spans="1:67" x14ac:dyDescent="0.25">
      <c r="A164" s="67" t="s">
        <v>2243</v>
      </c>
      <c r="B164" s="68"/>
      <c r="C164" s="68"/>
      <c r="D164" s="69"/>
      <c r="E164" s="111"/>
      <c r="F164" s="103" t="s">
        <v>2787</v>
      </c>
      <c r="G164" s="112"/>
      <c r="H164" s="72"/>
      <c r="I164" s="73"/>
      <c r="J164" s="113"/>
      <c r="K164" s="72" t="s">
        <v>6050</v>
      </c>
      <c r="L164" s="114"/>
      <c r="M164" s="77">
        <v>3141.623046875</v>
      </c>
      <c r="N164" s="77">
        <v>2655.075927734375</v>
      </c>
      <c r="O164" s="78"/>
      <c r="P164" s="79"/>
      <c r="Q164" s="79"/>
      <c r="R164" s="89"/>
      <c r="S164" s="49">
        <v>0</v>
      </c>
      <c r="T164" s="49">
        <v>2</v>
      </c>
      <c r="U164" s="50">
        <v>0</v>
      </c>
      <c r="V164" s="50">
        <v>1.0039999999999999E-3</v>
      </c>
      <c r="W164" s="50">
        <v>2.3969999999999998E-3</v>
      </c>
      <c r="X164" s="50">
        <v>0.58915600000000001</v>
      </c>
      <c r="Y164" s="50">
        <v>0.5</v>
      </c>
      <c r="Z164" s="50">
        <v>0</v>
      </c>
      <c r="AA164" s="74">
        <v>164</v>
      </c>
      <c r="AB164" s="74"/>
      <c r="AC164" s="75"/>
      <c r="AD164" s="82" t="s">
        <v>4116</v>
      </c>
      <c r="AE164" s="82">
        <v>488</v>
      </c>
      <c r="AF164" s="82">
        <v>2191</v>
      </c>
      <c r="AG164" s="82">
        <v>65004</v>
      </c>
      <c r="AH164" s="82">
        <v>4065</v>
      </c>
      <c r="AI164" s="82">
        <v>19800</v>
      </c>
      <c r="AJ164" s="82" t="s">
        <v>4536</v>
      </c>
      <c r="AK164" s="82" t="s">
        <v>4812</v>
      </c>
      <c r="AL164" s="85" t="s">
        <v>4974</v>
      </c>
      <c r="AM164" s="82" t="s">
        <v>1498</v>
      </c>
      <c r="AN164" s="84">
        <v>39888.50980324074</v>
      </c>
      <c r="AO164" s="85" t="s">
        <v>5135</v>
      </c>
      <c r="AP164" s="82" t="b">
        <v>0</v>
      </c>
      <c r="AQ164" s="82" t="b">
        <v>0</v>
      </c>
      <c r="AR164" s="82" t="b">
        <v>1</v>
      </c>
      <c r="AS164" s="82" t="s">
        <v>1023</v>
      </c>
      <c r="AT164" s="82">
        <v>138</v>
      </c>
      <c r="AU164" s="85" t="s">
        <v>5395</v>
      </c>
      <c r="AV164" s="82" t="b">
        <v>0</v>
      </c>
      <c r="AW164" s="82" t="s">
        <v>1780</v>
      </c>
      <c r="AX164" s="85" t="s">
        <v>5598</v>
      </c>
      <c r="AY164" s="82" t="s">
        <v>66</v>
      </c>
      <c r="AZ164" s="49" t="s">
        <v>2657</v>
      </c>
      <c r="BA164" s="49" t="s">
        <v>2657</v>
      </c>
      <c r="BB164" s="49" t="s">
        <v>2668</v>
      </c>
      <c r="BC164" s="49" t="s">
        <v>2668</v>
      </c>
      <c r="BD164" s="49"/>
      <c r="BE164" s="49"/>
      <c r="BF164" s="123" t="s">
        <v>6537</v>
      </c>
      <c r="BG164" s="123" t="s">
        <v>6537</v>
      </c>
      <c r="BH164" s="123" t="s">
        <v>6624</v>
      </c>
      <c r="BI164" s="123" t="s">
        <v>6624</v>
      </c>
      <c r="BJ164" s="87" t="e">
        <f>REPLACE(INDEX(GroupVertices[Group], MATCH(Vertices[[#This Row],[Vertex]],GroupVertices[Vertex],0)),1,1,"")</f>
        <v>#N/A</v>
      </c>
      <c r="BK164" s="2"/>
      <c r="BL164" s="3"/>
      <c r="BM164" s="3"/>
      <c r="BN164" s="3"/>
      <c r="BO164" s="3"/>
    </row>
    <row r="165" spans="1:67" x14ac:dyDescent="0.25">
      <c r="A165" s="67" t="s">
        <v>2244</v>
      </c>
      <c r="B165" s="68"/>
      <c r="C165" s="68"/>
      <c r="D165" s="69"/>
      <c r="E165" s="111"/>
      <c r="F165" s="103" t="s">
        <v>2788</v>
      </c>
      <c r="G165" s="112"/>
      <c r="H165" s="72"/>
      <c r="I165" s="73"/>
      <c r="J165" s="113"/>
      <c r="K165" s="72" t="s">
        <v>6051</v>
      </c>
      <c r="L165" s="114"/>
      <c r="M165" s="77">
        <v>3729.89599609375</v>
      </c>
      <c r="N165" s="77">
        <v>2919.863525390625</v>
      </c>
      <c r="O165" s="78"/>
      <c r="P165" s="79"/>
      <c r="Q165" s="79"/>
      <c r="R165" s="89"/>
      <c r="S165" s="49">
        <v>0</v>
      </c>
      <c r="T165" s="49">
        <v>2</v>
      </c>
      <c r="U165" s="50">
        <v>0</v>
      </c>
      <c r="V165" s="50">
        <v>1.0039999999999999E-3</v>
      </c>
      <c r="W165" s="50">
        <v>2.3969999999999998E-3</v>
      </c>
      <c r="X165" s="50">
        <v>0.58915600000000001</v>
      </c>
      <c r="Y165" s="50">
        <v>0.5</v>
      </c>
      <c r="Z165" s="50">
        <v>0</v>
      </c>
      <c r="AA165" s="74">
        <v>165</v>
      </c>
      <c r="AB165" s="74"/>
      <c r="AC165" s="75"/>
      <c r="AD165" s="82" t="s">
        <v>4117</v>
      </c>
      <c r="AE165" s="82">
        <v>48</v>
      </c>
      <c r="AF165" s="82">
        <v>9</v>
      </c>
      <c r="AG165" s="82">
        <v>16</v>
      </c>
      <c r="AH165" s="82">
        <v>7</v>
      </c>
      <c r="AI165" s="82"/>
      <c r="AJ165" s="82" t="s">
        <v>4537</v>
      </c>
      <c r="AK165" s="82" t="s">
        <v>1447</v>
      </c>
      <c r="AL165" s="82"/>
      <c r="AM165" s="82"/>
      <c r="AN165" s="84">
        <v>42822.18240740741</v>
      </c>
      <c r="AO165" s="82"/>
      <c r="AP165" s="82" t="b">
        <v>1</v>
      </c>
      <c r="AQ165" s="82" t="b">
        <v>0</v>
      </c>
      <c r="AR165" s="82" t="b">
        <v>0</v>
      </c>
      <c r="AS165" s="82" t="s">
        <v>1023</v>
      </c>
      <c r="AT165" s="82">
        <v>0</v>
      </c>
      <c r="AU165" s="82"/>
      <c r="AV165" s="82" t="b">
        <v>0</v>
      </c>
      <c r="AW165" s="82" t="s">
        <v>1780</v>
      </c>
      <c r="AX165" s="85" t="s">
        <v>5599</v>
      </c>
      <c r="AY165" s="82" t="s">
        <v>66</v>
      </c>
      <c r="AZ165" s="49" t="s">
        <v>2657</v>
      </c>
      <c r="BA165" s="49" t="s">
        <v>2657</v>
      </c>
      <c r="BB165" s="49" t="s">
        <v>2668</v>
      </c>
      <c r="BC165" s="49" t="s">
        <v>2668</v>
      </c>
      <c r="BD165" s="49"/>
      <c r="BE165" s="49"/>
      <c r="BF165" s="123" t="s">
        <v>6537</v>
      </c>
      <c r="BG165" s="123" t="s">
        <v>6537</v>
      </c>
      <c r="BH165" s="123" t="s">
        <v>6624</v>
      </c>
      <c r="BI165" s="123" t="s">
        <v>6624</v>
      </c>
      <c r="BJ165" s="87" t="e">
        <f>REPLACE(INDEX(GroupVertices[Group], MATCH(Vertices[[#This Row],[Vertex]],GroupVertices[Vertex],0)),1,1,"")</f>
        <v>#N/A</v>
      </c>
      <c r="BK165" s="2"/>
      <c r="BL165" s="3"/>
      <c r="BM165" s="3"/>
      <c r="BN165" s="3"/>
      <c r="BO165" s="3"/>
    </row>
    <row r="166" spans="1:67" x14ac:dyDescent="0.25">
      <c r="A166" s="67" t="s">
        <v>2245</v>
      </c>
      <c r="B166" s="68"/>
      <c r="C166" s="68"/>
      <c r="D166" s="69"/>
      <c r="E166" s="111"/>
      <c r="F166" s="103" t="s">
        <v>2789</v>
      </c>
      <c r="G166" s="112"/>
      <c r="H166" s="72"/>
      <c r="I166" s="73"/>
      <c r="J166" s="113"/>
      <c r="K166" s="72" t="s">
        <v>6052</v>
      </c>
      <c r="L166" s="114"/>
      <c r="M166" s="77">
        <v>6927.2587890625</v>
      </c>
      <c r="N166" s="77">
        <v>1711.647216796875</v>
      </c>
      <c r="O166" s="78"/>
      <c r="P166" s="79"/>
      <c r="Q166" s="79"/>
      <c r="R166" s="89"/>
      <c r="S166" s="49">
        <v>0</v>
      </c>
      <c r="T166" s="49">
        <v>2</v>
      </c>
      <c r="U166" s="50">
        <v>0</v>
      </c>
      <c r="V166" s="50">
        <v>1.0039999999999999E-3</v>
      </c>
      <c r="W166" s="50">
        <v>2.3969999999999998E-3</v>
      </c>
      <c r="X166" s="50">
        <v>0.58915600000000001</v>
      </c>
      <c r="Y166" s="50">
        <v>0.5</v>
      </c>
      <c r="Z166" s="50">
        <v>0</v>
      </c>
      <c r="AA166" s="74">
        <v>166</v>
      </c>
      <c r="AB166" s="74"/>
      <c r="AC166" s="75"/>
      <c r="AD166" s="82" t="s">
        <v>4118</v>
      </c>
      <c r="AE166" s="82">
        <v>26</v>
      </c>
      <c r="AF166" s="82">
        <v>19</v>
      </c>
      <c r="AG166" s="82">
        <v>3471</v>
      </c>
      <c r="AH166" s="82">
        <v>91</v>
      </c>
      <c r="AI166" s="82"/>
      <c r="AJ166" s="82"/>
      <c r="AK166" s="82" t="s">
        <v>4813</v>
      </c>
      <c r="AL166" s="82"/>
      <c r="AM166" s="82"/>
      <c r="AN166" s="84">
        <v>42704.396944444445</v>
      </c>
      <c r="AO166" s="85" t="s">
        <v>5136</v>
      </c>
      <c r="AP166" s="82" t="b">
        <v>1</v>
      </c>
      <c r="AQ166" s="82" t="b">
        <v>0</v>
      </c>
      <c r="AR166" s="82" t="b">
        <v>0</v>
      </c>
      <c r="AS166" s="82" t="s">
        <v>1023</v>
      </c>
      <c r="AT166" s="82">
        <v>0</v>
      </c>
      <c r="AU166" s="82"/>
      <c r="AV166" s="82" t="b">
        <v>0</v>
      </c>
      <c r="AW166" s="82" t="s">
        <v>1780</v>
      </c>
      <c r="AX166" s="85" t="s">
        <v>5600</v>
      </c>
      <c r="AY166" s="82" t="s">
        <v>66</v>
      </c>
      <c r="AZ166" s="49" t="s">
        <v>2657</v>
      </c>
      <c r="BA166" s="49" t="s">
        <v>2657</v>
      </c>
      <c r="BB166" s="49" t="s">
        <v>2668</v>
      </c>
      <c r="BC166" s="49" t="s">
        <v>2668</v>
      </c>
      <c r="BD166" s="49"/>
      <c r="BE166" s="49"/>
      <c r="BF166" s="123" t="s">
        <v>6537</v>
      </c>
      <c r="BG166" s="123" t="s">
        <v>6537</v>
      </c>
      <c r="BH166" s="123" t="s">
        <v>6624</v>
      </c>
      <c r="BI166" s="123" t="s">
        <v>6624</v>
      </c>
      <c r="BJ166" s="87" t="e">
        <f>REPLACE(INDEX(GroupVertices[Group], MATCH(Vertices[[#This Row],[Vertex]],GroupVertices[Vertex],0)),1,1,"")</f>
        <v>#N/A</v>
      </c>
      <c r="BK166" s="2"/>
      <c r="BL166" s="3"/>
      <c r="BM166" s="3"/>
      <c r="BN166" s="3"/>
      <c r="BO166" s="3"/>
    </row>
    <row r="167" spans="1:67" x14ac:dyDescent="0.25">
      <c r="A167" s="67" t="s">
        <v>2246</v>
      </c>
      <c r="B167" s="68"/>
      <c r="C167" s="68"/>
      <c r="D167" s="69"/>
      <c r="E167" s="111"/>
      <c r="F167" s="103" t="s">
        <v>2790</v>
      </c>
      <c r="G167" s="112"/>
      <c r="H167" s="72"/>
      <c r="I167" s="73"/>
      <c r="J167" s="113"/>
      <c r="K167" s="72" t="s">
        <v>6053</v>
      </c>
      <c r="L167" s="114"/>
      <c r="M167" s="77">
        <v>7772.359375</v>
      </c>
      <c r="N167" s="77">
        <v>3447.96728515625</v>
      </c>
      <c r="O167" s="78"/>
      <c r="P167" s="79"/>
      <c r="Q167" s="79"/>
      <c r="R167" s="89"/>
      <c r="S167" s="49">
        <v>0</v>
      </c>
      <c r="T167" s="49">
        <v>2</v>
      </c>
      <c r="U167" s="50">
        <v>0</v>
      </c>
      <c r="V167" s="50">
        <v>1.0039999999999999E-3</v>
      </c>
      <c r="W167" s="50">
        <v>2.3969999999999998E-3</v>
      </c>
      <c r="X167" s="50">
        <v>0.58915600000000001</v>
      </c>
      <c r="Y167" s="50">
        <v>0.5</v>
      </c>
      <c r="Z167" s="50">
        <v>0</v>
      </c>
      <c r="AA167" s="74">
        <v>167</v>
      </c>
      <c r="AB167" s="74"/>
      <c r="AC167" s="75"/>
      <c r="AD167" s="82" t="s">
        <v>4119</v>
      </c>
      <c r="AE167" s="82">
        <v>345</v>
      </c>
      <c r="AF167" s="82">
        <v>33</v>
      </c>
      <c r="AG167" s="82">
        <v>155</v>
      </c>
      <c r="AH167" s="82">
        <v>16</v>
      </c>
      <c r="AI167" s="82">
        <v>19800</v>
      </c>
      <c r="AJ167" s="82"/>
      <c r="AK167" s="82" t="s">
        <v>1467</v>
      </c>
      <c r="AL167" s="82"/>
      <c r="AM167" s="82" t="s">
        <v>1419</v>
      </c>
      <c r="AN167" s="84">
        <v>40129.246365740742</v>
      </c>
      <c r="AO167" s="85" t="s">
        <v>5137</v>
      </c>
      <c r="AP167" s="82" t="b">
        <v>1</v>
      </c>
      <c r="AQ167" s="82" t="b">
        <v>0</v>
      </c>
      <c r="AR167" s="82" t="b">
        <v>0</v>
      </c>
      <c r="AS167" s="82" t="s">
        <v>1025</v>
      </c>
      <c r="AT167" s="82">
        <v>0</v>
      </c>
      <c r="AU167" s="85" t="s">
        <v>1731</v>
      </c>
      <c r="AV167" s="82" t="b">
        <v>0</v>
      </c>
      <c r="AW167" s="82" t="s">
        <v>1780</v>
      </c>
      <c r="AX167" s="85" t="s">
        <v>5601</v>
      </c>
      <c r="AY167" s="82" t="s">
        <v>66</v>
      </c>
      <c r="AZ167" s="49" t="s">
        <v>2657</v>
      </c>
      <c r="BA167" s="49" t="s">
        <v>2657</v>
      </c>
      <c r="BB167" s="49" t="s">
        <v>2668</v>
      </c>
      <c r="BC167" s="49" t="s">
        <v>2668</v>
      </c>
      <c r="BD167" s="49"/>
      <c r="BE167" s="49"/>
      <c r="BF167" s="123" t="s">
        <v>6537</v>
      </c>
      <c r="BG167" s="123" t="s">
        <v>6537</v>
      </c>
      <c r="BH167" s="123" t="s">
        <v>6624</v>
      </c>
      <c r="BI167" s="123" t="s">
        <v>6624</v>
      </c>
      <c r="BJ167" s="87" t="e">
        <f>REPLACE(INDEX(GroupVertices[Group], MATCH(Vertices[[#This Row],[Vertex]],GroupVertices[Vertex],0)),1,1,"")</f>
        <v>#N/A</v>
      </c>
      <c r="BK167" s="2"/>
      <c r="BL167" s="3"/>
      <c r="BM167" s="3"/>
      <c r="BN167" s="3"/>
      <c r="BO167" s="3"/>
    </row>
    <row r="168" spans="1:67" x14ac:dyDescent="0.25">
      <c r="A168" s="67" t="s">
        <v>2247</v>
      </c>
      <c r="B168" s="68"/>
      <c r="C168" s="68"/>
      <c r="D168" s="69"/>
      <c r="E168" s="111"/>
      <c r="F168" s="103" t="s">
        <v>2791</v>
      </c>
      <c r="G168" s="112"/>
      <c r="H168" s="72"/>
      <c r="I168" s="73"/>
      <c r="J168" s="113"/>
      <c r="K168" s="72" t="s">
        <v>6054</v>
      </c>
      <c r="L168" s="114"/>
      <c r="M168" s="77">
        <v>4369.033203125</v>
      </c>
      <c r="N168" s="77">
        <v>2061.339111328125</v>
      </c>
      <c r="O168" s="78"/>
      <c r="P168" s="79"/>
      <c r="Q168" s="79"/>
      <c r="R168" s="89"/>
      <c r="S168" s="49">
        <v>0</v>
      </c>
      <c r="T168" s="49">
        <v>2</v>
      </c>
      <c r="U168" s="50">
        <v>0</v>
      </c>
      <c r="V168" s="50">
        <v>1.0039999999999999E-3</v>
      </c>
      <c r="W168" s="50">
        <v>2.3969999999999998E-3</v>
      </c>
      <c r="X168" s="50">
        <v>0.58915600000000001</v>
      </c>
      <c r="Y168" s="50">
        <v>0.5</v>
      </c>
      <c r="Z168" s="50">
        <v>0</v>
      </c>
      <c r="AA168" s="74">
        <v>168</v>
      </c>
      <c r="AB168" s="74"/>
      <c r="AC168" s="75"/>
      <c r="AD168" s="82" t="s">
        <v>4120</v>
      </c>
      <c r="AE168" s="82">
        <v>134</v>
      </c>
      <c r="AF168" s="82">
        <v>70</v>
      </c>
      <c r="AG168" s="82">
        <v>1526</v>
      </c>
      <c r="AH168" s="82">
        <v>3407</v>
      </c>
      <c r="AI168" s="82"/>
      <c r="AJ168" s="82" t="s">
        <v>4538</v>
      </c>
      <c r="AK168" s="82" t="s">
        <v>4814</v>
      </c>
      <c r="AL168" s="85" t="s">
        <v>4975</v>
      </c>
      <c r="AM168" s="82"/>
      <c r="AN168" s="84">
        <v>41514.189803240741</v>
      </c>
      <c r="AO168" s="85" t="s">
        <v>5138</v>
      </c>
      <c r="AP168" s="82" t="b">
        <v>0</v>
      </c>
      <c r="AQ168" s="82" t="b">
        <v>0</v>
      </c>
      <c r="AR168" s="82" t="b">
        <v>0</v>
      </c>
      <c r="AS168" s="82" t="s">
        <v>1023</v>
      </c>
      <c r="AT168" s="82">
        <v>0</v>
      </c>
      <c r="AU168" s="85" t="s">
        <v>1731</v>
      </c>
      <c r="AV168" s="82" t="b">
        <v>0</v>
      </c>
      <c r="AW168" s="82" t="s">
        <v>1780</v>
      </c>
      <c r="AX168" s="85" t="s">
        <v>5602</v>
      </c>
      <c r="AY168" s="82" t="s">
        <v>66</v>
      </c>
      <c r="AZ168" s="49" t="s">
        <v>2657</v>
      </c>
      <c r="BA168" s="49" t="s">
        <v>2657</v>
      </c>
      <c r="BB168" s="49" t="s">
        <v>2668</v>
      </c>
      <c r="BC168" s="49" t="s">
        <v>2668</v>
      </c>
      <c r="BD168" s="49"/>
      <c r="BE168" s="49"/>
      <c r="BF168" s="123" t="s">
        <v>6537</v>
      </c>
      <c r="BG168" s="123" t="s">
        <v>6537</v>
      </c>
      <c r="BH168" s="123" t="s">
        <v>6624</v>
      </c>
      <c r="BI168" s="123" t="s">
        <v>6624</v>
      </c>
      <c r="BJ168" s="87" t="e">
        <f>REPLACE(INDEX(GroupVertices[Group], MATCH(Vertices[[#This Row],[Vertex]],GroupVertices[Vertex],0)),1,1,"")</f>
        <v>#N/A</v>
      </c>
      <c r="BK168" s="2"/>
      <c r="BL168" s="3"/>
      <c r="BM168" s="3"/>
      <c r="BN168" s="3"/>
      <c r="BO168" s="3"/>
    </row>
    <row r="169" spans="1:67" x14ac:dyDescent="0.25">
      <c r="A169" s="67" t="s">
        <v>2248</v>
      </c>
      <c r="B169" s="68"/>
      <c r="C169" s="68"/>
      <c r="D169" s="69"/>
      <c r="E169" s="111"/>
      <c r="F169" s="103" t="s">
        <v>2792</v>
      </c>
      <c r="G169" s="112"/>
      <c r="H169" s="72"/>
      <c r="I169" s="73"/>
      <c r="J169" s="113"/>
      <c r="K169" s="72" t="s">
        <v>6055</v>
      </c>
      <c r="L169" s="114"/>
      <c r="M169" s="77">
        <v>3031.65234375</v>
      </c>
      <c r="N169" s="77">
        <v>3456.151123046875</v>
      </c>
      <c r="O169" s="78"/>
      <c r="P169" s="79"/>
      <c r="Q169" s="79"/>
      <c r="R169" s="89"/>
      <c r="S169" s="49">
        <v>0</v>
      </c>
      <c r="T169" s="49">
        <v>2</v>
      </c>
      <c r="U169" s="50">
        <v>0</v>
      </c>
      <c r="V169" s="50">
        <v>1.0039999999999999E-3</v>
      </c>
      <c r="W169" s="50">
        <v>2.3969999999999998E-3</v>
      </c>
      <c r="X169" s="50">
        <v>0.58915600000000001</v>
      </c>
      <c r="Y169" s="50">
        <v>0.5</v>
      </c>
      <c r="Z169" s="50">
        <v>0</v>
      </c>
      <c r="AA169" s="74">
        <v>169</v>
      </c>
      <c r="AB169" s="74"/>
      <c r="AC169" s="75"/>
      <c r="AD169" s="82" t="s">
        <v>4121</v>
      </c>
      <c r="AE169" s="82">
        <v>65</v>
      </c>
      <c r="AF169" s="82">
        <v>11</v>
      </c>
      <c r="AG169" s="82">
        <v>7</v>
      </c>
      <c r="AH169" s="82">
        <v>14</v>
      </c>
      <c r="AI169" s="82"/>
      <c r="AJ169" s="82" t="s">
        <v>4539</v>
      </c>
      <c r="AK169" s="82" t="s">
        <v>4815</v>
      </c>
      <c r="AL169" s="85" t="s">
        <v>4976</v>
      </c>
      <c r="AM169" s="82"/>
      <c r="AN169" s="84">
        <v>41881.171076388891</v>
      </c>
      <c r="AO169" s="85" t="s">
        <v>5139</v>
      </c>
      <c r="AP169" s="82" t="b">
        <v>1</v>
      </c>
      <c r="AQ169" s="82" t="b">
        <v>0</v>
      </c>
      <c r="AR169" s="82" t="b">
        <v>0</v>
      </c>
      <c r="AS169" s="82" t="s">
        <v>1023</v>
      </c>
      <c r="AT169" s="82">
        <v>0</v>
      </c>
      <c r="AU169" s="85" t="s">
        <v>1731</v>
      </c>
      <c r="AV169" s="82" t="b">
        <v>0</v>
      </c>
      <c r="AW169" s="82" t="s">
        <v>1780</v>
      </c>
      <c r="AX169" s="85" t="s">
        <v>5603</v>
      </c>
      <c r="AY169" s="82" t="s">
        <v>66</v>
      </c>
      <c r="AZ169" s="49" t="s">
        <v>2657</v>
      </c>
      <c r="BA169" s="49" t="s">
        <v>2657</v>
      </c>
      <c r="BB169" s="49" t="s">
        <v>2668</v>
      </c>
      <c r="BC169" s="49" t="s">
        <v>2668</v>
      </c>
      <c r="BD169" s="49"/>
      <c r="BE169" s="49"/>
      <c r="BF169" s="123" t="s">
        <v>6537</v>
      </c>
      <c r="BG169" s="123" t="s">
        <v>6537</v>
      </c>
      <c r="BH169" s="123" t="s">
        <v>6624</v>
      </c>
      <c r="BI169" s="123" t="s">
        <v>6624</v>
      </c>
      <c r="BJ169" s="87" t="e">
        <f>REPLACE(INDEX(GroupVertices[Group], MATCH(Vertices[[#This Row],[Vertex]],GroupVertices[Vertex],0)),1,1,"")</f>
        <v>#N/A</v>
      </c>
      <c r="BK169" s="2"/>
      <c r="BL169" s="3"/>
      <c r="BM169" s="3"/>
      <c r="BN169" s="3"/>
      <c r="BO169" s="3"/>
    </row>
    <row r="170" spans="1:67" x14ac:dyDescent="0.25">
      <c r="A170" s="67" t="s">
        <v>2249</v>
      </c>
      <c r="B170" s="68"/>
      <c r="C170" s="68"/>
      <c r="D170" s="69"/>
      <c r="E170" s="111"/>
      <c r="F170" s="103" t="s">
        <v>2793</v>
      </c>
      <c r="G170" s="112"/>
      <c r="H170" s="72"/>
      <c r="I170" s="73"/>
      <c r="J170" s="113"/>
      <c r="K170" s="72" t="s">
        <v>6056</v>
      </c>
      <c r="L170" s="114"/>
      <c r="M170" s="77">
        <v>3245.4423828125</v>
      </c>
      <c r="N170" s="77">
        <v>4460.1083984375</v>
      </c>
      <c r="O170" s="78"/>
      <c r="P170" s="79"/>
      <c r="Q170" s="79"/>
      <c r="R170" s="89"/>
      <c r="S170" s="49">
        <v>0</v>
      </c>
      <c r="T170" s="49">
        <v>2</v>
      </c>
      <c r="U170" s="50">
        <v>0</v>
      </c>
      <c r="V170" s="50">
        <v>1.0039999999999999E-3</v>
      </c>
      <c r="W170" s="50">
        <v>2.3969999999999998E-3</v>
      </c>
      <c r="X170" s="50">
        <v>0.58915600000000001</v>
      </c>
      <c r="Y170" s="50">
        <v>0.5</v>
      </c>
      <c r="Z170" s="50">
        <v>0</v>
      </c>
      <c r="AA170" s="74">
        <v>170</v>
      </c>
      <c r="AB170" s="74"/>
      <c r="AC170" s="75"/>
      <c r="AD170" s="82" t="s">
        <v>4122</v>
      </c>
      <c r="AE170" s="82">
        <v>108</v>
      </c>
      <c r="AF170" s="82">
        <v>8</v>
      </c>
      <c r="AG170" s="82">
        <v>86</v>
      </c>
      <c r="AH170" s="82">
        <v>774</v>
      </c>
      <c r="AI170" s="82"/>
      <c r="AJ170" s="82"/>
      <c r="AK170" s="82" t="s">
        <v>4816</v>
      </c>
      <c r="AL170" s="82"/>
      <c r="AM170" s="82"/>
      <c r="AN170" s="84">
        <v>41725.558564814812</v>
      </c>
      <c r="AO170" s="85" t="s">
        <v>5140</v>
      </c>
      <c r="AP170" s="82" t="b">
        <v>1</v>
      </c>
      <c r="AQ170" s="82" t="b">
        <v>0</v>
      </c>
      <c r="AR170" s="82" t="b">
        <v>0</v>
      </c>
      <c r="AS170" s="82" t="s">
        <v>1023</v>
      </c>
      <c r="AT170" s="82">
        <v>0</v>
      </c>
      <c r="AU170" s="85" t="s">
        <v>1731</v>
      </c>
      <c r="AV170" s="82" t="b">
        <v>0</v>
      </c>
      <c r="AW170" s="82" t="s">
        <v>1780</v>
      </c>
      <c r="AX170" s="85" t="s">
        <v>5604</v>
      </c>
      <c r="AY170" s="82" t="s">
        <v>66</v>
      </c>
      <c r="AZ170" s="49" t="s">
        <v>2657</v>
      </c>
      <c r="BA170" s="49" t="s">
        <v>2657</v>
      </c>
      <c r="BB170" s="49" t="s">
        <v>2668</v>
      </c>
      <c r="BC170" s="49" t="s">
        <v>2668</v>
      </c>
      <c r="BD170" s="49"/>
      <c r="BE170" s="49"/>
      <c r="BF170" s="123" t="s">
        <v>6537</v>
      </c>
      <c r="BG170" s="123" t="s">
        <v>6537</v>
      </c>
      <c r="BH170" s="123" t="s">
        <v>6624</v>
      </c>
      <c r="BI170" s="123" t="s">
        <v>6624</v>
      </c>
      <c r="BJ170" s="87" t="e">
        <f>REPLACE(INDEX(GroupVertices[Group], MATCH(Vertices[[#This Row],[Vertex]],GroupVertices[Vertex],0)),1,1,"")</f>
        <v>#N/A</v>
      </c>
      <c r="BK170" s="2"/>
      <c r="BL170" s="3"/>
      <c r="BM170" s="3"/>
      <c r="BN170" s="3"/>
      <c r="BO170" s="3"/>
    </row>
    <row r="171" spans="1:67" x14ac:dyDescent="0.25">
      <c r="A171" s="67" t="s">
        <v>2250</v>
      </c>
      <c r="B171" s="68"/>
      <c r="C171" s="68"/>
      <c r="D171" s="69"/>
      <c r="E171" s="111"/>
      <c r="F171" s="103" t="s">
        <v>2794</v>
      </c>
      <c r="G171" s="112"/>
      <c r="H171" s="72"/>
      <c r="I171" s="73"/>
      <c r="J171" s="113"/>
      <c r="K171" s="72" t="s">
        <v>6057</v>
      </c>
      <c r="L171" s="114"/>
      <c r="M171" s="77">
        <v>3318.446533203125</v>
      </c>
      <c r="N171" s="77">
        <v>4729.244140625</v>
      </c>
      <c r="O171" s="78"/>
      <c r="P171" s="79"/>
      <c r="Q171" s="79"/>
      <c r="R171" s="89"/>
      <c r="S171" s="49">
        <v>0</v>
      </c>
      <c r="T171" s="49">
        <v>2</v>
      </c>
      <c r="U171" s="50">
        <v>0</v>
      </c>
      <c r="V171" s="50">
        <v>1.0039999999999999E-3</v>
      </c>
      <c r="W171" s="50">
        <v>2.3969999999999998E-3</v>
      </c>
      <c r="X171" s="50">
        <v>0.58915600000000001</v>
      </c>
      <c r="Y171" s="50">
        <v>0.5</v>
      </c>
      <c r="Z171" s="50">
        <v>0</v>
      </c>
      <c r="AA171" s="74">
        <v>171</v>
      </c>
      <c r="AB171" s="74"/>
      <c r="AC171" s="75"/>
      <c r="AD171" s="82" t="s">
        <v>4123</v>
      </c>
      <c r="AE171" s="82">
        <v>578</v>
      </c>
      <c r="AF171" s="82">
        <v>135</v>
      </c>
      <c r="AG171" s="82">
        <v>129</v>
      </c>
      <c r="AH171" s="82">
        <v>20</v>
      </c>
      <c r="AI171" s="82">
        <v>19800</v>
      </c>
      <c r="AJ171" s="82"/>
      <c r="AK171" s="82" t="s">
        <v>1498</v>
      </c>
      <c r="AL171" s="82"/>
      <c r="AM171" s="82" t="s">
        <v>1498</v>
      </c>
      <c r="AN171" s="84">
        <v>40294.710925925923</v>
      </c>
      <c r="AO171" s="82"/>
      <c r="AP171" s="82" t="b">
        <v>0</v>
      </c>
      <c r="AQ171" s="82" t="b">
        <v>0</v>
      </c>
      <c r="AR171" s="82" t="b">
        <v>1</v>
      </c>
      <c r="AS171" s="82" t="s">
        <v>1023</v>
      </c>
      <c r="AT171" s="82">
        <v>0</v>
      </c>
      <c r="AU171" s="85" t="s">
        <v>1739</v>
      </c>
      <c r="AV171" s="82" t="b">
        <v>0</v>
      </c>
      <c r="AW171" s="82" t="s">
        <v>1780</v>
      </c>
      <c r="AX171" s="85" t="s">
        <v>5605</v>
      </c>
      <c r="AY171" s="82" t="s">
        <v>66</v>
      </c>
      <c r="AZ171" s="49" t="s">
        <v>2657</v>
      </c>
      <c r="BA171" s="49" t="s">
        <v>2657</v>
      </c>
      <c r="BB171" s="49" t="s">
        <v>2668</v>
      </c>
      <c r="BC171" s="49" t="s">
        <v>2668</v>
      </c>
      <c r="BD171" s="49"/>
      <c r="BE171" s="49"/>
      <c r="BF171" s="123" t="s">
        <v>6537</v>
      </c>
      <c r="BG171" s="123" t="s">
        <v>6537</v>
      </c>
      <c r="BH171" s="123" t="s">
        <v>6624</v>
      </c>
      <c r="BI171" s="123" t="s">
        <v>6624</v>
      </c>
      <c r="BJ171" s="87" t="e">
        <f>REPLACE(INDEX(GroupVertices[Group], MATCH(Vertices[[#This Row],[Vertex]],GroupVertices[Vertex],0)),1,1,"")</f>
        <v>#N/A</v>
      </c>
      <c r="BK171" s="2"/>
      <c r="BL171" s="3"/>
      <c r="BM171" s="3"/>
      <c r="BN171" s="3"/>
      <c r="BO171" s="3"/>
    </row>
    <row r="172" spans="1:67" x14ac:dyDescent="0.25">
      <c r="A172" s="67" t="s">
        <v>2251</v>
      </c>
      <c r="B172" s="68"/>
      <c r="C172" s="68"/>
      <c r="D172" s="69"/>
      <c r="E172" s="111"/>
      <c r="F172" s="103" t="s">
        <v>2795</v>
      </c>
      <c r="G172" s="112"/>
      <c r="H172" s="72"/>
      <c r="I172" s="73"/>
      <c r="J172" s="113"/>
      <c r="K172" s="72" t="s">
        <v>6058</v>
      </c>
      <c r="L172" s="114"/>
      <c r="M172" s="77">
        <v>8109.87939453125</v>
      </c>
      <c r="N172" s="77">
        <v>2105.266845703125</v>
      </c>
      <c r="O172" s="78"/>
      <c r="P172" s="79"/>
      <c r="Q172" s="79"/>
      <c r="R172" s="89"/>
      <c r="S172" s="49">
        <v>0</v>
      </c>
      <c r="T172" s="49">
        <v>2</v>
      </c>
      <c r="U172" s="50">
        <v>0</v>
      </c>
      <c r="V172" s="50">
        <v>1.0039999999999999E-3</v>
      </c>
      <c r="W172" s="50">
        <v>2.3969999999999998E-3</v>
      </c>
      <c r="X172" s="50">
        <v>0.58915600000000001</v>
      </c>
      <c r="Y172" s="50">
        <v>0.5</v>
      </c>
      <c r="Z172" s="50">
        <v>0</v>
      </c>
      <c r="AA172" s="74">
        <v>172</v>
      </c>
      <c r="AB172" s="74"/>
      <c r="AC172" s="75"/>
      <c r="AD172" s="82" t="s">
        <v>4124</v>
      </c>
      <c r="AE172" s="82">
        <v>117</v>
      </c>
      <c r="AF172" s="82">
        <v>10</v>
      </c>
      <c r="AG172" s="82">
        <v>2</v>
      </c>
      <c r="AH172" s="82">
        <v>7</v>
      </c>
      <c r="AI172" s="82"/>
      <c r="AJ172" s="82" t="s">
        <v>4540</v>
      </c>
      <c r="AK172" s="82"/>
      <c r="AL172" s="82"/>
      <c r="AM172" s="82"/>
      <c r="AN172" s="84">
        <v>42851.590057870373</v>
      </c>
      <c r="AO172" s="82"/>
      <c r="AP172" s="82" t="b">
        <v>1</v>
      </c>
      <c r="AQ172" s="82" t="b">
        <v>0</v>
      </c>
      <c r="AR172" s="82" t="b">
        <v>1</v>
      </c>
      <c r="AS172" s="82" t="s">
        <v>1023</v>
      </c>
      <c r="AT172" s="82">
        <v>0</v>
      </c>
      <c r="AU172" s="82"/>
      <c r="AV172" s="82" t="b">
        <v>0</v>
      </c>
      <c r="AW172" s="82" t="s">
        <v>1780</v>
      </c>
      <c r="AX172" s="85" t="s">
        <v>5606</v>
      </c>
      <c r="AY172" s="82" t="s">
        <v>66</v>
      </c>
      <c r="AZ172" s="49" t="s">
        <v>2657</v>
      </c>
      <c r="BA172" s="49" t="s">
        <v>2657</v>
      </c>
      <c r="BB172" s="49" t="s">
        <v>2668</v>
      </c>
      <c r="BC172" s="49" t="s">
        <v>2668</v>
      </c>
      <c r="BD172" s="49"/>
      <c r="BE172" s="49"/>
      <c r="BF172" s="123" t="s">
        <v>6537</v>
      </c>
      <c r="BG172" s="123" t="s">
        <v>6537</v>
      </c>
      <c r="BH172" s="123" t="s">
        <v>6624</v>
      </c>
      <c r="BI172" s="123" t="s">
        <v>6624</v>
      </c>
      <c r="BJ172" s="87" t="e">
        <f>REPLACE(INDEX(GroupVertices[Group], MATCH(Vertices[[#This Row],[Vertex]],GroupVertices[Vertex],0)),1,1,"")</f>
        <v>#N/A</v>
      </c>
      <c r="BK172" s="2"/>
      <c r="BL172" s="3"/>
      <c r="BM172" s="3"/>
      <c r="BN172" s="3"/>
      <c r="BO172" s="3"/>
    </row>
    <row r="173" spans="1:67" x14ac:dyDescent="0.25">
      <c r="A173" s="67" t="s">
        <v>2252</v>
      </c>
      <c r="B173" s="68"/>
      <c r="C173" s="68"/>
      <c r="D173" s="69"/>
      <c r="E173" s="111"/>
      <c r="F173" s="103" t="s">
        <v>502</v>
      </c>
      <c r="G173" s="112"/>
      <c r="H173" s="72"/>
      <c r="I173" s="73"/>
      <c r="J173" s="113"/>
      <c r="K173" s="72" t="s">
        <v>6059</v>
      </c>
      <c r="L173" s="114"/>
      <c r="M173" s="77">
        <v>4113.974609375</v>
      </c>
      <c r="N173" s="77">
        <v>1567.349609375</v>
      </c>
      <c r="O173" s="78"/>
      <c r="P173" s="79"/>
      <c r="Q173" s="79"/>
      <c r="R173" s="89"/>
      <c r="S173" s="49">
        <v>0</v>
      </c>
      <c r="T173" s="49">
        <v>2</v>
      </c>
      <c r="U173" s="50">
        <v>0</v>
      </c>
      <c r="V173" s="50">
        <v>1.0039999999999999E-3</v>
      </c>
      <c r="W173" s="50">
        <v>2.3969999999999998E-3</v>
      </c>
      <c r="X173" s="50">
        <v>0.58915600000000001</v>
      </c>
      <c r="Y173" s="50">
        <v>0.5</v>
      </c>
      <c r="Z173" s="50">
        <v>0</v>
      </c>
      <c r="AA173" s="74">
        <v>173</v>
      </c>
      <c r="AB173" s="74"/>
      <c r="AC173" s="75"/>
      <c r="AD173" s="82" t="s">
        <v>4125</v>
      </c>
      <c r="AE173" s="82">
        <v>234</v>
      </c>
      <c r="AF173" s="82">
        <v>7</v>
      </c>
      <c r="AG173" s="82">
        <v>296</v>
      </c>
      <c r="AH173" s="82">
        <v>529</v>
      </c>
      <c r="AI173" s="82"/>
      <c r="AJ173" s="82"/>
      <c r="AK173" s="82"/>
      <c r="AL173" s="82"/>
      <c r="AM173" s="82"/>
      <c r="AN173" s="84">
        <v>42806.740474537037</v>
      </c>
      <c r="AO173" s="82"/>
      <c r="AP173" s="82" t="b">
        <v>1</v>
      </c>
      <c r="AQ173" s="82" t="b">
        <v>1</v>
      </c>
      <c r="AR173" s="82" t="b">
        <v>0</v>
      </c>
      <c r="AS173" s="82" t="s">
        <v>1023</v>
      </c>
      <c r="AT173" s="82">
        <v>0</v>
      </c>
      <c r="AU173" s="82"/>
      <c r="AV173" s="82" t="b">
        <v>0</v>
      </c>
      <c r="AW173" s="82" t="s">
        <v>1780</v>
      </c>
      <c r="AX173" s="85" t="s">
        <v>5607</v>
      </c>
      <c r="AY173" s="82" t="s">
        <v>66</v>
      </c>
      <c r="AZ173" s="49" t="s">
        <v>2657</v>
      </c>
      <c r="BA173" s="49" t="s">
        <v>2657</v>
      </c>
      <c r="BB173" s="49" t="s">
        <v>2668</v>
      </c>
      <c r="BC173" s="49" t="s">
        <v>2668</v>
      </c>
      <c r="BD173" s="49"/>
      <c r="BE173" s="49"/>
      <c r="BF173" s="123" t="s">
        <v>6537</v>
      </c>
      <c r="BG173" s="123" t="s">
        <v>6537</v>
      </c>
      <c r="BH173" s="123" t="s">
        <v>6624</v>
      </c>
      <c r="BI173" s="123" t="s">
        <v>6624</v>
      </c>
      <c r="BJ173" s="87" t="e">
        <f>REPLACE(INDEX(GroupVertices[Group], MATCH(Vertices[[#This Row],[Vertex]],GroupVertices[Vertex],0)),1,1,"")</f>
        <v>#N/A</v>
      </c>
      <c r="BK173" s="2"/>
      <c r="BL173" s="3"/>
      <c r="BM173" s="3"/>
      <c r="BN173" s="3"/>
      <c r="BO173" s="3"/>
    </row>
    <row r="174" spans="1:67" x14ac:dyDescent="0.25">
      <c r="A174" s="67" t="s">
        <v>2253</v>
      </c>
      <c r="B174" s="68"/>
      <c r="C174" s="68"/>
      <c r="D174" s="69"/>
      <c r="E174" s="111"/>
      <c r="F174" s="103" t="s">
        <v>2796</v>
      </c>
      <c r="G174" s="112"/>
      <c r="H174" s="72"/>
      <c r="I174" s="73"/>
      <c r="J174" s="113"/>
      <c r="K174" s="72" t="s">
        <v>6060</v>
      </c>
      <c r="L174" s="114"/>
      <c r="M174" s="77">
        <v>4930.06103515625</v>
      </c>
      <c r="N174" s="77">
        <v>6084.0888671875</v>
      </c>
      <c r="O174" s="78"/>
      <c r="P174" s="79"/>
      <c r="Q174" s="79"/>
      <c r="R174" s="89"/>
      <c r="S174" s="49">
        <v>0</v>
      </c>
      <c r="T174" s="49">
        <v>2</v>
      </c>
      <c r="U174" s="50">
        <v>0</v>
      </c>
      <c r="V174" s="50">
        <v>1.0039999999999999E-3</v>
      </c>
      <c r="W174" s="50">
        <v>2.3969999999999998E-3</v>
      </c>
      <c r="X174" s="50">
        <v>0.58915600000000001</v>
      </c>
      <c r="Y174" s="50">
        <v>0.5</v>
      </c>
      <c r="Z174" s="50">
        <v>0</v>
      </c>
      <c r="AA174" s="74">
        <v>174</v>
      </c>
      <c r="AB174" s="74"/>
      <c r="AC174" s="75"/>
      <c r="AD174" s="82" t="s">
        <v>4126</v>
      </c>
      <c r="AE174" s="82">
        <v>158</v>
      </c>
      <c r="AF174" s="82">
        <v>73</v>
      </c>
      <c r="AG174" s="82">
        <v>572</v>
      </c>
      <c r="AH174" s="82">
        <v>368</v>
      </c>
      <c r="AI174" s="82"/>
      <c r="AJ174" s="82"/>
      <c r="AK174" s="82"/>
      <c r="AL174" s="82"/>
      <c r="AM174" s="82"/>
      <c r="AN174" s="84">
        <v>42046.444965277777</v>
      </c>
      <c r="AO174" s="85" t="s">
        <v>5141</v>
      </c>
      <c r="AP174" s="82" t="b">
        <v>1</v>
      </c>
      <c r="AQ174" s="82" t="b">
        <v>0</v>
      </c>
      <c r="AR174" s="82" t="b">
        <v>0</v>
      </c>
      <c r="AS174" s="82" t="s">
        <v>1023</v>
      </c>
      <c r="AT174" s="82">
        <v>0</v>
      </c>
      <c r="AU174" s="85" t="s">
        <v>1731</v>
      </c>
      <c r="AV174" s="82" t="b">
        <v>0</v>
      </c>
      <c r="AW174" s="82" t="s">
        <v>1780</v>
      </c>
      <c r="AX174" s="85" t="s">
        <v>5608</v>
      </c>
      <c r="AY174" s="82" t="s">
        <v>66</v>
      </c>
      <c r="AZ174" s="49" t="s">
        <v>2657</v>
      </c>
      <c r="BA174" s="49" t="s">
        <v>2657</v>
      </c>
      <c r="BB174" s="49" t="s">
        <v>2668</v>
      </c>
      <c r="BC174" s="49" t="s">
        <v>2668</v>
      </c>
      <c r="BD174" s="49"/>
      <c r="BE174" s="49"/>
      <c r="BF174" s="123" t="s">
        <v>6537</v>
      </c>
      <c r="BG174" s="123" t="s">
        <v>6537</v>
      </c>
      <c r="BH174" s="123" t="s">
        <v>6624</v>
      </c>
      <c r="BI174" s="123" t="s">
        <v>6624</v>
      </c>
      <c r="BJ174" s="87" t="e">
        <f>REPLACE(INDEX(GroupVertices[Group], MATCH(Vertices[[#This Row],[Vertex]],GroupVertices[Vertex],0)),1,1,"")</f>
        <v>#N/A</v>
      </c>
      <c r="BK174" s="2"/>
      <c r="BL174" s="3"/>
      <c r="BM174" s="3"/>
      <c r="BN174" s="3"/>
      <c r="BO174" s="3"/>
    </row>
    <row r="175" spans="1:67" x14ac:dyDescent="0.25">
      <c r="A175" s="67" t="s">
        <v>2254</v>
      </c>
      <c r="B175" s="68"/>
      <c r="C175" s="68"/>
      <c r="D175" s="69"/>
      <c r="E175" s="111"/>
      <c r="F175" s="103" t="s">
        <v>2797</v>
      </c>
      <c r="G175" s="112"/>
      <c r="H175" s="72"/>
      <c r="I175" s="73"/>
      <c r="J175" s="113"/>
      <c r="K175" s="72" t="s">
        <v>6061</v>
      </c>
      <c r="L175" s="114"/>
      <c r="M175" s="77">
        <v>3407.44384765625</v>
      </c>
      <c r="N175" s="77">
        <v>5499.0966796875</v>
      </c>
      <c r="O175" s="78"/>
      <c r="P175" s="79"/>
      <c r="Q175" s="79"/>
      <c r="R175" s="89"/>
      <c r="S175" s="49">
        <v>0</v>
      </c>
      <c r="T175" s="49">
        <v>2</v>
      </c>
      <c r="U175" s="50">
        <v>0</v>
      </c>
      <c r="V175" s="50">
        <v>1.0039999999999999E-3</v>
      </c>
      <c r="W175" s="50">
        <v>2.3969999999999998E-3</v>
      </c>
      <c r="X175" s="50">
        <v>0.58915600000000001</v>
      </c>
      <c r="Y175" s="50">
        <v>0.5</v>
      </c>
      <c r="Z175" s="50">
        <v>0</v>
      </c>
      <c r="AA175" s="74">
        <v>175</v>
      </c>
      <c r="AB175" s="74"/>
      <c r="AC175" s="75"/>
      <c r="AD175" s="82" t="s">
        <v>4127</v>
      </c>
      <c r="AE175" s="82">
        <v>13</v>
      </c>
      <c r="AF175" s="82">
        <v>185</v>
      </c>
      <c r="AG175" s="82">
        <v>167</v>
      </c>
      <c r="AH175" s="82">
        <v>50</v>
      </c>
      <c r="AI175" s="82"/>
      <c r="AJ175" s="82" t="s">
        <v>4541</v>
      </c>
      <c r="AK175" s="82" t="s">
        <v>1410</v>
      </c>
      <c r="AL175" s="85" t="s">
        <v>4977</v>
      </c>
      <c r="AM175" s="82"/>
      <c r="AN175" s="84">
        <v>42133.623368055552</v>
      </c>
      <c r="AO175" s="85" t="s">
        <v>5142</v>
      </c>
      <c r="AP175" s="82" t="b">
        <v>1</v>
      </c>
      <c r="AQ175" s="82" t="b">
        <v>0</v>
      </c>
      <c r="AR175" s="82" t="b">
        <v>0</v>
      </c>
      <c r="AS175" s="82" t="s">
        <v>1023</v>
      </c>
      <c r="AT175" s="82">
        <v>0</v>
      </c>
      <c r="AU175" s="85" t="s">
        <v>1731</v>
      </c>
      <c r="AV175" s="82" t="b">
        <v>0</v>
      </c>
      <c r="AW175" s="82" t="s">
        <v>1780</v>
      </c>
      <c r="AX175" s="85" t="s">
        <v>5609</v>
      </c>
      <c r="AY175" s="82" t="s">
        <v>66</v>
      </c>
      <c r="AZ175" s="49" t="s">
        <v>2657</v>
      </c>
      <c r="BA175" s="49" t="s">
        <v>2657</v>
      </c>
      <c r="BB175" s="49" t="s">
        <v>2668</v>
      </c>
      <c r="BC175" s="49" t="s">
        <v>2668</v>
      </c>
      <c r="BD175" s="49"/>
      <c r="BE175" s="49"/>
      <c r="BF175" s="123" t="s">
        <v>6537</v>
      </c>
      <c r="BG175" s="123" t="s">
        <v>6537</v>
      </c>
      <c r="BH175" s="123" t="s">
        <v>6624</v>
      </c>
      <c r="BI175" s="123" t="s">
        <v>6624</v>
      </c>
      <c r="BJ175" s="87" t="e">
        <f>REPLACE(INDEX(GroupVertices[Group], MATCH(Vertices[[#This Row],[Vertex]],GroupVertices[Vertex],0)),1,1,"")</f>
        <v>#N/A</v>
      </c>
      <c r="BK175" s="2"/>
      <c r="BL175" s="3"/>
      <c r="BM175" s="3"/>
      <c r="BN175" s="3"/>
      <c r="BO175" s="3"/>
    </row>
    <row r="176" spans="1:67" x14ac:dyDescent="0.25">
      <c r="A176" s="67" t="s">
        <v>2255</v>
      </c>
      <c r="B176" s="68"/>
      <c r="C176" s="68"/>
      <c r="D176" s="69"/>
      <c r="E176" s="111"/>
      <c r="F176" s="103" t="s">
        <v>2798</v>
      </c>
      <c r="G176" s="112"/>
      <c r="H176" s="72"/>
      <c r="I176" s="73"/>
      <c r="J176" s="113"/>
      <c r="K176" s="72" t="s">
        <v>6062</v>
      </c>
      <c r="L176" s="114"/>
      <c r="M176" s="77">
        <v>3907.73681640625</v>
      </c>
      <c r="N176" s="77">
        <v>4434.11279296875</v>
      </c>
      <c r="O176" s="78"/>
      <c r="P176" s="79"/>
      <c r="Q176" s="79"/>
      <c r="R176" s="89"/>
      <c r="S176" s="49">
        <v>0</v>
      </c>
      <c r="T176" s="49">
        <v>2</v>
      </c>
      <c r="U176" s="50">
        <v>0</v>
      </c>
      <c r="V176" s="50">
        <v>1.0039999999999999E-3</v>
      </c>
      <c r="W176" s="50">
        <v>2.3969999999999998E-3</v>
      </c>
      <c r="X176" s="50">
        <v>0.58915600000000001</v>
      </c>
      <c r="Y176" s="50">
        <v>0.5</v>
      </c>
      <c r="Z176" s="50">
        <v>0</v>
      </c>
      <c r="AA176" s="74">
        <v>176</v>
      </c>
      <c r="AB176" s="74"/>
      <c r="AC176" s="75"/>
      <c r="AD176" s="82" t="s">
        <v>4128</v>
      </c>
      <c r="AE176" s="82">
        <v>218</v>
      </c>
      <c r="AF176" s="82">
        <v>505</v>
      </c>
      <c r="AG176" s="82">
        <v>7347</v>
      </c>
      <c r="AH176" s="82">
        <v>1390</v>
      </c>
      <c r="AI176" s="82"/>
      <c r="AJ176" s="82" t="s">
        <v>4542</v>
      </c>
      <c r="AK176" s="82" t="s">
        <v>4817</v>
      </c>
      <c r="AL176" s="82"/>
      <c r="AM176" s="82"/>
      <c r="AN176" s="84">
        <v>41691.383229166669</v>
      </c>
      <c r="AO176" s="85" t="s">
        <v>5143</v>
      </c>
      <c r="AP176" s="82" t="b">
        <v>1</v>
      </c>
      <c r="AQ176" s="82" t="b">
        <v>0</v>
      </c>
      <c r="AR176" s="82" t="b">
        <v>0</v>
      </c>
      <c r="AS176" s="82" t="s">
        <v>1023</v>
      </c>
      <c r="AT176" s="82">
        <v>12</v>
      </c>
      <c r="AU176" s="85" t="s">
        <v>1731</v>
      </c>
      <c r="AV176" s="82" t="b">
        <v>0</v>
      </c>
      <c r="AW176" s="82" t="s">
        <v>1780</v>
      </c>
      <c r="AX176" s="85" t="s">
        <v>5610</v>
      </c>
      <c r="AY176" s="82" t="s">
        <v>66</v>
      </c>
      <c r="AZ176" s="49" t="s">
        <v>2657</v>
      </c>
      <c r="BA176" s="49" t="s">
        <v>2657</v>
      </c>
      <c r="BB176" s="49" t="s">
        <v>2668</v>
      </c>
      <c r="BC176" s="49" t="s">
        <v>2668</v>
      </c>
      <c r="BD176" s="49"/>
      <c r="BE176" s="49"/>
      <c r="BF176" s="123" t="s">
        <v>6537</v>
      </c>
      <c r="BG176" s="123" t="s">
        <v>6537</v>
      </c>
      <c r="BH176" s="123" t="s">
        <v>6624</v>
      </c>
      <c r="BI176" s="123" t="s">
        <v>6624</v>
      </c>
      <c r="BJ176" s="87" t="e">
        <f>REPLACE(INDEX(GroupVertices[Group], MATCH(Vertices[[#This Row],[Vertex]],GroupVertices[Vertex],0)),1,1,"")</f>
        <v>#N/A</v>
      </c>
      <c r="BK176" s="2"/>
      <c r="BL176" s="3"/>
      <c r="BM176" s="3"/>
      <c r="BN176" s="3"/>
      <c r="BO176" s="3"/>
    </row>
    <row r="177" spans="1:67" x14ac:dyDescent="0.25">
      <c r="A177" s="67" t="s">
        <v>2256</v>
      </c>
      <c r="B177" s="68"/>
      <c r="C177" s="68"/>
      <c r="D177" s="69"/>
      <c r="E177" s="111"/>
      <c r="F177" s="103" t="s">
        <v>2799</v>
      </c>
      <c r="G177" s="112"/>
      <c r="H177" s="72"/>
      <c r="I177" s="73"/>
      <c r="J177" s="113"/>
      <c r="K177" s="72" t="s">
        <v>6063</v>
      </c>
      <c r="L177" s="114"/>
      <c r="M177" s="77">
        <v>6843.68994140625</v>
      </c>
      <c r="N177" s="77">
        <v>6875.0947265625</v>
      </c>
      <c r="O177" s="78"/>
      <c r="P177" s="79"/>
      <c r="Q177" s="79"/>
      <c r="R177" s="89"/>
      <c r="S177" s="49">
        <v>0</v>
      </c>
      <c r="T177" s="49">
        <v>2</v>
      </c>
      <c r="U177" s="50">
        <v>0</v>
      </c>
      <c r="V177" s="50">
        <v>1.0039999999999999E-3</v>
      </c>
      <c r="W177" s="50">
        <v>2.3969999999999998E-3</v>
      </c>
      <c r="X177" s="50">
        <v>0.58915600000000001</v>
      </c>
      <c r="Y177" s="50">
        <v>0.5</v>
      </c>
      <c r="Z177" s="50">
        <v>0</v>
      </c>
      <c r="AA177" s="74">
        <v>177</v>
      </c>
      <c r="AB177" s="74"/>
      <c r="AC177" s="75"/>
      <c r="AD177" s="82" t="s">
        <v>4129</v>
      </c>
      <c r="AE177" s="82">
        <v>281</v>
      </c>
      <c r="AF177" s="82">
        <v>72</v>
      </c>
      <c r="AG177" s="82">
        <v>3765</v>
      </c>
      <c r="AH177" s="82">
        <v>5021</v>
      </c>
      <c r="AI177" s="82"/>
      <c r="AJ177" s="82" t="s">
        <v>4543</v>
      </c>
      <c r="AK177" s="82" t="s">
        <v>1465</v>
      </c>
      <c r="AL177" s="82"/>
      <c r="AM177" s="82"/>
      <c r="AN177" s="84">
        <v>42657.5237037037</v>
      </c>
      <c r="AO177" s="85" t="s">
        <v>5144</v>
      </c>
      <c r="AP177" s="82" t="b">
        <v>1</v>
      </c>
      <c r="AQ177" s="82" t="b">
        <v>0</v>
      </c>
      <c r="AR177" s="82" t="b">
        <v>0</v>
      </c>
      <c r="AS177" s="82" t="s">
        <v>1023</v>
      </c>
      <c r="AT177" s="82">
        <v>1</v>
      </c>
      <c r="AU177" s="82"/>
      <c r="AV177" s="82" t="b">
        <v>0</v>
      </c>
      <c r="AW177" s="82" t="s">
        <v>1780</v>
      </c>
      <c r="AX177" s="85" t="s">
        <v>5611</v>
      </c>
      <c r="AY177" s="82" t="s">
        <v>66</v>
      </c>
      <c r="AZ177" s="49" t="s">
        <v>2657</v>
      </c>
      <c r="BA177" s="49" t="s">
        <v>2657</v>
      </c>
      <c r="BB177" s="49" t="s">
        <v>2668</v>
      </c>
      <c r="BC177" s="49" t="s">
        <v>2668</v>
      </c>
      <c r="BD177" s="49"/>
      <c r="BE177" s="49"/>
      <c r="BF177" s="123" t="s">
        <v>6537</v>
      </c>
      <c r="BG177" s="123" t="s">
        <v>6537</v>
      </c>
      <c r="BH177" s="123" t="s">
        <v>6624</v>
      </c>
      <c r="BI177" s="123" t="s">
        <v>6624</v>
      </c>
      <c r="BJ177" s="87" t="e">
        <f>REPLACE(INDEX(GroupVertices[Group], MATCH(Vertices[[#This Row],[Vertex]],GroupVertices[Vertex],0)),1,1,"")</f>
        <v>#N/A</v>
      </c>
      <c r="BK177" s="2"/>
      <c r="BL177" s="3"/>
      <c r="BM177" s="3"/>
      <c r="BN177" s="3"/>
      <c r="BO177" s="3"/>
    </row>
    <row r="178" spans="1:67" x14ac:dyDescent="0.25">
      <c r="A178" s="67" t="s">
        <v>2257</v>
      </c>
      <c r="B178" s="68"/>
      <c r="C178" s="68"/>
      <c r="D178" s="69"/>
      <c r="E178" s="111"/>
      <c r="F178" s="103" t="s">
        <v>2800</v>
      </c>
      <c r="G178" s="112"/>
      <c r="H178" s="72"/>
      <c r="I178" s="73"/>
      <c r="J178" s="113"/>
      <c r="K178" s="72" t="s">
        <v>6064</v>
      </c>
      <c r="L178" s="114"/>
      <c r="M178" s="77">
        <v>8804.4052734375</v>
      </c>
      <c r="N178" s="77">
        <v>3630.419677734375</v>
      </c>
      <c r="O178" s="78"/>
      <c r="P178" s="79"/>
      <c r="Q178" s="79"/>
      <c r="R178" s="89"/>
      <c r="S178" s="49">
        <v>0</v>
      </c>
      <c r="T178" s="49">
        <v>2</v>
      </c>
      <c r="U178" s="50">
        <v>0</v>
      </c>
      <c r="V178" s="50">
        <v>1.0039999999999999E-3</v>
      </c>
      <c r="W178" s="50">
        <v>2.3969999999999998E-3</v>
      </c>
      <c r="X178" s="50">
        <v>0.58915600000000001</v>
      </c>
      <c r="Y178" s="50">
        <v>0.5</v>
      </c>
      <c r="Z178" s="50">
        <v>0</v>
      </c>
      <c r="AA178" s="74">
        <v>178</v>
      </c>
      <c r="AB178" s="74"/>
      <c r="AC178" s="75"/>
      <c r="AD178" s="82" t="s">
        <v>4130</v>
      </c>
      <c r="AE178" s="82">
        <v>154</v>
      </c>
      <c r="AF178" s="82">
        <v>12</v>
      </c>
      <c r="AG178" s="82">
        <v>14</v>
      </c>
      <c r="AH178" s="82">
        <v>40</v>
      </c>
      <c r="AI178" s="82"/>
      <c r="AJ178" s="82"/>
      <c r="AK178" s="82" t="s">
        <v>4818</v>
      </c>
      <c r="AL178" s="82"/>
      <c r="AM178" s="82"/>
      <c r="AN178" s="84">
        <v>42094.593460648146</v>
      </c>
      <c r="AO178" s="82"/>
      <c r="AP178" s="82" t="b">
        <v>1</v>
      </c>
      <c r="AQ178" s="82" t="b">
        <v>0</v>
      </c>
      <c r="AR178" s="82" t="b">
        <v>0</v>
      </c>
      <c r="AS178" s="82" t="s">
        <v>1023</v>
      </c>
      <c r="AT178" s="82">
        <v>0</v>
      </c>
      <c r="AU178" s="85" t="s">
        <v>1731</v>
      </c>
      <c r="AV178" s="82" t="b">
        <v>0</v>
      </c>
      <c r="AW178" s="82" t="s">
        <v>1780</v>
      </c>
      <c r="AX178" s="85" t="s">
        <v>5612</v>
      </c>
      <c r="AY178" s="82" t="s">
        <v>66</v>
      </c>
      <c r="AZ178" s="49" t="s">
        <v>2657</v>
      </c>
      <c r="BA178" s="49" t="s">
        <v>2657</v>
      </c>
      <c r="BB178" s="49" t="s">
        <v>2668</v>
      </c>
      <c r="BC178" s="49" t="s">
        <v>2668</v>
      </c>
      <c r="BD178" s="49"/>
      <c r="BE178" s="49"/>
      <c r="BF178" s="123" t="s">
        <v>6537</v>
      </c>
      <c r="BG178" s="123" t="s">
        <v>6537</v>
      </c>
      <c r="BH178" s="123" t="s">
        <v>6624</v>
      </c>
      <c r="BI178" s="123" t="s">
        <v>6624</v>
      </c>
      <c r="BJ178" s="87" t="e">
        <f>REPLACE(INDEX(GroupVertices[Group], MATCH(Vertices[[#This Row],[Vertex]],GroupVertices[Vertex],0)),1,1,"")</f>
        <v>#N/A</v>
      </c>
      <c r="BK178" s="2"/>
      <c r="BL178" s="3"/>
      <c r="BM178" s="3"/>
      <c r="BN178" s="3"/>
      <c r="BO178" s="3"/>
    </row>
    <row r="179" spans="1:67" x14ac:dyDescent="0.25">
      <c r="A179" s="67" t="s">
        <v>2258</v>
      </c>
      <c r="B179" s="68"/>
      <c r="C179" s="68"/>
      <c r="D179" s="69"/>
      <c r="E179" s="111"/>
      <c r="F179" s="103" t="s">
        <v>2801</v>
      </c>
      <c r="G179" s="112"/>
      <c r="H179" s="72"/>
      <c r="I179" s="73"/>
      <c r="J179" s="113"/>
      <c r="K179" s="72" t="s">
        <v>6065</v>
      </c>
      <c r="L179" s="114"/>
      <c r="M179" s="77">
        <v>5684.6259765625</v>
      </c>
      <c r="N179" s="77">
        <v>2250.67919921875</v>
      </c>
      <c r="O179" s="78"/>
      <c r="P179" s="79"/>
      <c r="Q179" s="79"/>
      <c r="R179" s="89"/>
      <c r="S179" s="49">
        <v>0</v>
      </c>
      <c r="T179" s="49">
        <v>2</v>
      </c>
      <c r="U179" s="50">
        <v>0</v>
      </c>
      <c r="V179" s="50">
        <v>1.0039999999999999E-3</v>
      </c>
      <c r="W179" s="50">
        <v>2.3969999999999998E-3</v>
      </c>
      <c r="X179" s="50">
        <v>0.58915600000000001</v>
      </c>
      <c r="Y179" s="50">
        <v>0.5</v>
      </c>
      <c r="Z179" s="50">
        <v>0</v>
      </c>
      <c r="AA179" s="74">
        <v>179</v>
      </c>
      <c r="AB179" s="74"/>
      <c r="AC179" s="75"/>
      <c r="AD179" s="82" t="s">
        <v>4131</v>
      </c>
      <c r="AE179" s="82">
        <v>794</v>
      </c>
      <c r="AF179" s="82">
        <v>283</v>
      </c>
      <c r="AG179" s="82">
        <v>10220</v>
      </c>
      <c r="AH179" s="82">
        <v>22786</v>
      </c>
      <c r="AI179" s="82"/>
      <c r="AJ179" s="82" t="s">
        <v>4544</v>
      </c>
      <c r="AK179" s="82" t="s">
        <v>4815</v>
      </c>
      <c r="AL179" s="85" t="s">
        <v>4978</v>
      </c>
      <c r="AM179" s="82"/>
      <c r="AN179" s="84">
        <v>42368.223379629628</v>
      </c>
      <c r="AO179" s="85" t="s">
        <v>5145</v>
      </c>
      <c r="AP179" s="82" t="b">
        <v>1</v>
      </c>
      <c r="AQ179" s="82" t="b">
        <v>0</v>
      </c>
      <c r="AR179" s="82" t="b">
        <v>0</v>
      </c>
      <c r="AS179" s="82" t="s">
        <v>1023</v>
      </c>
      <c r="AT179" s="82">
        <v>7</v>
      </c>
      <c r="AU179" s="82"/>
      <c r="AV179" s="82" t="b">
        <v>0</v>
      </c>
      <c r="AW179" s="82" t="s">
        <v>1780</v>
      </c>
      <c r="AX179" s="85" t="s">
        <v>5613</v>
      </c>
      <c r="AY179" s="82" t="s">
        <v>66</v>
      </c>
      <c r="AZ179" s="49" t="s">
        <v>2657</v>
      </c>
      <c r="BA179" s="49" t="s">
        <v>2657</v>
      </c>
      <c r="BB179" s="49" t="s">
        <v>2668</v>
      </c>
      <c r="BC179" s="49" t="s">
        <v>2668</v>
      </c>
      <c r="BD179" s="49"/>
      <c r="BE179" s="49"/>
      <c r="BF179" s="123" t="s">
        <v>6537</v>
      </c>
      <c r="BG179" s="123" t="s">
        <v>6537</v>
      </c>
      <c r="BH179" s="123" t="s">
        <v>6624</v>
      </c>
      <c r="BI179" s="123" t="s">
        <v>6624</v>
      </c>
      <c r="BJ179" s="87" t="e">
        <f>REPLACE(INDEX(GroupVertices[Group], MATCH(Vertices[[#This Row],[Vertex]],GroupVertices[Vertex],0)),1,1,"")</f>
        <v>#N/A</v>
      </c>
      <c r="BK179" s="2"/>
      <c r="BL179" s="3"/>
      <c r="BM179" s="3"/>
      <c r="BN179" s="3"/>
      <c r="BO179" s="3"/>
    </row>
    <row r="180" spans="1:67" x14ac:dyDescent="0.25">
      <c r="A180" s="67" t="s">
        <v>2259</v>
      </c>
      <c r="B180" s="91"/>
      <c r="C180" s="91"/>
      <c r="D180" s="92"/>
      <c r="E180" s="93"/>
      <c r="F180" s="104" t="s">
        <v>2802</v>
      </c>
      <c r="G180" s="91"/>
      <c r="H180" s="94"/>
      <c r="I180" s="95"/>
      <c r="J180" s="95"/>
      <c r="K180" s="94" t="s">
        <v>6066</v>
      </c>
      <c r="L180" s="96"/>
      <c r="M180" s="97">
        <v>8188.3349609375</v>
      </c>
      <c r="N180" s="97">
        <v>5920.8740234375</v>
      </c>
      <c r="O180" s="98"/>
      <c r="P180" s="99"/>
      <c r="Q180" s="99"/>
      <c r="R180" s="100"/>
      <c r="S180" s="49">
        <v>0</v>
      </c>
      <c r="T180" s="49">
        <v>2</v>
      </c>
      <c r="U180" s="50">
        <v>0</v>
      </c>
      <c r="V180" s="50">
        <v>1.0039999999999999E-3</v>
      </c>
      <c r="W180" s="50">
        <v>2.3969999999999998E-3</v>
      </c>
      <c r="X180" s="50">
        <v>0.58915600000000001</v>
      </c>
      <c r="Y180" s="50">
        <v>0.5</v>
      </c>
      <c r="Z180" s="50">
        <v>0</v>
      </c>
      <c r="AA180" s="101">
        <v>180</v>
      </c>
      <c r="AB180" s="101"/>
      <c r="AC180" s="75"/>
      <c r="AD180" s="82" t="s">
        <v>4132</v>
      </c>
      <c r="AE180" s="82">
        <v>109</v>
      </c>
      <c r="AF180" s="82">
        <v>7</v>
      </c>
      <c r="AG180" s="82">
        <v>19</v>
      </c>
      <c r="AH180" s="82">
        <v>39</v>
      </c>
      <c r="AI180" s="82"/>
      <c r="AJ180" s="82" t="s">
        <v>4545</v>
      </c>
      <c r="AK180" s="82" t="s">
        <v>4819</v>
      </c>
      <c r="AL180" s="82"/>
      <c r="AM180" s="82"/>
      <c r="AN180" s="84">
        <v>42673.473587962966</v>
      </c>
      <c r="AO180" s="85" t="s">
        <v>5146</v>
      </c>
      <c r="AP180" s="82" t="b">
        <v>1</v>
      </c>
      <c r="AQ180" s="82" t="b">
        <v>0</v>
      </c>
      <c r="AR180" s="82" t="b">
        <v>0</v>
      </c>
      <c r="AS180" s="82" t="s">
        <v>1730</v>
      </c>
      <c r="AT180" s="82">
        <v>0</v>
      </c>
      <c r="AU180" s="82"/>
      <c r="AV180" s="82" t="b">
        <v>0</v>
      </c>
      <c r="AW180" s="82" t="s">
        <v>1780</v>
      </c>
      <c r="AX180" s="85" t="s">
        <v>5614</v>
      </c>
      <c r="AY180" s="82" t="s">
        <v>66</v>
      </c>
      <c r="AZ180" s="49" t="s">
        <v>2657</v>
      </c>
      <c r="BA180" s="49" t="s">
        <v>2657</v>
      </c>
      <c r="BB180" s="49" t="s">
        <v>2668</v>
      </c>
      <c r="BC180" s="49" t="s">
        <v>2668</v>
      </c>
      <c r="BD180" s="49"/>
      <c r="BE180" s="49"/>
      <c r="BF180" s="123" t="s">
        <v>6537</v>
      </c>
      <c r="BG180" s="123" t="s">
        <v>6537</v>
      </c>
      <c r="BH180" s="123" t="s">
        <v>6624</v>
      </c>
      <c r="BI180" s="123" t="s">
        <v>6624</v>
      </c>
      <c r="BJ180" s="87" t="e">
        <f>REPLACE(INDEX(GroupVertices[Group], MATCH(Vertices[[#This Row],[Vertex]],GroupVertices[Vertex],0)),1,1,"")</f>
        <v>#N/A</v>
      </c>
      <c r="BK180" s="2"/>
      <c r="BL180" s="3"/>
      <c r="BM180" s="3"/>
      <c r="BN180" s="3"/>
      <c r="BO180" s="3"/>
    </row>
    <row r="181" spans="1:67" x14ac:dyDescent="0.25">
      <c r="A181" s="67" t="s">
        <v>2260</v>
      </c>
      <c r="B181" s="68"/>
      <c r="C181" s="68"/>
      <c r="D181" s="69"/>
      <c r="E181" s="111"/>
      <c r="F181" s="103" t="s">
        <v>2803</v>
      </c>
      <c r="G181" s="112"/>
      <c r="H181" s="72"/>
      <c r="I181" s="73"/>
      <c r="J181" s="113"/>
      <c r="K181" s="72" t="s">
        <v>6067</v>
      </c>
      <c r="L181" s="114"/>
      <c r="M181" s="77">
        <v>7420.38037109375</v>
      </c>
      <c r="N181" s="77">
        <v>5003.90234375</v>
      </c>
      <c r="O181" s="78"/>
      <c r="P181" s="79"/>
      <c r="Q181" s="79"/>
      <c r="R181" s="89"/>
      <c r="S181" s="49">
        <v>0</v>
      </c>
      <c r="T181" s="49">
        <v>2</v>
      </c>
      <c r="U181" s="50">
        <v>0</v>
      </c>
      <c r="V181" s="50">
        <v>1.0039999999999999E-3</v>
      </c>
      <c r="W181" s="50">
        <v>2.3969999999999998E-3</v>
      </c>
      <c r="X181" s="50">
        <v>0.58915600000000001</v>
      </c>
      <c r="Y181" s="50">
        <v>0.5</v>
      </c>
      <c r="Z181" s="50">
        <v>0</v>
      </c>
      <c r="AA181" s="74">
        <v>181</v>
      </c>
      <c r="AB181" s="74"/>
      <c r="AC181" s="75"/>
      <c r="AD181" s="82" t="s">
        <v>4133</v>
      </c>
      <c r="AE181" s="82">
        <v>401</v>
      </c>
      <c r="AF181" s="82">
        <v>298</v>
      </c>
      <c r="AG181" s="82">
        <v>802</v>
      </c>
      <c r="AH181" s="82">
        <v>11</v>
      </c>
      <c r="AI181" s="82">
        <v>19800</v>
      </c>
      <c r="AJ181" s="82"/>
      <c r="AK181" s="82" t="s">
        <v>4820</v>
      </c>
      <c r="AL181" s="85" t="s">
        <v>4979</v>
      </c>
      <c r="AM181" s="82" t="s">
        <v>1498</v>
      </c>
      <c r="AN181" s="84">
        <v>40110.27008101852</v>
      </c>
      <c r="AO181" s="82"/>
      <c r="AP181" s="82" t="b">
        <v>0</v>
      </c>
      <c r="AQ181" s="82" t="b">
        <v>0</v>
      </c>
      <c r="AR181" s="82" t="b">
        <v>1</v>
      </c>
      <c r="AS181" s="82" t="s">
        <v>1023</v>
      </c>
      <c r="AT181" s="82">
        <v>2</v>
      </c>
      <c r="AU181" s="85" t="s">
        <v>5396</v>
      </c>
      <c r="AV181" s="82" t="b">
        <v>0</v>
      </c>
      <c r="AW181" s="82" t="s">
        <v>1780</v>
      </c>
      <c r="AX181" s="85" t="s">
        <v>5615</v>
      </c>
      <c r="AY181" s="82" t="s">
        <v>66</v>
      </c>
      <c r="AZ181" s="49" t="s">
        <v>2657</v>
      </c>
      <c r="BA181" s="49" t="s">
        <v>2657</v>
      </c>
      <c r="BB181" s="49" t="s">
        <v>2668</v>
      </c>
      <c r="BC181" s="49" t="s">
        <v>2668</v>
      </c>
      <c r="BD181" s="49"/>
      <c r="BE181" s="49"/>
      <c r="BF181" s="123" t="s">
        <v>6537</v>
      </c>
      <c r="BG181" s="123" t="s">
        <v>6537</v>
      </c>
      <c r="BH181" s="123" t="s">
        <v>6624</v>
      </c>
      <c r="BI181" s="123" t="s">
        <v>6624</v>
      </c>
      <c r="BJ181" s="87" t="e">
        <f>REPLACE(INDEX(GroupVertices[Group], MATCH(Vertices[[#This Row],[Vertex]],GroupVertices[Vertex],0)),1,1,"")</f>
        <v>#N/A</v>
      </c>
    </row>
    <row r="182" spans="1:67" x14ac:dyDescent="0.25">
      <c r="A182" s="67" t="s">
        <v>2261</v>
      </c>
      <c r="B182" s="68"/>
      <c r="C182" s="68"/>
      <c r="D182" s="69"/>
      <c r="E182" s="111"/>
      <c r="F182" s="103" t="s">
        <v>2804</v>
      </c>
      <c r="G182" s="112"/>
      <c r="H182" s="72"/>
      <c r="I182" s="73"/>
      <c r="J182" s="113"/>
      <c r="K182" s="72" t="s">
        <v>6068</v>
      </c>
      <c r="L182" s="114"/>
      <c r="M182" s="77">
        <v>6010.9609375</v>
      </c>
      <c r="N182" s="77">
        <v>2585.119140625</v>
      </c>
      <c r="O182" s="78"/>
      <c r="P182" s="79"/>
      <c r="Q182" s="79"/>
      <c r="R182" s="89"/>
      <c r="S182" s="49">
        <v>0</v>
      </c>
      <c r="T182" s="49">
        <v>2</v>
      </c>
      <c r="U182" s="50">
        <v>0</v>
      </c>
      <c r="V182" s="50">
        <v>1.0039999999999999E-3</v>
      </c>
      <c r="W182" s="50">
        <v>2.3969999999999998E-3</v>
      </c>
      <c r="X182" s="50">
        <v>0.58915600000000001</v>
      </c>
      <c r="Y182" s="50">
        <v>0.5</v>
      </c>
      <c r="Z182" s="50">
        <v>0</v>
      </c>
      <c r="AA182" s="74">
        <v>182</v>
      </c>
      <c r="AB182" s="74"/>
      <c r="AC182" s="75"/>
      <c r="AD182" s="82" t="s">
        <v>4134</v>
      </c>
      <c r="AE182" s="82">
        <v>1833</v>
      </c>
      <c r="AF182" s="82">
        <v>92</v>
      </c>
      <c r="AG182" s="82">
        <v>697</v>
      </c>
      <c r="AH182" s="82">
        <v>217</v>
      </c>
      <c r="AI182" s="82"/>
      <c r="AJ182" s="82" t="s">
        <v>4546</v>
      </c>
      <c r="AK182" s="82" t="s">
        <v>1410</v>
      </c>
      <c r="AL182" s="85" t="s">
        <v>4980</v>
      </c>
      <c r="AM182" s="82"/>
      <c r="AN182" s="84">
        <v>42653.538553240738</v>
      </c>
      <c r="AO182" s="85" t="s">
        <v>5147</v>
      </c>
      <c r="AP182" s="82" t="b">
        <v>1</v>
      </c>
      <c r="AQ182" s="82" t="b">
        <v>0</v>
      </c>
      <c r="AR182" s="82" t="b">
        <v>1</v>
      </c>
      <c r="AS182" s="82" t="s">
        <v>1023</v>
      </c>
      <c r="AT182" s="82">
        <v>0</v>
      </c>
      <c r="AU182" s="82"/>
      <c r="AV182" s="82" t="b">
        <v>0</v>
      </c>
      <c r="AW182" s="82" t="s">
        <v>1780</v>
      </c>
      <c r="AX182" s="85" t="s">
        <v>5616</v>
      </c>
      <c r="AY182" s="82" t="s">
        <v>66</v>
      </c>
      <c r="AZ182" s="49" t="s">
        <v>2657</v>
      </c>
      <c r="BA182" s="49" t="s">
        <v>2657</v>
      </c>
      <c r="BB182" s="49" t="s">
        <v>2668</v>
      </c>
      <c r="BC182" s="49" t="s">
        <v>2668</v>
      </c>
      <c r="BD182" s="49"/>
      <c r="BE182" s="49"/>
      <c r="BF182" s="123" t="s">
        <v>6537</v>
      </c>
      <c r="BG182" s="123" t="s">
        <v>6537</v>
      </c>
      <c r="BH182" s="123" t="s">
        <v>6624</v>
      </c>
      <c r="BI182" s="123" t="s">
        <v>6624</v>
      </c>
      <c r="BJ182" s="87" t="e">
        <f>REPLACE(INDEX(GroupVertices[Group], MATCH(Vertices[[#This Row],[Vertex]],GroupVertices[Vertex],0)),1,1,"")</f>
        <v>#N/A</v>
      </c>
    </row>
    <row r="183" spans="1:67" x14ac:dyDescent="0.25">
      <c r="A183" s="67" t="s">
        <v>2262</v>
      </c>
      <c r="B183" s="68"/>
      <c r="C183" s="68"/>
      <c r="D183" s="69"/>
      <c r="E183" s="111"/>
      <c r="F183" s="103" t="s">
        <v>2805</v>
      </c>
      <c r="G183" s="112"/>
      <c r="H183" s="72"/>
      <c r="I183" s="73"/>
      <c r="J183" s="113"/>
      <c r="K183" s="72" t="s">
        <v>6069</v>
      </c>
      <c r="L183" s="114"/>
      <c r="M183" s="77">
        <v>4307.23046875</v>
      </c>
      <c r="N183" s="77">
        <v>6273.9853515625</v>
      </c>
      <c r="O183" s="78"/>
      <c r="P183" s="79"/>
      <c r="Q183" s="79"/>
      <c r="R183" s="89"/>
      <c r="S183" s="49">
        <v>0</v>
      </c>
      <c r="T183" s="49">
        <v>2</v>
      </c>
      <c r="U183" s="50">
        <v>0</v>
      </c>
      <c r="V183" s="50">
        <v>1.0039999999999999E-3</v>
      </c>
      <c r="W183" s="50">
        <v>2.3969999999999998E-3</v>
      </c>
      <c r="X183" s="50">
        <v>0.58915600000000001</v>
      </c>
      <c r="Y183" s="50">
        <v>0.5</v>
      </c>
      <c r="Z183" s="50">
        <v>0</v>
      </c>
      <c r="AA183" s="74">
        <v>183</v>
      </c>
      <c r="AB183" s="74"/>
      <c r="AC183" s="75"/>
      <c r="AD183" s="82" t="s">
        <v>4135</v>
      </c>
      <c r="AE183" s="82">
        <v>187</v>
      </c>
      <c r="AF183" s="82">
        <v>23</v>
      </c>
      <c r="AG183" s="82">
        <v>113</v>
      </c>
      <c r="AH183" s="82">
        <v>44</v>
      </c>
      <c r="AI183" s="82"/>
      <c r="AJ183" s="82"/>
      <c r="AK183" s="82"/>
      <c r="AL183" s="82"/>
      <c r="AM183" s="82"/>
      <c r="AN183" s="84">
        <v>42342.691122685188</v>
      </c>
      <c r="AO183" s="82"/>
      <c r="AP183" s="82" t="b">
        <v>1</v>
      </c>
      <c r="AQ183" s="82" t="b">
        <v>0</v>
      </c>
      <c r="AR183" s="82" t="b">
        <v>0</v>
      </c>
      <c r="AS183" s="82" t="s">
        <v>1023</v>
      </c>
      <c r="AT183" s="82">
        <v>0</v>
      </c>
      <c r="AU183" s="85" t="s">
        <v>1731</v>
      </c>
      <c r="AV183" s="82" t="b">
        <v>0</v>
      </c>
      <c r="AW183" s="82" t="s">
        <v>1780</v>
      </c>
      <c r="AX183" s="85" t="s">
        <v>5617</v>
      </c>
      <c r="AY183" s="82" t="s">
        <v>66</v>
      </c>
      <c r="AZ183" s="49" t="s">
        <v>2657</v>
      </c>
      <c r="BA183" s="49" t="s">
        <v>2657</v>
      </c>
      <c r="BB183" s="49" t="s">
        <v>2668</v>
      </c>
      <c r="BC183" s="49" t="s">
        <v>2668</v>
      </c>
      <c r="BD183" s="49"/>
      <c r="BE183" s="49"/>
      <c r="BF183" s="123" t="s">
        <v>6537</v>
      </c>
      <c r="BG183" s="123" t="s">
        <v>6537</v>
      </c>
      <c r="BH183" s="123" t="s">
        <v>6624</v>
      </c>
      <c r="BI183" s="123" t="s">
        <v>6624</v>
      </c>
      <c r="BJ183" s="87" t="e">
        <f>REPLACE(INDEX(GroupVertices[Group], MATCH(Vertices[[#This Row],[Vertex]],GroupVertices[Vertex],0)),1,1,"")</f>
        <v>#N/A</v>
      </c>
    </row>
    <row r="184" spans="1:67" x14ac:dyDescent="0.25">
      <c r="A184" s="67" t="s">
        <v>2263</v>
      </c>
      <c r="B184" s="68"/>
      <c r="C184" s="68"/>
      <c r="D184" s="69"/>
      <c r="E184" s="111"/>
      <c r="F184" s="103" t="s">
        <v>2806</v>
      </c>
      <c r="G184" s="112"/>
      <c r="H184" s="72"/>
      <c r="I184" s="73"/>
      <c r="J184" s="113"/>
      <c r="K184" s="72" t="s">
        <v>6070</v>
      </c>
      <c r="L184" s="114"/>
      <c r="M184" s="77">
        <v>4849.361328125</v>
      </c>
      <c r="N184" s="77">
        <v>2116.340087890625</v>
      </c>
      <c r="O184" s="78"/>
      <c r="P184" s="79"/>
      <c r="Q184" s="79"/>
      <c r="R184" s="89"/>
      <c r="S184" s="49">
        <v>0</v>
      </c>
      <c r="T184" s="49">
        <v>2</v>
      </c>
      <c r="U184" s="50">
        <v>0</v>
      </c>
      <c r="V184" s="50">
        <v>1.0039999999999999E-3</v>
      </c>
      <c r="W184" s="50">
        <v>2.3969999999999998E-3</v>
      </c>
      <c r="X184" s="50">
        <v>0.58915600000000001</v>
      </c>
      <c r="Y184" s="50">
        <v>0.5</v>
      </c>
      <c r="Z184" s="50">
        <v>0</v>
      </c>
      <c r="AA184" s="74">
        <v>184</v>
      </c>
      <c r="AB184" s="74"/>
      <c r="AC184" s="75"/>
      <c r="AD184" s="82" t="s">
        <v>4136</v>
      </c>
      <c r="AE184" s="82">
        <v>145</v>
      </c>
      <c r="AF184" s="82">
        <v>5</v>
      </c>
      <c r="AG184" s="82">
        <v>1881</v>
      </c>
      <c r="AH184" s="82">
        <v>5734</v>
      </c>
      <c r="AI184" s="82"/>
      <c r="AJ184" s="82" t="s">
        <v>4547</v>
      </c>
      <c r="AK184" s="82" t="s">
        <v>4821</v>
      </c>
      <c r="AL184" s="82"/>
      <c r="AM184" s="82"/>
      <c r="AN184" s="84">
        <v>42760.369108796294</v>
      </c>
      <c r="AO184" s="85" t="s">
        <v>5148</v>
      </c>
      <c r="AP184" s="82" t="b">
        <v>1</v>
      </c>
      <c r="AQ184" s="82" t="b">
        <v>0</v>
      </c>
      <c r="AR184" s="82" t="b">
        <v>0</v>
      </c>
      <c r="AS184" s="82" t="s">
        <v>1023</v>
      </c>
      <c r="AT184" s="82">
        <v>0</v>
      </c>
      <c r="AU184" s="82"/>
      <c r="AV184" s="82" t="b">
        <v>0</v>
      </c>
      <c r="AW184" s="82" t="s">
        <v>1780</v>
      </c>
      <c r="AX184" s="85" t="s">
        <v>5618</v>
      </c>
      <c r="AY184" s="82" t="s">
        <v>66</v>
      </c>
      <c r="AZ184" s="49" t="s">
        <v>2657</v>
      </c>
      <c r="BA184" s="49" t="s">
        <v>2657</v>
      </c>
      <c r="BB184" s="49" t="s">
        <v>2668</v>
      </c>
      <c r="BC184" s="49" t="s">
        <v>2668</v>
      </c>
      <c r="BD184" s="49"/>
      <c r="BE184" s="49"/>
      <c r="BF184" s="123" t="s">
        <v>6537</v>
      </c>
      <c r="BG184" s="123" t="s">
        <v>6537</v>
      </c>
      <c r="BH184" s="123" t="s">
        <v>6624</v>
      </c>
      <c r="BI184" s="123" t="s">
        <v>6624</v>
      </c>
      <c r="BJ184" s="87" t="e">
        <f>REPLACE(INDEX(GroupVertices[Group], MATCH(Vertices[[#This Row],[Vertex]],GroupVertices[Vertex],0)),1,1,"")</f>
        <v>#N/A</v>
      </c>
    </row>
    <row r="185" spans="1:67" x14ac:dyDescent="0.25">
      <c r="A185" s="67" t="s">
        <v>2264</v>
      </c>
      <c r="B185" s="68"/>
      <c r="C185" s="68"/>
      <c r="D185" s="69"/>
      <c r="E185" s="111"/>
      <c r="F185" s="103" t="s">
        <v>2807</v>
      </c>
      <c r="G185" s="112"/>
      <c r="H185" s="72"/>
      <c r="I185" s="73"/>
      <c r="J185" s="113"/>
      <c r="K185" s="72" t="s">
        <v>6071</v>
      </c>
      <c r="L185" s="114"/>
      <c r="M185" s="77">
        <v>7164.734375</v>
      </c>
      <c r="N185" s="77">
        <v>1408.7474365234375</v>
      </c>
      <c r="O185" s="78"/>
      <c r="P185" s="79"/>
      <c r="Q185" s="79"/>
      <c r="R185" s="89"/>
      <c r="S185" s="49">
        <v>0</v>
      </c>
      <c r="T185" s="49">
        <v>2</v>
      </c>
      <c r="U185" s="50">
        <v>0</v>
      </c>
      <c r="V185" s="50">
        <v>1.0039999999999999E-3</v>
      </c>
      <c r="W185" s="50">
        <v>2.3969999999999998E-3</v>
      </c>
      <c r="X185" s="50">
        <v>0.58915600000000001</v>
      </c>
      <c r="Y185" s="50">
        <v>0.5</v>
      </c>
      <c r="Z185" s="50">
        <v>0</v>
      </c>
      <c r="AA185" s="74">
        <v>185</v>
      </c>
      <c r="AB185" s="74"/>
      <c r="AC185" s="75"/>
      <c r="AD185" s="82" t="s">
        <v>4137</v>
      </c>
      <c r="AE185" s="82">
        <v>1097</v>
      </c>
      <c r="AF185" s="82">
        <v>596</v>
      </c>
      <c r="AG185" s="82">
        <v>1649</v>
      </c>
      <c r="AH185" s="82">
        <v>288</v>
      </c>
      <c r="AI185" s="82"/>
      <c r="AJ185" s="82" t="s">
        <v>4548</v>
      </c>
      <c r="AK185" s="82" t="s">
        <v>4822</v>
      </c>
      <c r="AL185" s="82"/>
      <c r="AM185" s="82"/>
      <c r="AN185" s="84">
        <v>40972.443206018521</v>
      </c>
      <c r="AO185" s="85" t="s">
        <v>5149</v>
      </c>
      <c r="AP185" s="82" t="b">
        <v>1</v>
      </c>
      <c r="AQ185" s="82" t="b">
        <v>0</v>
      </c>
      <c r="AR185" s="82" t="b">
        <v>0</v>
      </c>
      <c r="AS185" s="82" t="s">
        <v>1023</v>
      </c>
      <c r="AT185" s="82">
        <v>21</v>
      </c>
      <c r="AU185" s="85" t="s">
        <v>1731</v>
      </c>
      <c r="AV185" s="82" t="b">
        <v>0</v>
      </c>
      <c r="AW185" s="82" t="s">
        <v>1780</v>
      </c>
      <c r="AX185" s="85" t="s">
        <v>5619</v>
      </c>
      <c r="AY185" s="82" t="s">
        <v>66</v>
      </c>
      <c r="AZ185" s="49" t="s">
        <v>2657</v>
      </c>
      <c r="BA185" s="49" t="s">
        <v>2657</v>
      </c>
      <c r="BB185" s="49" t="s">
        <v>2668</v>
      </c>
      <c r="BC185" s="49" t="s">
        <v>2668</v>
      </c>
      <c r="BD185" s="49"/>
      <c r="BE185" s="49"/>
      <c r="BF185" s="123" t="s">
        <v>6537</v>
      </c>
      <c r="BG185" s="123" t="s">
        <v>6537</v>
      </c>
      <c r="BH185" s="123" t="s">
        <v>6624</v>
      </c>
      <c r="BI185" s="123" t="s">
        <v>6624</v>
      </c>
      <c r="BJ185" s="87" t="e">
        <f>REPLACE(INDEX(GroupVertices[Group], MATCH(Vertices[[#This Row],[Vertex]],GroupVertices[Vertex],0)),1,1,"")</f>
        <v>#N/A</v>
      </c>
    </row>
    <row r="186" spans="1:67" x14ac:dyDescent="0.25">
      <c r="A186" s="67" t="s">
        <v>2265</v>
      </c>
      <c r="B186" s="68"/>
      <c r="C186" s="68"/>
      <c r="D186" s="69"/>
      <c r="E186" s="111"/>
      <c r="F186" s="103" t="s">
        <v>2808</v>
      </c>
      <c r="G186" s="112"/>
      <c r="H186" s="72"/>
      <c r="I186" s="73"/>
      <c r="J186" s="113"/>
      <c r="K186" s="72" t="s">
        <v>6072</v>
      </c>
      <c r="L186" s="114"/>
      <c r="M186" s="77">
        <v>8287.0810546875</v>
      </c>
      <c r="N186" s="77">
        <v>3751.877685546875</v>
      </c>
      <c r="O186" s="78"/>
      <c r="P186" s="79"/>
      <c r="Q186" s="79"/>
      <c r="R186" s="89"/>
      <c r="S186" s="49">
        <v>0</v>
      </c>
      <c r="T186" s="49">
        <v>2</v>
      </c>
      <c r="U186" s="50">
        <v>0</v>
      </c>
      <c r="V186" s="50">
        <v>1.0039999999999999E-3</v>
      </c>
      <c r="W186" s="50">
        <v>2.3969999999999998E-3</v>
      </c>
      <c r="X186" s="50">
        <v>0.58915600000000001</v>
      </c>
      <c r="Y186" s="50">
        <v>0.5</v>
      </c>
      <c r="Z186" s="50">
        <v>0</v>
      </c>
      <c r="AA186" s="74">
        <v>186</v>
      </c>
      <c r="AB186" s="74"/>
      <c r="AC186" s="75"/>
      <c r="AD186" s="82" t="s">
        <v>4138</v>
      </c>
      <c r="AE186" s="82">
        <v>565</v>
      </c>
      <c r="AF186" s="82">
        <v>109</v>
      </c>
      <c r="AG186" s="82">
        <v>8349</v>
      </c>
      <c r="AH186" s="82">
        <v>5955</v>
      </c>
      <c r="AI186" s="82"/>
      <c r="AJ186" s="82" t="s">
        <v>4549</v>
      </c>
      <c r="AK186" s="82"/>
      <c r="AL186" s="82"/>
      <c r="AM186" s="82"/>
      <c r="AN186" s="84">
        <v>40569.296249999999</v>
      </c>
      <c r="AO186" s="85" t="s">
        <v>5150</v>
      </c>
      <c r="AP186" s="82" t="b">
        <v>0</v>
      </c>
      <c r="AQ186" s="82" t="b">
        <v>0</v>
      </c>
      <c r="AR186" s="82" t="b">
        <v>0</v>
      </c>
      <c r="AS186" s="82" t="s">
        <v>1023</v>
      </c>
      <c r="AT186" s="82">
        <v>1</v>
      </c>
      <c r="AU186" s="85" t="s">
        <v>1742</v>
      </c>
      <c r="AV186" s="82" t="b">
        <v>0</v>
      </c>
      <c r="AW186" s="82" t="s">
        <v>1780</v>
      </c>
      <c r="AX186" s="85" t="s">
        <v>5620</v>
      </c>
      <c r="AY186" s="82" t="s">
        <v>66</v>
      </c>
      <c r="AZ186" s="49" t="s">
        <v>2657</v>
      </c>
      <c r="BA186" s="49" t="s">
        <v>2657</v>
      </c>
      <c r="BB186" s="49" t="s">
        <v>2668</v>
      </c>
      <c r="BC186" s="49" t="s">
        <v>2668</v>
      </c>
      <c r="BD186" s="49"/>
      <c r="BE186" s="49"/>
      <c r="BF186" s="123" t="s">
        <v>6537</v>
      </c>
      <c r="BG186" s="123" t="s">
        <v>6537</v>
      </c>
      <c r="BH186" s="123" t="s">
        <v>6624</v>
      </c>
      <c r="BI186" s="123" t="s">
        <v>6624</v>
      </c>
      <c r="BJ186" s="87" t="e">
        <f>REPLACE(INDEX(GroupVertices[Group], MATCH(Vertices[[#This Row],[Vertex]],GroupVertices[Vertex],0)),1,1,"")</f>
        <v>#N/A</v>
      </c>
    </row>
    <row r="187" spans="1:67" x14ac:dyDescent="0.25">
      <c r="A187" s="67" t="s">
        <v>2266</v>
      </c>
      <c r="B187" s="68"/>
      <c r="C187" s="68"/>
      <c r="D187" s="69"/>
      <c r="E187" s="111"/>
      <c r="F187" s="103" t="s">
        <v>2809</v>
      </c>
      <c r="G187" s="112"/>
      <c r="H187" s="72"/>
      <c r="I187" s="73"/>
      <c r="J187" s="113"/>
      <c r="K187" s="72" t="s">
        <v>6073</v>
      </c>
      <c r="L187" s="114"/>
      <c r="M187" s="77">
        <v>3801.67626953125</v>
      </c>
      <c r="N187" s="77">
        <v>5920.00341796875</v>
      </c>
      <c r="O187" s="78"/>
      <c r="P187" s="79"/>
      <c r="Q187" s="79"/>
      <c r="R187" s="89"/>
      <c r="S187" s="49">
        <v>0</v>
      </c>
      <c r="T187" s="49">
        <v>2</v>
      </c>
      <c r="U187" s="50">
        <v>0</v>
      </c>
      <c r="V187" s="50">
        <v>1.0039999999999999E-3</v>
      </c>
      <c r="W187" s="50">
        <v>2.3969999999999998E-3</v>
      </c>
      <c r="X187" s="50">
        <v>0.58915600000000001</v>
      </c>
      <c r="Y187" s="50">
        <v>0.5</v>
      </c>
      <c r="Z187" s="50">
        <v>0</v>
      </c>
      <c r="AA187" s="74">
        <v>187</v>
      </c>
      <c r="AB187" s="74"/>
      <c r="AC187" s="75"/>
      <c r="AD187" s="82" t="s">
        <v>4139</v>
      </c>
      <c r="AE187" s="82">
        <v>187</v>
      </c>
      <c r="AF187" s="82">
        <v>1597</v>
      </c>
      <c r="AG187" s="82">
        <v>31851</v>
      </c>
      <c r="AH187" s="82">
        <v>9062</v>
      </c>
      <c r="AI187" s="82">
        <v>19800</v>
      </c>
      <c r="AJ187" s="82" t="s">
        <v>4550</v>
      </c>
      <c r="AK187" s="82" t="s">
        <v>4823</v>
      </c>
      <c r="AL187" s="85" t="s">
        <v>4981</v>
      </c>
      <c r="AM187" s="82" t="s">
        <v>1435</v>
      </c>
      <c r="AN187" s="84">
        <v>40398.680196759262</v>
      </c>
      <c r="AO187" s="85" t="s">
        <v>5151</v>
      </c>
      <c r="AP187" s="82" t="b">
        <v>0</v>
      </c>
      <c r="AQ187" s="82" t="b">
        <v>0</v>
      </c>
      <c r="AR187" s="82" t="b">
        <v>1</v>
      </c>
      <c r="AS187" s="82" t="s">
        <v>1023</v>
      </c>
      <c r="AT187" s="82">
        <v>36</v>
      </c>
      <c r="AU187" s="85" t="s">
        <v>5397</v>
      </c>
      <c r="AV187" s="82" t="b">
        <v>0</v>
      </c>
      <c r="AW187" s="82" t="s">
        <v>1780</v>
      </c>
      <c r="AX187" s="85" t="s">
        <v>5621</v>
      </c>
      <c r="AY187" s="82" t="s">
        <v>66</v>
      </c>
      <c r="AZ187" s="49" t="s">
        <v>2657</v>
      </c>
      <c r="BA187" s="49" t="s">
        <v>2657</v>
      </c>
      <c r="BB187" s="49" t="s">
        <v>2668</v>
      </c>
      <c r="BC187" s="49" t="s">
        <v>2668</v>
      </c>
      <c r="BD187" s="49"/>
      <c r="BE187" s="49"/>
      <c r="BF187" s="123" t="s">
        <v>6537</v>
      </c>
      <c r="BG187" s="123" t="s">
        <v>6537</v>
      </c>
      <c r="BH187" s="123" t="s">
        <v>6624</v>
      </c>
      <c r="BI187" s="123" t="s">
        <v>6624</v>
      </c>
      <c r="BJ187" s="87" t="e">
        <f>REPLACE(INDEX(GroupVertices[Group], MATCH(Vertices[[#This Row],[Vertex]],GroupVertices[Vertex],0)),1,1,"")</f>
        <v>#N/A</v>
      </c>
    </row>
    <row r="188" spans="1:67" x14ac:dyDescent="0.25">
      <c r="A188" s="67" t="s">
        <v>2267</v>
      </c>
      <c r="B188" s="68"/>
      <c r="C188" s="68"/>
      <c r="D188" s="69"/>
      <c r="E188" s="111"/>
      <c r="F188" s="103" t="s">
        <v>2810</v>
      </c>
      <c r="G188" s="112"/>
      <c r="H188" s="72"/>
      <c r="I188" s="73"/>
      <c r="J188" s="113"/>
      <c r="K188" s="72" t="s">
        <v>6074</v>
      </c>
      <c r="L188" s="114"/>
      <c r="M188" s="77">
        <v>6400.07666015625</v>
      </c>
      <c r="N188" s="77">
        <v>6847.6748046875</v>
      </c>
      <c r="O188" s="78"/>
      <c r="P188" s="79"/>
      <c r="Q188" s="79"/>
      <c r="R188" s="89"/>
      <c r="S188" s="49">
        <v>0</v>
      </c>
      <c r="T188" s="49">
        <v>2</v>
      </c>
      <c r="U188" s="50">
        <v>0</v>
      </c>
      <c r="V188" s="50">
        <v>1.0039999999999999E-3</v>
      </c>
      <c r="W188" s="50">
        <v>2.3969999999999998E-3</v>
      </c>
      <c r="X188" s="50">
        <v>0.58915600000000001</v>
      </c>
      <c r="Y188" s="50">
        <v>0.5</v>
      </c>
      <c r="Z188" s="50">
        <v>0</v>
      </c>
      <c r="AA188" s="74">
        <v>188</v>
      </c>
      <c r="AB188" s="74"/>
      <c r="AC188" s="75"/>
      <c r="AD188" s="82" t="s">
        <v>4140</v>
      </c>
      <c r="AE188" s="82">
        <v>88</v>
      </c>
      <c r="AF188" s="82">
        <v>37</v>
      </c>
      <c r="AG188" s="82">
        <v>5</v>
      </c>
      <c r="AH188" s="82">
        <v>4</v>
      </c>
      <c r="AI188" s="82"/>
      <c r="AJ188" s="82" t="s">
        <v>4551</v>
      </c>
      <c r="AK188" s="82" t="s">
        <v>4824</v>
      </c>
      <c r="AL188" s="82"/>
      <c r="AM188" s="82"/>
      <c r="AN188" s="84">
        <v>42852.237013888887</v>
      </c>
      <c r="AO188" s="85" t="s">
        <v>5152</v>
      </c>
      <c r="AP188" s="82" t="b">
        <v>1</v>
      </c>
      <c r="AQ188" s="82" t="b">
        <v>0</v>
      </c>
      <c r="AR188" s="82" t="b">
        <v>1</v>
      </c>
      <c r="AS188" s="82" t="s">
        <v>1023</v>
      </c>
      <c r="AT188" s="82">
        <v>0</v>
      </c>
      <c r="AU188" s="82"/>
      <c r="AV188" s="82" t="b">
        <v>0</v>
      </c>
      <c r="AW188" s="82" t="s">
        <v>1780</v>
      </c>
      <c r="AX188" s="85" t="s">
        <v>5622</v>
      </c>
      <c r="AY188" s="82" t="s">
        <v>66</v>
      </c>
      <c r="AZ188" s="49" t="s">
        <v>2657</v>
      </c>
      <c r="BA188" s="49" t="s">
        <v>2657</v>
      </c>
      <c r="BB188" s="49" t="s">
        <v>2668</v>
      </c>
      <c r="BC188" s="49" t="s">
        <v>2668</v>
      </c>
      <c r="BD188" s="49"/>
      <c r="BE188" s="49"/>
      <c r="BF188" s="123" t="s">
        <v>6537</v>
      </c>
      <c r="BG188" s="123" t="s">
        <v>6537</v>
      </c>
      <c r="BH188" s="123" t="s">
        <v>6624</v>
      </c>
      <c r="BI188" s="123" t="s">
        <v>6624</v>
      </c>
      <c r="BJ188" s="87" t="e">
        <f>REPLACE(INDEX(GroupVertices[Group], MATCH(Vertices[[#This Row],[Vertex]],GroupVertices[Vertex],0)),1,1,"")</f>
        <v>#N/A</v>
      </c>
    </row>
    <row r="189" spans="1:67" x14ac:dyDescent="0.25">
      <c r="A189" s="67" t="s">
        <v>2268</v>
      </c>
      <c r="B189" s="68"/>
      <c r="C189" s="68"/>
      <c r="D189" s="69"/>
      <c r="E189" s="111"/>
      <c r="F189" s="103" t="s">
        <v>2811</v>
      </c>
      <c r="G189" s="112"/>
      <c r="H189" s="72"/>
      <c r="I189" s="73"/>
      <c r="J189" s="113"/>
      <c r="K189" s="72" t="s">
        <v>6075</v>
      </c>
      <c r="L189" s="114"/>
      <c r="M189" s="77">
        <v>8475.4013671875</v>
      </c>
      <c r="N189" s="77">
        <v>5040.736328125</v>
      </c>
      <c r="O189" s="78"/>
      <c r="P189" s="79"/>
      <c r="Q189" s="79"/>
      <c r="R189" s="89"/>
      <c r="S189" s="49">
        <v>0</v>
      </c>
      <c r="T189" s="49">
        <v>2</v>
      </c>
      <c r="U189" s="50">
        <v>0</v>
      </c>
      <c r="V189" s="50">
        <v>1.0039999999999999E-3</v>
      </c>
      <c r="W189" s="50">
        <v>2.3969999999999998E-3</v>
      </c>
      <c r="X189" s="50">
        <v>0.58915600000000001</v>
      </c>
      <c r="Y189" s="50">
        <v>0.5</v>
      </c>
      <c r="Z189" s="50">
        <v>0</v>
      </c>
      <c r="AA189" s="74">
        <v>189</v>
      </c>
      <c r="AB189" s="74"/>
      <c r="AC189" s="75"/>
      <c r="AD189" s="82" t="s">
        <v>4141</v>
      </c>
      <c r="AE189" s="82">
        <v>403</v>
      </c>
      <c r="AF189" s="82">
        <v>239</v>
      </c>
      <c r="AG189" s="82">
        <v>1282</v>
      </c>
      <c r="AH189" s="82">
        <v>1030</v>
      </c>
      <c r="AI189" s="82"/>
      <c r="AJ189" s="82" t="s">
        <v>4552</v>
      </c>
      <c r="AK189" s="82" t="s">
        <v>4825</v>
      </c>
      <c r="AL189" s="82"/>
      <c r="AM189" s="82"/>
      <c r="AN189" s="84">
        <v>42210.618206018517</v>
      </c>
      <c r="AO189" s="82"/>
      <c r="AP189" s="82" t="b">
        <v>1</v>
      </c>
      <c r="AQ189" s="82" t="b">
        <v>0</v>
      </c>
      <c r="AR189" s="82" t="b">
        <v>0</v>
      </c>
      <c r="AS189" s="82" t="s">
        <v>1023</v>
      </c>
      <c r="AT189" s="82">
        <v>0</v>
      </c>
      <c r="AU189" s="85" t="s">
        <v>1731</v>
      </c>
      <c r="AV189" s="82" t="b">
        <v>0</v>
      </c>
      <c r="AW189" s="82" t="s">
        <v>1780</v>
      </c>
      <c r="AX189" s="85" t="s">
        <v>5623</v>
      </c>
      <c r="AY189" s="82" t="s">
        <v>66</v>
      </c>
      <c r="AZ189" s="49" t="s">
        <v>2657</v>
      </c>
      <c r="BA189" s="49" t="s">
        <v>2657</v>
      </c>
      <c r="BB189" s="49" t="s">
        <v>2668</v>
      </c>
      <c r="BC189" s="49" t="s">
        <v>2668</v>
      </c>
      <c r="BD189" s="49"/>
      <c r="BE189" s="49"/>
      <c r="BF189" s="123" t="s">
        <v>6537</v>
      </c>
      <c r="BG189" s="123" t="s">
        <v>6537</v>
      </c>
      <c r="BH189" s="123" t="s">
        <v>6624</v>
      </c>
      <c r="BI189" s="123" t="s">
        <v>6624</v>
      </c>
      <c r="BJ189" s="87" t="e">
        <f>REPLACE(INDEX(GroupVertices[Group], MATCH(Vertices[[#This Row],[Vertex]],GroupVertices[Vertex],0)),1,1,"")</f>
        <v>#N/A</v>
      </c>
    </row>
    <row r="190" spans="1:67" x14ac:dyDescent="0.25">
      <c r="A190" s="67" t="s">
        <v>2269</v>
      </c>
      <c r="B190" s="68"/>
      <c r="C190" s="68"/>
      <c r="D190" s="69"/>
      <c r="E190" s="111"/>
      <c r="F190" s="103" t="s">
        <v>2812</v>
      </c>
      <c r="G190" s="112"/>
      <c r="H190" s="72"/>
      <c r="I190" s="73"/>
      <c r="J190" s="113"/>
      <c r="K190" s="72" t="s">
        <v>6076</v>
      </c>
      <c r="L190" s="114"/>
      <c r="M190" s="77">
        <v>7409.81005859375</v>
      </c>
      <c r="N190" s="77">
        <v>2673.463134765625</v>
      </c>
      <c r="O190" s="78"/>
      <c r="P190" s="79"/>
      <c r="Q190" s="79"/>
      <c r="R190" s="89"/>
      <c r="S190" s="49">
        <v>0</v>
      </c>
      <c r="T190" s="49">
        <v>2</v>
      </c>
      <c r="U190" s="50">
        <v>0</v>
      </c>
      <c r="V190" s="50">
        <v>1.0039999999999999E-3</v>
      </c>
      <c r="W190" s="50">
        <v>2.3969999999999998E-3</v>
      </c>
      <c r="X190" s="50">
        <v>0.58915600000000001</v>
      </c>
      <c r="Y190" s="50">
        <v>0.5</v>
      </c>
      <c r="Z190" s="50">
        <v>0</v>
      </c>
      <c r="AA190" s="74">
        <v>190</v>
      </c>
      <c r="AB190" s="74"/>
      <c r="AC190" s="75"/>
      <c r="AD190" s="82" t="s">
        <v>4142</v>
      </c>
      <c r="AE190" s="82">
        <v>252</v>
      </c>
      <c r="AF190" s="82">
        <v>105</v>
      </c>
      <c r="AG190" s="82">
        <v>2817</v>
      </c>
      <c r="AH190" s="82">
        <v>17302</v>
      </c>
      <c r="AI190" s="82"/>
      <c r="AJ190" s="82"/>
      <c r="AK190" s="82" t="s">
        <v>4826</v>
      </c>
      <c r="AL190" s="82"/>
      <c r="AM190" s="82"/>
      <c r="AN190" s="84">
        <v>42525.388090277775</v>
      </c>
      <c r="AO190" s="85" t="s">
        <v>5153</v>
      </c>
      <c r="AP190" s="82" t="b">
        <v>1</v>
      </c>
      <c r="AQ190" s="82" t="b">
        <v>0</v>
      </c>
      <c r="AR190" s="82" t="b">
        <v>0</v>
      </c>
      <c r="AS190" s="82" t="s">
        <v>1023</v>
      </c>
      <c r="AT190" s="82">
        <v>2</v>
      </c>
      <c r="AU190" s="82"/>
      <c r="AV190" s="82" t="b">
        <v>0</v>
      </c>
      <c r="AW190" s="82" t="s">
        <v>1780</v>
      </c>
      <c r="AX190" s="85" t="s">
        <v>5624</v>
      </c>
      <c r="AY190" s="82" t="s">
        <v>66</v>
      </c>
      <c r="AZ190" s="49" t="s">
        <v>2657</v>
      </c>
      <c r="BA190" s="49" t="s">
        <v>2657</v>
      </c>
      <c r="BB190" s="49" t="s">
        <v>2668</v>
      </c>
      <c r="BC190" s="49" t="s">
        <v>2668</v>
      </c>
      <c r="BD190" s="49"/>
      <c r="BE190" s="49"/>
      <c r="BF190" s="123" t="s">
        <v>6537</v>
      </c>
      <c r="BG190" s="123" t="s">
        <v>6537</v>
      </c>
      <c r="BH190" s="123" t="s">
        <v>6624</v>
      </c>
      <c r="BI190" s="123" t="s">
        <v>6624</v>
      </c>
      <c r="BJ190" s="87" t="e">
        <f>REPLACE(INDEX(GroupVertices[Group], MATCH(Vertices[[#This Row],[Vertex]],GroupVertices[Vertex],0)),1,1,"")</f>
        <v>#N/A</v>
      </c>
    </row>
    <row r="191" spans="1:67" x14ac:dyDescent="0.25">
      <c r="A191" s="67" t="s">
        <v>2270</v>
      </c>
      <c r="B191" s="68"/>
      <c r="C191" s="68"/>
      <c r="D191" s="69"/>
      <c r="E191" s="111"/>
      <c r="F191" s="103" t="s">
        <v>2813</v>
      </c>
      <c r="G191" s="112"/>
      <c r="H191" s="72"/>
      <c r="I191" s="73"/>
      <c r="J191" s="113"/>
      <c r="K191" s="72" t="s">
        <v>6077</v>
      </c>
      <c r="L191" s="114"/>
      <c r="M191" s="77">
        <v>4781.17236328125</v>
      </c>
      <c r="N191" s="77">
        <v>2373.549560546875</v>
      </c>
      <c r="O191" s="78"/>
      <c r="P191" s="79"/>
      <c r="Q191" s="79"/>
      <c r="R191" s="89"/>
      <c r="S191" s="49">
        <v>0</v>
      </c>
      <c r="T191" s="49">
        <v>2</v>
      </c>
      <c r="U191" s="50">
        <v>0</v>
      </c>
      <c r="V191" s="50">
        <v>1.0039999999999999E-3</v>
      </c>
      <c r="W191" s="50">
        <v>2.3969999999999998E-3</v>
      </c>
      <c r="X191" s="50">
        <v>0.58915600000000001</v>
      </c>
      <c r="Y191" s="50">
        <v>0.5</v>
      </c>
      <c r="Z191" s="50">
        <v>0</v>
      </c>
      <c r="AA191" s="74">
        <v>191</v>
      </c>
      <c r="AB191" s="74"/>
      <c r="AC191" s="75"/>
      <c r="AD191" s="82" t="s">
        <v>4143</v>
      </c>
      <c r="AE191" s="82">
        <v>251</v>
      </c>
      <c r="AF191" s="82">
        <v>76</v>
      </c>
      <c r="AG191" s="82">
        <v>1054</v>
      </c>
      <c r="AH191" s="82">
        <v>1342</v>
      </c>
      <c r="AI191" s="82"/>
      <c r="AJ191" s="82"/>
      <c r="AK191" s="82" t="s">
        <v>1473</v>
      </c>
      <c r="AL191" s="82"/>
      <c r="AM191" s="82"/>
      <c r="AN191" s="84">
        <v>40333.505787037036</v>
      </c>
      <c r="AO191" s="85" t="s">
        <v>5154</v>
      </c>
      <c r="AP191" s="82" t="b">
        <v>1</v>
      </c>
      <c r="AQ191" s="82" t="b">
        <v>0</v>
      </c>
      <c r="AR191" s="82" t="b">
        <v>0</v>
      </c>
      <c r="AS191" s="82" t="s">
        <v>1023</v>
      </c>
      <c r="AT191" s="82">
        <v>0</v>
      </c>
      <c r="AU191" s="85" t="s">
        <v>1731</v>
      </c>
      <c r="AV191" s="82" t="b">
        <v>0</v>
      </c>
      <c r="AW191" s="82" t="s">
        <v>1780</v>
      </c>
      <c r="AX191" s="85" t="s">
        <v>5625</v>
      </c>
      <c r="AY191" s="82" t="s">
        <v>66</v>
      </c>
      <c r="AZ191" s="49" t="s">
        <v>2657</v>
      </c>
      <c r="BA191" s="49" t="s">
        <v>2657</v>
      </c>
      <c r="BB191" s="49" t="s">
        <v>2668</v>
      </c>
      <c r="BC191" s="49" t="s">
        <v>2668</v>
      </c>
      <c r="BD191" s="49"/>
      <c r="BE191" s="49"/>
      <c r="BF191" s="123" t="s">
        <v>6537</v>
      </c>
      <c r="BG191" s="123" t="s">
        <v>6537</v>
      </c>
      <c r="BH191" s="123" t="s">
        <v>6624</v>
      </c>
      <c r="BI191" s="123" t="s">
        <v>6624</v>
      </c>
      <c r="BJ191" s="87" t="e">
        <f>REPLACE(INDEX(GroupVertices[Group], MATCH(Vertices[[#This Row],[Vertex]],GroupVertices[Vertex],0)),1,1,"")</f>
        <v>#N/A</v>
      </c>
    </row>
    <row r="192" spans="1:67" x14ac:dyDescent="0.25">
      <c r="A192" s="67" t="s">
        <v>2271</v>
      </c>
      <c r="B192" s="68"/>
      <c r="C192" s="68"/>
      <c r="D192" s="69"/>
      <c r="E192" s="111"/>
      <c r="F192" s="103" t="s">
        <v>2814</v>
      </c>
      <c r="G192" s="112"/>
      <c r="H192" s="72"/>
      <c r="I192" s="73"/>
      <c r="J192" s="113"/>
      <c r="K192" s="72" t="s">
        <v>6078</v>
      </c>
      <c r="L192" s="114"/>
      <c r="M192" s="77">
        <v>6492.76123046875</v>
      </c>
      <c r="N192" s="77">
        <v>1000.081298828125</v>
      </c>
      <c r="O192" s="78"/>
      <c r="P192" s="79"/>
      <c r="Q192" s="79"/>
      <c r="R192" s="89"/>
      <c r="S192" s="49">
        <v>0</v>
      </c>
      <c r="T192" s="49">
        <v>2</v>
      </c>
      <c r="U192" s="50">
        <v>0</v>
      </c>
      <c r="V192" s="50">
        <v>1.0039999999999999E-3</v>
      </c>
      <c r="W192" s="50">
        <v>2.3969999999999998E-3</v>
      </c>
      <c r="X192" s="50">
        <v>0.58915600000000001</v>
      </c>
      <c r="Y192" s="50">
        <v>0.5</v>
      </c>
      <c r="Z192" s="50">
        <v>0</v>
      </c>
      <c r="AA192" s="74">
        <v>192</v>
      </c>
      <c r="AB192" s="74"/>
      <c r="AC192" s="75"/>
      <c r="AD192" s="82" t="s">
        <v>4144</v>
      </c>
      <c r="AE192" s="82">
        <v>86</v>
      </c>
      <c r="AF192" s="82">
        <v>42</v>
      </c>
      <c r="AG192" s="82">
        <v>134</v>
      </c>
      <c r="AH192" s="82">
        <v>599</v>
      </c>
      <c r="AI192" s="82"/>
      <c r="AJ192" s="82" t="s">
        <v>4553</v>
      </c>
      <c r="AK192" s="82" t="s">
        <v>4827</v>
      </c>
      <c r="AL192" s="82"/>
      <c r="AM192" s="82"/>
      <c r="AN192" s="84">
        <v>42217.557141203702</v>
      </c>
      <c r="AO192" s="85" t="s">
        <v>5155</v>
      </c>
      <c r="AP192" s="82" t="b">
        <v>1</v>
      </c>
      <c r="AQ192" s="82" t="b">
        <v>0</v>
      </c>
      <c r="AR192" s="82" t="b">
        <v>0</v>
      </c>
      <c r="AS192" s="82" t="s">
        <v>1023</v>
      </c>
      <c r="AT192" s="82">
        <v>0</v>
      </c>
      <c r="AU192" s="85" t="s">
        <v>1731</v>
      </c>
      <c r="AV192" s="82" t="b">
        <v>0</v>
      </c>
      <c r="AW192" s="82" t="s">
        <v>1780</v>
      </c>
      <c r="AX192" s="85" t="s">
        <v>5626</v>
      </c>
      <c r="AY192" s="82" t="s">
        <v>66</v>
      </c>
      <c r="AZ192" s="49" t="s">
        <v>2657</v>
      </c>
      <c r="BA192" s="49" t="s">
        <v>2657</v>
      </c>
      <c r="BB192" s="49" t="s">
        <v>2668</v>
      </c>
      <c r="BC192" s="49" t="s">
        <v>2668</v>
      </c>
      <c r="BD192" s="49"/>
      <c r="BE192" s="49"/>
      <c r="BF192" s="123" t="s">
        <v>6537</v>
      </c>
      <c r="BG192" s="123" t="s">
        <v>6537</v>
      </c>
      <c r="BH192" s="123" t="s">
        <v>6624</v>
      </c>
      <c r="BI192" s="123" t="s">
        <v>6624</v>
      </c>
      <c r="BJ192" s="87" t="e">
        <f>REPLACE(INDEX(GroupVertices[Group], MATCH(Vertices[[#This Row],[Vertex]],GroupVertices[Vertex],0)),1,1,"")</f>
        <v>#N/A</v>
      </c>
    </row>
    <row r="193" spans="1:62" x14ac:dyDescent="0.25">
      <c r="A193" s="67" t="s">
        <v>2272</v>
      </c>
      <c r="B193" s="68"/>
      <c r="C193" s="68"/>
      <c r="D193" s="69"/>
      <c r="E193" s="111"/>
      <c r="F193" s="103" t="s">
        <v>2815</v>
      </c>
      <c r="G193" s="112"/>
      <c r="H193" s="72"/>
      <c r="I193" s="73"/>
      <c r="J193" s="113"/>
      <c r="K193" s="72" t="s">
        <v>6079</v>
      </c>
      <c r="L193" s="114"/>
      <c r="M193" s="77">
        <v>5071.32275390625</v>
      </c>
      <c r="N193" s="77">
        <v>5707.2421875</v>
      </c>
      <c r="O193" s="78"/>
      <c r="P193" s="79"/>
      <c r="Q193" s="79"/>
      <c r="R193" s="89"/>
      <c r="S193" s="49">
        <v>0</v>
      </c>
      <c r="T193" s="49">
        <v>2</v>
      </c>
      <c r="U193" s="50">
        <v>0</v>
      </c>
      <c r="V193" s="50">
        <v>1.0039999999999999E-3</v>
      </c>
      <c r="W193" s="50">
        <v>2.3969999999999998E-3</v>
      </c>
      <c r="X193" s="50">
        <v>0.58915600000000001</v>
      </c>
      <c r="Y193" s="50">
        <v>0.5</v>
      </c>
      <c r="Z193" s="50">
        <v>0</v>
      </c>
      <c r="AA193" s="74">
        <v>193</v>
      </c>
      <c r="AB193" s="74"/>
      <c r="AC193" s="75"/>
      <c r="AD193" s="82" t="s">
        <v>4145</v>
      </c>
      <c r="AE193" s="82">
        <v>38</v>
      </c>
      <c r="AF193" s="82">
        <v>938</v>
      </c>
      <c r="AG193" s="82">
        <v>10371</v>
      </c>
      <c r="AH193" s="82">
        <v>4377</v>
      </c>
      <c r="AI193" s="82">
        <v>10800</v>
      </c>
      <c r="AJ193" s="82" t="s">
        <v>4554</v>
      </c>
      <c r="AK193" s="82" t="s">
        <v>4828</v>
      </c>
      <c r="AL193" s="85" t="s">
        <v>4982</v>
      </c>
      <c r="AM193" s="82" t="s">
        <v>5046</v>
      </c>
      <c r="AN193" s="84">
        <v>41375.200729166667</v>
      </c>
      <c r="AO193" s="85" t="s">
        <v>5156</v>
      </c>
      <c r="AP193" s="82" t="b">
        <v>0</v>
      </c>
      <c r="AQ193" s="82" t="b">
        <v>0</v>
      </c>
      <c r="AR193" s="82" t="b">
        <v>1</v>
      </c>
      <c r="AS193" s="82" t="s">
        <v>1023</v>
      </c>
      <c r="AT193" s="82">
        <v>11</v>
      </c>
      <c r="AU193" s="85" t="s">
        <v>5398</v>
      </c>
      <c r="AV193" s="82" t="b">
        <v>0</v>
      </c>
      <c r="AW193" s="82" t="s">
        <v>1780</v>
      </c>
      <c r="AX193" s="85" t="s">
        <v>5627</v>
      </c>
      <c r="AY193" s="82" t="s">
        <v>66</v>
      </c>
      <c r="AZ193" s="49" t="s">
        <v>2657</v>
      </c>
      <c r="BA193" s="49" t="s">
        <v>2657</v>
      </c>
      <c r="BB193" s="49" t="s">
        <v>2668</v>
      </c>
      <c r="BC193" s="49" t="s">
        <v>2668</v>
      </c>
      <c r="BD193" s="49"/>
      <c r="BE193" s="49"/>
      <c r="BF193" s="123" t="s">
        <v>6537</v>
      </c>
      <c r="BG193" s="123" t="s">
        <v>6537</v>
      </c>
      <c r="BH193" s="123" t="s">
        <v>6624</v>
      </c>
      <c r="BI193" s="123" t="s">
        <v>6624</v>
      </c>
      <c r="BJ193" s="87" t="e">
        <f>REPLACE(INDEX(GroupVertices[Group], MATCH(Vertices[[#This Row],[Vertex]],GroupVertices[Vertex],0)),1,1,"")</f>
        <v>#N/A</v>
      </c>
    </row>
    <row r="194" spans="1:62" x14ac:dyDescent="0.25">
      <c r="A194" s="67" t="s">
        <v>2273</v>
      </c>
      <c r="B194" s="68"/>
      <c r="C194" s="68"/>
      <c r="D194" s="69"/>
      <c r="E194" s="111"/>
      <c r="F194" s="103" t="s">
        <v>2816</v>
      </c>
      <c r="G194" s="112"/>
      <c r="H194" s="72"/>
      <c r="I194" s="73"/>
      <c r="J194" s="113"/>
      <c r="K194" s="72" t="s">
        <v>6080</v>
      </c>
      <c r="L194" s="114"/>
      <c r="M194" s="77">
        <v>3042.01904296875</v>
      </c>
      <c r="N194" s="77">
        <v>2949.67578125</v>
      </c>
      <c r="O194" s="78"/>
      <c r="P194" s="79"/>
      <c r="Q194" s="79"/>
      <c r="R194" s="89"/>
      <c r="S194" s="49">
        <v>0</v>
      </c>
      <c r="T194" s="49">
        <v>2</v>
      </c>
      <c r="U194" s="50">
        <v>0</v>
      </c>
      <c r="V194" s="50">
        <v>1.0039999999999999E-3</v>
      </c>
      <c r="W194" s="50">
        <v>2.3969999999999998E-3</v>
      </c>
      <c r="X194" s="50">
        <v>0.58915600000000001</v>
      </c>
      <c r="Y194" s="50">
        <v>0.5</v>
      </c>
      <c r="Z194" s="50">
        <v>0</v>
      </c>
      <c r="AA194" s="74">
        <v>194</v>
      </c>
      <c r="AB194" s="74"/>
      <c r="AC194" s="75"/>
      <c r="AD194" s="82" t="s">
        <v>4146</v>
      </c>
      <c r="AE194" s="82">
        <v>51</v>
      </c>
      <c r="AF194" s="82">
        <v>45</v>
      </c>
      <c r="AG194" s="82">
        <v>317</v>
      </c>
      <c r="AH194" s="82">
        <v>135</v>
      </c>
      <c r="AI194" s="82">
        <v>19800</v>
      </c>
      <c r="AJ194" s="82" t="s">
        <v>4555</v>
      </c>
      <c r="AK194" s="82" t="s">
        <v>4829</v>
      </c>
      <c r="AL194" s="85" t="s">
        <v>4983</v>
      </c>
      <c r="AM194" s="82" t="s">
        <v>1419</v>
      </c>
      <c r="AN194" s="84">
        <v>40413.302175925928</v>
      </c>
      <c r="AO194" s="85" t="s">
        <v>5157</v>
      </c>
      <c r="AP194" s="82" t="b">
        <v>1</v>
      </c>
      <c r="AQ194" s="82" t="b">
        <v>0</v>
      </c>
      <c r="AR194" s="82" t="b">
        <v>1</v>
      </c>
      <c r="AS194" s="82" t="s">
        <v>1023</v>
      </c>
      <c r="AT194" s="82">
        <v>0</v>
      </c>
      <c r="AU194" s="85" t="s">
        <v>1731</v>
      </c>
      <c r="AV194" s="82" t="b">
        <v>0</v>
      </c>
      <c r="AW194" s="82" t="s">
        <v>1780</v>
      </c>
      <c r="AX194" s="85" t="s">
        <v>5628</v>
      </c>
      <c r="AY194" s="82" t="s">
        <v>66</v>
      </c>
      <c r="AZ194" s="49" t="s">
        <v>2657</v>
      </c>
      <c r="BA194" s="49" t="s">
        <v>2657</v>
      </c>
      <c r="BB194" s="49" t="s">
        <v>2668</v>
      </c>
      <c r="BC194" s="49" t="s">
        <v>2668</v>
      </c>
      <c r="BD194" s="49"/>
      <c r="BE194" s="49"/>
      <c r="BF194" s="123" t="s">
        <v>6537</v>
      </c>
      <c r="BG194" s="123" t="s">
        <v>6537</v>
      </c>
      <c r="BH194" s="123" t="s">
        <v>6624</v>
      </c>
      <c r="BI194" s="123" t="s">
        <v>6624</v>
      </c>
      <c r="BJ194" s="87" t="e">
        <f>REPLACE(INDEX(GroupVertices[Group], MATCH(Vertices[[#This Row],[Vertex]],GroupVertices[Vertex],0)),1,1,"")</f>
        <v>#N/A</v>
      </c>
    </row>
    <row r="195" spans="1:62" x14ac:dyDescent="0.25">
      <c r="A195" s="67" t="s">
        <v>2274</v>
      </c>
      <c r="B195" s="68"/>
      <c r="C195" s="68"/>
      <c r="D195" s="69"/>
      <c r="E195" s="111"/>
      <c r="F195" s="103" t="s">
        <v>2817</v>
      </c>
      <c r="G195" s="112"/>
      <c r="H195" s="72"/>
      <c r="I195" s="73"/>
      <c r="J195" s="113"/>
      <c r="K195" s="72" t="s">
        <v>6081</v>
      </c>
      <c r="L195" s="114"/>
      <c r="M195" s="77">
        <v>6427.4638671875</v>
      </c>
      <c r="N195" s="77">
        <v>1433.6591796875</v>
      </c>
      <c r="O195" s="78"/>
      <c r="P195" s="79"/>
      <c r="Q195" s="79"/>
      <c r="R195" s="89"/>
      <c r="S195" s="49">
        <v>0</v>
      </c>
      <c r="T195" s="49">
        <v>2</v>
      </c>
      <c r="U195" s="50">
        <v>0</v>
      </c>
      <c r="V195" s="50">
        <v>1.0039999999999999E-3</v>
      </c>
      <c r="W195" s="50">
        <v>2.3969999999999998E-3</v>
      </c>
      <c r="X195" s="50">
        <v>0.58915600000000001</v>
      </c>
      <c r="Y195" s="50">
        <v>0.5</v>
      </c>
      <c r="Z195" s="50">
        <v>0</v>
      </c>
      <c r="AA195" s="74">
        <v>195</v>
      </c>
      <c r="AB195" s="74"/>
      <c r="AC195" s="75"/>
      <c r="AD195" s="82" t="s">
        <v>4147</v>
      </c>
      <c r="AE195" s="82">
        <v>251</v>
      </c>
      <c r="AF195" s="82">
        <v>1024</v>
      </c>
      <c r="AG195" s="82">
        <v>6666</v>
      </c>
      <c r="AH195" s="82">
        <v>11392</v>
      </c>
      <c r="AI195" s="82"/>
      <c r="AJ195" s="82" t="s">
        <v>4556</v>
      </c>
      <c r="AK195" s="82" t="s">
        <v>4830</v>
      </c>
      <c r="AL195" s="82"/>
      <c r="AM195" s="82"/>
      <c r="AN195" s="84">
        <v>42577.230092592596</v>
      </c>
      <c r="AO195" s="85" t="s">
        <v>5158</v>
      </c>
      <c r="AP195" s="82" t="b">
        <v>0</v>
      </c>
      <c r="AQ195" s="82" t="b">
        <v>0</v>
      </c>
      <c r="AR195" s="82" t="b">
        <v>1</v>
      </c>
      <c r="AS195" s="82" t="s">
        <v>1023</v>
      </c>
      <c r="AT195" s="82">
        <v>9</v>
      </c>
      <c r="AU195" s="85" t="s">
        <v>1731</v>
      </c>
      <c r="AV195" s="82" t="b">
        <v>0</v>
      </c>
      <c r="AW195" s="82" t="s">
        <v>1780</v>
      </c>
      <c r="AX195" s="85" t="s">
        <v>5629</v>
      </c>
      <c r="AY195" s="82" t="s">
        <v>66</v>
      </c>
      <c r="AZ195" s="49" t="s">
        <v>2657</v>
      </c>
      <c r="BA195" s="49" t="s">
        <v>2657</v>
      </c>
      <c r="BB195" s="49" t="s">
        <v>2668</v>
      </c>
      <c r="BC195" s="49" t="s">
        <v>2668</v>
      </c>
      <c r="BD195" s="49"/>
      <c r="BE195" s="49"/>
      <c r="BF195" s="123" t="s">
        <v>6537</v>
      </c>
      <c r="BG195" s="123" t="s">
        <v>6537</v>
      </c>
      <c r="BH195" s="123" t="s">
        <v>6624</v>
      </c>
      <c r="BI195" s="123" t="s">
        <v>6624</v>
      </c>
      <c r="BJ195" s="87" t="e">
        <f>REPLACE(INDEX(GroupVertices[Group], MATCH(Vertices[[#This Row],[Vertex]],GroupVertices[Vertex],0)),1,1,"")</f>
        <v>#N/A</v>
      </c>
    </row>
    <row r="196" spans="1:62" x14ac:dyDescent="0.25">
      <c r="A196" s="67" t="s">
        <v>2275</v>
      </c>
      <c r="B196" s="68"/>
      <c r="C196" s="68"/>
      <c r="D196" s="69"/>
      <c r="E196" s="111"/>
      <c r="F196" s="103" t="s">
        <v>2818</v>
      </c>
      <c r="G196" s="112"/>
      <c r="H196" s="72"/>
      <c r="I196" s="73"/>
      <c r="J196" s="113"/>
      <c r="K196" s="72" t="s">
        <v>6082</v>
      </c>
      <c r="L196" s="114"/>
      <c r="M196" s="77">
        <v>4464.8857421875</v>
      </c>
      <c r="N196" s="77">
        <v>4613.87841796875</v>
      </c>
      <c r="O196" s="78"/>
      <c r="P196" s="79"/>
      <c r="Q196" s="79"/>
      <c r="R196" s="89"/>
      <c r="S196" s="49">
        <v>0</v>
      </c>
      <c r="T196" s="49">
        <v>2</v>
      </c>
      <c r="U196" s="50">
        <v>0</v>
      </c>
      <c r="V196" s="50">
        <v>1.0039999999999999E-3</v>
      </c>
      <c r="W196" s="50">
        <v>2.3969999999999998E-3</v>
      </c>
      <c r="X196" s="50">
        <v>0.58915600000000001</v>
      </c>
      <c r="Y196" s="50">
        <v>0.5</v>
      </c>
      <c r="Z196" s="50">
        <v>0</v>
      </c>
      <c r="AA196" s="74">
        <v>196</v>
      </c>
      <c r="AB196" s="74"/>
      <c r="AC196" s="75"/>
      <c r="AD196" s="82" t="s">
        <v>4148</v>
      </c>
      <c r="AE196" s="82">
        <v>212</v>
      </c>
      <c r="AF196" s="82">
        <v>18</v>
      </c>
      <c r="AG196" s="82">
        <v>9</v>
      </c>
      <c r="AH196" s="82">
        <v>737</v>
      </c>
      <c r="AI196" s="82"/>
      <c r="AJ196" s="82"/>
      <c r="AK196" s="82"/>
      <c r="AL196" s="82"/>
      <c r="AM196" s="82"/>
      <c r="AN196" s="84">
        <v>41236.714826388888</v>
      </c>
      <c r="AO196" s="82"/>
      <c r="AP196" s="82" t="b">
        <v>1</v>
      </c>
      <c r="AQ196" s="82" t="b">
        <v>0</v>
      </c>
      <c r="AR196" s="82" t="b">
        <v>0</v>
      </c>
      <c r="AS196" s="82" t="s">
        <v>1023</v>
      </c>
      <c r="AT196" s="82">
        <v>0</v>
      </c>
      <c r="AU196" s="85" t="s">
        <v>1731</v>
      </c>
      <c r="AV196" s="82" t="b">
        <v>0</v>
      </c>
      <c r="AW196" s="82" t="s">
        <v>1780</v>
      </c>
      <c r="AX196" s="85" t="s">
        <v>5630</v>
      </c>
      <c r="AY196" s="82" t="s">
        <v>66</v>
      </c>
      <c r="AZ196" s="49" t="s">
        <v>2657</v>
      </c>
      <c r="BA196" s="49" t="s">
        <v>2657</v>
      </c>
      <c r="BB196" s="49" t="s">
        <v>2668</v>
      </c>
      <c r="BC196" s="49" t="s">
        <v>2668</v>
      </c>
      <c r="BD196" s="49"/>
      <c r="BE196" s="49"/>
      <c r="BF196" s="123" t="s">
        <v>6537</v>
      </c>
      <c r="BG196" s="123" t="s">
        <v>6537</v>
      </c>
      <c r="BH196" s="123" t="s">
        <v>6624</v>
      </c>
      <c r="BI196" s="123" t="s">
        <v>6624</v>
      </c>
      <c r="BJ196" s="87" t="e">
        <f>REPLACE(INDEX(GroupVertices[Group], MATCH(Vertices[[#This Row],[Vertex]],GroupVertices[Vertex],0)),1,1,"")</f>
        <v>#N/A</v>
      </c>
    </row>
    <row r="197" spans="1:62" x14ac:dyDescent="0.25">
      <c r="A197" s="67" t="s">
        <v>2276</v>
      </c>
      <c r="B197" s="68"/>
      <c r="C197" s="68"/>
      <c r="D197" s="69"/>
      <c r="E197" s="111"/>
      <c r="F197" s="103" t="s">
        <v>2819</v>
      </c>
      <c r="G197" s="112"/>
      <c r="H197" s="72"/>
      <c r="I197" s="73"/>
      <c r="J197" s="113"/>
      <c r="K197" s="72" t="s">
        <v>6083</v>
      </c>
      <c r="L197" s="114"/>
      <c r="M197" s="77">
        <v>5984.279296875</v>
      </c>
      <c r="N197" s="77">
        <v>1507.2828369140625</v>
      </c>
      <c r="O197" s="78"/>
      <c r="P197" s="79"/>
      <c r="Q197" s="79"/>
      <c r="R197" s="89"/>
      <c r="S197" s="49">
        <v>0</v>
      </c>
      <c r="T197" s="49">
        <v>2</v>
      </c>
      <c r="U197" s="50">
        <v>0</v>
      </c>
      <c r="V197" s="50">
        <v>1.0039999999999999E-3</v>
      </c>
      <c r="W197" s="50">
        <v>2.3969999999999998E-3</v>
      </c>
      <c r="X197" s="50">
        <v>0.58915600000000001</v>
      </c>
      <c r="Y197" s="50">
        <v>0.5</v>
      </c>
      <c r="Z197" s="50">
        <v>0</v>
      </c>
      <c r="AA197" s="74">
        <v>197</v>
      </c>
      <c r="AB197" s="74"/>
      <c r="AC197" s="75"/>
      <c r="AD197" s="82" t="s">
        <v>4149</v>
      </c>
      <c r="AE197" s="82">
        <v>43</v>
      </c>
      <c r="AF197" s="82">
        <v>113</v>
      </c>
      <c r="AG197" s="82">
        <v>690</v>
      </c>
      <c r="AH197" s="82">
        <v>1538</v>
      </c>
      <c r="AI197" s="82"/>
      <c r="AJ197" s="82" t="s">
        <v>4557</v>
      </c>
      <c r="AK197" s="82" t="s">
        <v>4831</v>
      </c>
      <c r="AL197" s="85" t="s">
        <v>4984</v>
      </c>
      <c r="AM197" s="82"/>
      <c r="AN197" s="84">
        <v>40952.406863425924</v>
      </c>
      <c r="AO197" s="85" t="s">
        <v>5159</v>
      </c>
      <c r="AP197" s="82" t="b">
        <v>1</v>
      </c>
      <c r="AQ197" s="82" t="b">
        <v>0</v>
      </c>
      <c r="AR197" s="82" t="b">
        <v>0</v>
      </c>
      <c r="AS197" s="82" t="s">
        <v>1023</v>
      </c>
      <c r="AT197" s="82">
        <v>0</v>
      </c>
      <c r="AU197" s="85" t="s">
        <v>1731</v>
      </c>
      <c r="AV197" s="82" t="b">
        <v>0</v>
      </c>
      <c r="AW197" s="82" t="s">
        <v>1780</v>
      </c>
      <c r="AX197" s="85" t="s">
        <v>5631</v>
      </c>
      <c r="AY197" s="82" t="s">
        <v>66</v>
      </c>
      <c r="AZ197" s="49" t="s">
        <v>2657</v>
      </c>
      <c r="BA197" s="49" t="s">
        <v>2657</v>
      </c>
      <c r="BB197" s="49" t="s">
        <v>2668</v>
      </c>
      <c r="BC197" s="49" t="s">
        <v>2668</v>
      </c>
      <c r="BD197" s="49"/>
      <c r="BE197" s="49"/>
      <c r="BF197" s="123" t="s">
        <v>6537</v>
      </c>
      <c r="BG197" s="123" t="s">
        <v>6537</v>
      </c>
      <c r="BH197" s="123" t="s">
        <v>6624</v>
      </c>
      <c r="BI197" s="123" t="s">
        <v>6624</v>
      </c>
      <c r="BJ197" s="87" t="e">
        <f>REPLACE(INDEX(GroupVertices[Group], MATCH(Vertices[[#This Row],[Vertex]],GroupVertices[Vertex],0)),1,1,"")</f>
        <v>#N/A</v>
      </c>
    </row>
    <row r="198" spans="1:62" x14ac:dyDescent="0.25">
      <c r="A198" s="67" t="s">
        <v>2277</v>
      </c>
      <c r="B198" s="68"/>
      <c r="C198" s="68"/>
      <c r="D198" s="69"/>
      <c r="E198" s="111"/>
      <c r="F198" s="103" t="s">
        <v>2820</v>
      </c>
      <c r="G198" s="112"/>
      <c r="H198" s="72"/>
      <c r="I198" s="73"/>
      <c r="J198" s="113"/>
      <c r="K198" s="72" t="s">
        <v>6084</v>
      </c>
      <c r="L198" s="114"/>
      <c r="M198" s="77">
        <v>8357.556640625</v>
      </c>
      <c r="N198" s="77">
        <v>3160.44580078125</v>
      </c>
      <c r="O198" s="78"/>
      <c r="P198" s="79"/>
      <c r="Q198" s="79"/>
      <c r="R198" s="89"/>
      <c r="S198" s="49">
        <v>0</v>
      </c>
      <c r="T198" s="49">
        <v>2</v>
      </c>
      <c r="U198" s="50">
        <v>0</v>
      </c>
      <c r="V198" s="50">
        <v>1.0039999999999999E-3</v>
      </c>
      <c r="W198" s="50">
        <v>2.3969999999999998E-3</v>
      </c>
      <c r="X198" s="50">
        <v>0.58915600000000001</v>
      </c>
      <c r="Y198" s="50">
        <v>0.5</v>
      </c>
      <c r="Z198" s="50">
        <v>0</v>
      </c>
      <c r="AA198" s="74">
        <v>198</v>
      </c>
      <c r="AB198" s="74"/>
      <c r="AC198" s="75"/>
      <c r="AD198" s="82" t="s">
        <v>4150</v>
      </c>
      <c r="AE198" s="82">
        <v>156</v>
      </c>
      <c r="AF198" s="82">
        <v>93</v>
      </c>
      <c r="AG198" s="82">
        <v>542</v>
      </c>
      <c r="AH198" s="82">
        <v>40</v>
      </c>
      <c r="AI198" s="82">
        <v>19800</v>
      </c>
      <c r="AJ198" s="82"/>
      <c r="AK198" s="82"/>
      <c r="AL198" s="82"/>
      <c r="AM198" s="82" t="s">
        <v>1419</v>
      </c>
      <c r="AN198" s="84">
        <v>40369.728217592594</v>
      </c>
      <c r="AO198" s="85" t="s">
        <v>5160</v>
      </c>
      <c r="AP198" s="82" t="b">
        <v>1</v>
      </c>
      <c r="AQ198" s="82" t="b">
        <v>0</v>
      </c>
      <c r="AR198" s="82" t="b">
        <v>0</v>
      </c>
      <c r="AS198" s="82" t="s">
        <v>1023</v>
      </c>
      <c r="AT198" s="82">
        <v>1</v>
      </c>
      <c r="AU198" s="85" t="s">
        <v>1731</v>
      </c>
      <c r="AV198" s="82" t="b">
        <v>0</v>
      </c>
      <c r="AW198" s="82" t="s">
        <v>1780</v>
      </c>
      <c r="AX198" s="85" t="s">
        <v>5632</v>
      </c>
      <c r="AY198" s="82" t="s">
        <v>66</v>
      </c>
      <c r="AZ198" s="49" t="s">
        <v>2657</v>
      </c>
      <c r="BA198" s="49" t="s">
        <v>2657</v>
      </c>
      <c r="BB198" s="49" t="s">
        <v>2668</v>
      </c>
      <c r="BC198" s="49" t="s">
        <v>2668</v>
      </c>
      <c r="BD198" s="49"/>
      <c r="BE198" s="49"/>
      <c r="BF198" s="123" t="s">
        <v>6537</v>
      </c>
      <c r="BG198" s="123" t="s">
        <v>6537</v>
      </c>
      <c r="BH198" s="123" t="s">
        <v>6624</v>
      </c>
      <c r="BI198" s="123" t="s">
        <v>6624</v>
      </c>
      <c r="BJ198" s="87" t="e">
        <f>REPLACE(INDEX(GroupVertices[Group], MATCH(Vertices[[#This Row],[Vertex]],GroupVertices[Vertex],0)),1,1,"")</f>
        <v>#N/A</v>
      </c>
    </row>
    <row r="199" spans="1:62" x14ac:dyDescent="0.25">
      <c r="A199" s="67" t="s">
        <v>2278</v>
      </c>
      <c r="B199" s="68"/>
      <c r="C199" s="68"/>
      <c r="D199" s="69"/>
      <c r="E199" s="111"/>
      <c r="F199" s="103" t="s">
        <v>2821</v>
      </c>
      <c r="G199" s="112"/>
      <c r="H199" s="72"/>
      <c r="I199" s="73"/>
      <c r="J199" s="113"/>
      <c r="K199" s="72" t="s">
        <v>6085</v>
      </c>
      <c r="L199" s="114"/>
      <c r="M199" s="77">
        <v>7990.03515625</v>
      </c>
      <c r="N199" s="77">
        <v>6331.50537109375</v>
      </c>
      <c r="O199" s="78"/>
      <c r="P199" s="79"/>
      <c r="Q199" s="79"/>
      <c r="R199" s="89"/>
      <c r="S199" s="49">
        <v>0</v>
      </c>
      <c r="T199" s="49">
        <v>2</v>
      </c>
      <c r="U199" s="50">
        <v>0</v>
      </c>
      <c r="V199" s="50">
        <v>1.0039999999999999E-3</v>
      </c>
      <c r="W199" s="50">
        <v>2.3969999999999998E-3</v>
      </c>
      <c r="X199" s="50">
        <v>0.58915600000000001</v>
      </c>
      <c r="Y199" s="50">
        <v>0.5</v>
      </c>
      <c r="Z199" s="50">
        <v>0</v>
      </c>
      <c r="AA199" s="74">
        <v>199</v>
      </c>
      <c r="AB199" s="74"/>
      <c r="AC199" s="75"/>
      <c r="AD199" s="82" t="s">
        <v>4151</v>
      </c>
      <c r="AE199" s="82">
        <v>2053</v>
      </c>
      <c r="AF199" s="82">
        <v>905</v>
      </c>
      <c r="AG199" s="82">
        <v>4125</v>
      </c>
      <c r="AH199" s="82">
        <v>94</v>
      </c>
      <c r="AI199" s="82"/>
      <c r="AJ199" s="82" t="s">
        <v>4558</v>
      </c>
      <c r="AK199" s="82" t="s">
        <v>1045</v>
      </c>
      <c r="AL199" s="85" t="s">
        <v>4985</v>
      </c>
      <c r="AM199" s="82"/>
      <c r="AN199" s="84">
        <v>42681.330914351849</v>
      </c>
      <c r="AO199" s="85" t="s">
        <v>5161</v>
      </c>
      <c r="AP199" s="82" t="b">
        <v>1</v>
      </c>
      <c r="AQ199" s="82" t="b">
        <v>0</v>
      </c>
      <c r="AR199" s="82" t="b">
        <v>0</v>
      </c>
      <c r="AS199" s="82" t="s">
        <v>1023</v>
      </c>
      <c r="AT199" s="82">
        <v>1</v>
      </c>
      <c r="AU199" s="82"/>
      <c r="AV199" s="82" t="b">
        <v>0</v>
      </c>
      <c r="AW199" s="82" t="s">
        <v>1780</v>
      </c>
      <c r="AX199" s="85" t="s">
        <v>5633</v>
      </c>
      <c r="AY199" s="82" t="s">
        <v>66</v>
      </c>
      <c r="AZ199" s="49" t="s">
        <v>2657</v>
      </c>
      <c r="BA199" s="49" t="s">
        <v>2657</v>
      </c>
      <c r="BB199" s="49" t="s">
        <v>2668</v>
      </c>
      <c r="BC199" s="49" t="s">
        <v>2668</v>
      </c>
      <c r="BD199" s="49"/>
      <c r="BE199" s="49"/>
      <c r="BF199" s="123" t="s">
        <v>6537</v>
      </c>
      <c r="BG199" s="123" t="s">
        <v>6537</v>
      </c>
      <c r="BH199" s="123" t="s">
        <v>6624</v>
      </c>
      <c r="BI199" s="123" t="s">
        <v>6624</v>
      </c>
      <c r="BJ199" s="87" t="e">
        <f>REPLACE(INDEX(GroupVertices[Group], MATCH(Vertices[[#This Row],[Vertex]],GroupVertices[Vertex],0)),1,1,"")</f>
        <v>#N/A</v>
      </c>
    </row>
    <row r="200" spans="1:62" x14ac:dyDescent="0.25">
      <c r="A200" s="67" t="s">
        <v>2279</v>
      </c>
      <c r="B200" s="68"/>
      <c r="C200" s="68"/>
      <c r="D200" s="69"/>
      <c r="E200" s="111"/>
      <c r="F200" s="103" t="s">
        <v>2822</v>
      </c>
      <c r="G200" s="112"/>
      <c r="H200" s="72"/>
      <c r="I200" s="73"/>
      <c r="J200" s="113"/>
      <c r="K200" s="72" t="s">
        <v>6086</v>
      </c>
      <c r="L200" s="114"/>
      <c r="M200" s="77">
        <v>5939.86083984375</v>
      </c>
      <c r="N200" s="77">
        <v>4760.97705078125</v>
      </c>
      <c r="O200" s="78"/>
      <c r="P200" s="79"/>
      <c r="Q200" s="79"/>
      <c r="R200" s="89"/>
      <c r="S200" s="49">
        <v>0</v>
      </c>
      <c r="T200" s="49">
        <v>2</v>
      </c>
      <c r="U200" s="50">
        <v>0</v>
      </c>
      <c r="V200" s="50">
        <v>1.0039999999999999E-3</v>
      </c>
      <c r="W200" s="50">
        <v>2.3969999999999998E-3</v>
      </c>
      <c r="X200" s="50">
        <v>0.58915600000000001</v>
      </c>
      <c r="Y200" s="50">
        <v>0.5</v>
      </c>
      <c r="Z200" s="50">
        <v>0</v>
      </c>
      <c r="AA200" s="74">
        <v>200</v>
      </c>
      <c r="AB200" s="74"/>
      <c r="AC200" s="75"/>
      <c r="AD200" s="82" t="s">
        <v>4152</v>
      </c>
      <c r="AE200" s="82">
        <v>232</v>
      </c>
      <c r="AF200" s="82">
        <v>135</v>
      </c>
      <c r="AG200" s="82">
        <v>3686</v>
      </c>
      <c r="AH200" s="82">
        <v>1578</v>
      </c>
      <c r="AI200" s="82">
        <v>19800</v>
      </c>
      <c r="AJ200" s="82" t="s">
        <v>4559</v>
      </c>
      <c r="AK200" s="82" t="s">
        <v>1045</v>
      </c>
      <c r="AL200" s="82"/>
      <c r="AM200" s="82" t="s">
        <v>1571</v>
      </c>
      <c r="AN200" s="84">
        <v>40514.653009259258</v>
      </c>
      <c r="AO200" s="85" t="s">
        <v>5162</v>
      </c>
      <c r="AP200" s="82" t="b">
        <v>0</v>
      </c>
      <c r="AQ200" s="82" t="b">
        <v>0</v>
      </c>
      <c r="AR200" s="82" t="b">
        <v>1</v>
      </c>
      <c r="AS200" s="82" t="s">
        <v>1023</v>
      </c>
      <c r="AT200" s="82">
        <v>5</v>
      </c>
      <c r="AU200" s="85" t="s">
        <v>1739</v>
      </c>
      <c r="AV200" s="82" t="b">
        <v>0</v>
      </c>
      <c r="AW200" s="82" t="s">
        <v>1780</v>
      </c>
      <c r="AX200" s="85" t="s">
        <v>5634</v>
      </c>
      <c r="AY200" s="82" t="s">
        <v>66</v>
      </c>
      <c r="AZ200" s="49" t="s">
        <v>2657</v>
      </c>
      <c r="BA200" s="49" t="s">
        <v>2657</v>
      </c>
      <c r="BB200" s="49" t="s">
        <v>2668</v>
      </c>
      <c r="BC200" s="49" t="s">
        <v>2668</v>
      </c>
      <c r="BD200" s="49"/>
      <c r="BE200" s="49"/>
      <c r="BF200" s="123" t="s">
        <v>6537</v>
      </c>
      <c r="BG200" s="123" t="s">
        <v>6537</v>
      </c>
      <c r="BH200" s="123" t="s">
        <v>6624</v>
      </c>
      <c r="BI200" s="123" t="s">
        <v>6624</v>
      </c>
      <c r="BJ200" s="87" t="e">
        <f>REPLACE(INDEX(GroupVertices[Group], MATCH(Vertices[[#This Row],[Vertex]],GroupVertices[Vertex],0)),1,1,"")</f>
        <v>#N/A</v>
      </c>
    </row>
    <row r="201" spans="1:62" x14ac:dyDescent="0.25">
      <c r="A201" s="67" t="s">
        <v>2280</v>
      </c>
      <c r="B201" s="68"/>
      <c r="C201" s="68"/>
      <c r="D201" s="69"/>
      <c r="E201" s="111"/>
      <c r="F201" s="103" t="s">
        <v>2823</v>
      </c>
      <c r="G201" s="112"/>
      <c r="H201" s="72"/>
      <c r="I201" s="73"/>
      <c r="J201" s="113"/>
      <c r="K201" s="72" t="s">
        <v>6087</v>
      </c>
      <c r="L201" s="114"/>
      <c r="M201" s="77">
        <v>6675.8818359375</v>
      </c>
      <c r="N201" s="77">
        <v>2096.3681640625</v>
      </c>
      <c r="O201" s="78"/>
      <c r="P201" s="79"/>
      <c r="Q201" s="79"/>
      <c r="R201" s="89"/>
      <c r="S201" s="49">
        <v>0</v>
      </c>
      <c r="T201" s="49">
        <v>2</v>
      </c>
      <c r="U201" s="50">
        <v>0</v>
      </c>
      <c r="V201" s="50">
        <v>1.0039999999999999E-3</v>
      </c>
      <c r="W201" s="50">
        <v>2.3969999999999998E-3</v>
      </c>
      <c r="X201" s="50">
        <v>0.58915600000000001</v>
      </c>
      <c r="Y201" s="50">
        <v>0.5</v>
      </c>
      <c r="Z201" s="50">
        <v>0</v>
      </c>
      <c r="AA201" s="74">
        <v>201</v>
      </c>
      <c r="AB201" s="74"/>
      <c r="AC201" s="75"/>
      <c r="AD201" s="82" t="s">
        <v>4153</v>
      </c>
      <c r="AE201" s="82">
        <v>17</v>
      </c>
      <c r="AF201" s="82">
        <v>9</v>
      </c>
      <c r="AG201" s="82">
        <v>33</v>
      </c>
      <c r="AH201" s="82">
        <v>26</v>
      </c>
      <c r="AI201" s="82"/>
      <c r="AJ201" s="82"/>
      <c r="AK201" s="82" t="s">
        <v>4832</v>
      </c>
      <c r="AL201" s="82"/>
      <c r="AM201" s="82"/>
      <c r="AN201" s="84">
        <v>42696.194780092592</v>
      </c>
      <c r="AO201" s="85" t="s">
        <v>5163</v>
      </c>
      <c r="AP201" s="82" t="b">
        <v>1</v>
      </c>
      <c r="AQ201" s="82" t="b">
        <v>0</v>
      </c>
      <c r="AR201" s="82" t="b">
        <v>0</v>
      </c>
      <c r="AS201" s="82" t="s">
        <v>1023</v>
      </c>
      <c r="AT201" s="82">
        <v>0</v>
      </c>
      <c r="AU201" s="82"/>
      <c r="AV201" s="82" t="b">
        <v>0</v>
      </c>
      <c r="AW201" s="82" t="s">
        <v>1780</v>
      </c>
      <c r="AX201" s="85" t="s">
        <v>5635</v>
      </c>
      <c r="AY201" s="82" t="s">
        <v>66</v>
      </c>
      <c r="AZ201" s="49" t="s">
        <v>2657</v>
      </c>
      <c r="BA201" s="49" t="s">
        <v>2657</v>
      </c>
      <c r="BB201" s="49" t="s">
        <v>2668</v>
      </c>
      <c r="BC201" s="49" t="s">
        <v>2668</v>
      </c>
      <c r="BD201" s="49"/>
      <c r="BE201" s="49"/>
      <c r="BF201" s="123" t="s">
        <v>6537</v>
      </c>
      <c r="BG201" s="123" t="s">
        <v>6537</v>
      </c>
      <c r="BH201" s="123" t="s">
        <v>6624</v>
      </c>
      <c r="BI201" s="123" t="s">
        <v>6624</v>
      </c>
      <c r="BJ201" s="87" t="e">
        <f>REPLACE(INDEX(GroupVertices[Group], MATCH(Vertices[[#This Row],[Vertex]],GroupVertices[Vertex],0)),1,1,"")</f>
        <v>#N/A</v>
      </c>
    </row>
    <row r="202" spans="1:62" x14ac:dyDescent="0.25">
      <c r="A202" s="67" t="s">
        <v>2281</v>
      </c>
      <c r="B202" s="68"/>
      <c r="C202" s="68"/>
      <c r="D202" s="69"/>
      <c r="E202" s="111"/>
      <c r="F202" s="103" t="s">
        <v>2824</v>
      </c>
      <c r="G202" s="112"/>
      <c r="H202" s="72"/>
      <c r="I202" s="73"/>
      <c r="J202" s="113"/>
      <c r="K202" s="72" t="s">
        <v>6088</v>
      </c>
      <c r="L202" s="114"/>
      <c r="M202" s="77">
        <v>5593.67041015625</v>
      </c>
      <c r="N202" s="77">
        <v>6620.96875</v>
      </c>
      <c r="O202" s="78"/>
      <c r="P202" s="79"/>
      <c r="Q202" s="79"/>
      <c r="R202" s="89"/>
      <c r="S202" s="49">
        <v>0</v>
      </c>
      <c r="T202" s="49">
        <v>2</v>
      </c>
      <c r="U202" s="50">
        <v>0</v>
      </c>
      <c r="V202" s="50">
        <v>1.0039999999999999E-3</v>
      </c>
      <c r="W202" s="50">
        <v>2.3969999999999998E-3</v>
      </c>
      <c r="X202" s="50">
        <v>0.58915600000000001</v>
      </c>
      <c r="Y202" s="50">
        <v>0.5</v>
      </c>
      <c r="Z202" s="50">
        <v>0</v>
      </c>
      <c r="AA202" s="74">
        <v>202</v>
      </c>
      <c r="AB202" s="74"/>
      <c r="AC202" s="75"/>
      <c r="AD202" s="82" t="s">
        <v>4154</v>
      </c>
      <c r="AE202" s="82">
        <v>87</v>
      </c>
      <c r="AF202" s="82">
        <v>55</v>
      </c>
      <c r="AG202" s="82">
        <v>1551</v>
      </c>
      <c r="AH202" s="82">
        <v>4270</v>
      </c>
      <c r="AI202" s="82"/>
      <c r="AJ202" s="82" t="s">
        <v>4560</v>
      </c>
      <c r="AK202" s="82" t="s">
        <v>4833</v>
      </c>
      <c r="AL202" s="82"/>
      <c r="AM202" s="82"/>
      <c r="AN202" s="84">
        <v>42472.559560185182</v>
      </c>
      <c r="AO202" s="85" t="s">
        <v>5164</v>
      </c>
      <c r="AP202" s="82" t="b">
        <v>1</v>
      </c>
      <c r="AQ202" s="82" t="b">
        <v>0</v>
      </c>
      <c r="AR202" s="82" t="b">
        <v>0</v>
      </c>
      <c r="AS202" s="82" t="s">
        <v>1023</v>
      </c>
      <c r="AT202" s="82">
        <v>0</v>
      </c>
      <c r="AU202" s="82"/>
      <c r="AV202" s="82" t="b">
        <v>0</v>
      </c>
      <c r="AW202" s="82" t="s">
        <v>1780</v>
      </c>
      <c r="AX202" s="85" t="s">
        <v>5636</v>
      </c>
      <c r="AY202" s="82" t="s">
        <v>66</v>
      </c>
      <c r="AZ202" s="49" t="s">
        <v>2657</v>
      </c>
      <c r="BA202" s="49" t="s">
        <v>2657</v>
      </c>
      <c r="BB202" s="49" t="s">
        <v>2668</v>
      </c>
      <c r="BC202" s="49" t="s">
        <v>2668</v>
      </c>
      <c r="BD202" s="49"/>
      <c r="BE202" s="49"/>
      <c r="BF202" s="123" t="s">
        <v>6537</v>
      </c>
      <c r="BG202" s="123" t="s">
        <v>6537</v>
      </c>
      <c r="BH202" s="123" t="s">
        <v>6624</v>
      </c>
      <c r="BI202" s="123" t="s">
        <v>6624</v>
      </c>
      <c r="BJ202" s="87" t="e">
        <f>REPLACE(INDEX(GroupVertices[Group], MATCH(Vertices[[#This Row],[Vertex]],GroupVertices[Vertex],0)),1,1,"")</f>
        <v>#N/A</v>
      </c>
    </row>
    <row r="203" spans="1:62" x14ac:dyDescent="0.25">
      <c r="A203" s="67" t="s">
        <v>2284</v>
      </c>
      <c r="B203" s="68"/>
      <c r="C203" s="68"/>
      <c r="D203" s="69"/>
      <c r="E203" s="111"/>
      <c r="F203" s="103" t="s">
        <v>2827</v>
      </c>
      <c r="G203" s="112"/>
      <c r="H203" s="72"/>
      <c r="I203" s="73"/>
      <c r="J203" s="113"/>
      <c r="K203" s="72" t="s">
        <v>6091</v>
      </c>
      <c r="L203" s="114"/>
      <c r="M203" s="77">
        <v>3745.360107421875</v>
      </c>
      <c r="N203" s="77">
        <v>3763.75537109375</v>
      </c>
      <c r="O203" s="78"/>
      <c r="P203" s="79"/>
      <c r="Q203" s="79"/>
      <c r="R203" s="89"/>
      <c r="S203" s="49">
        <v>0</v>
      </c>
      <c r="T203" s="49">
        <v>2</v>
      </c>
      <c r="U203" s="50">
        <v>0</v>
      </c>
      <c r="V203" s="50">
        <v>1.0039999999999999E-3</v>
      </c>
      <c r="W203" s="50">
        <v>2.3969999999999998E-3</v>
      </c>
      <c r="X203" s="50">
        <v>0.58915600000000001</v>
      </c>
      <c r="Y203" s="50">
        <v>0.5</v>
      </c>
      <c r="Z203" s="50">
        <v>0</v>
      </c>
      <c r="AA203" s="74">
        <v>203</v>
      </c>
      <c r="AB203" s="74"/>
      <c r="AC203" s="75"/>
      <c r="AD203" s="82" t="s">
        <v>4157</v>
      </c>
      <c r="AE203" s="82">
        <v>1958</v>
      </c>
      <c r="AF203" s="82">
        <v>751</v>
      </c>
      <c r="AG203" s="82">
        <v>1139</v>
      </c>
      <c r="AH203" s="82">
        <v>817</v>
      </c>
      <c r="AI203" s="82"/>
      <c r="AJ203" s="82"/>
      <c r="AK203" s="82" t="s">
        <v>1410</v>
      </c>
      <c r="AL203" s="82"/>
      <c r="AM203" s="82"/>
      <c r="AN203" s="84">
        <v>42849.555567129632</v>
      </c>
      <c r="AO203" s="85" t="s">
        <v>5167</v>
      </c>
      <c r="AP203" s="82" t="b">
        <v>1</v>
      </c>
      <c r="AQ203" s="82" t="b">
        <v>0</v>
      </c>
      <c r="AR203" s="82" t="b">
        <v>0</v>
      </c>
      <c r="AS203" s="82" t="s">
        <v>1023</v>
      </c>
      <c r="AT203" s="82">
        <v>1</v>
      </c>
      <c r="AU203" s="82"/>
      <c r="AV203" s="82" t="b">
        <v>0</v>
      </c>
      <c r="AW203" s="82" t="s">
        <v>1780</v>
      </c>
      <c r="AX203" s="85" t="s">
        <v>5639</v>
      </c>
      <c r="AY203" s="82" t="s">
        <v>66</v>
      </c>
      <c r="AZ203" s="49" t="s">
        <v>2657</v>
      </c>
      <c r="BA203" s="49" t="s">
        <v>2657</v>
      </c>
      <c r="BB203" s="49" t="s">
        <v>2668</v>
      </c>
      <c r="BC203" s="49" t="s">
        <v>2668</v>
      </c>
      <c r="BD203" s="49"/>
      <c r="BE203" s="49"/>
      <c r="BF203" s="123" t="s">
        <v>6537</v>
      </c>
      <c r="BG203" s="123" t="s">
        <v>6537</v>
      </c>
      <c r="BH203" s="123" t="s">
        <v>6624</v>
      </c>
      <c r="BI203" s="123" t="s">
        <v>6624</v>
      </c>
      <c r="BJ203" s="87" t="e">
        <f>REPLACE(INDEX(GroupVertices[Group], MATCH(Vertices[[#This Row],[Vertex]],GroupVertices[Vertex],0)),1,1,"")</f>
        <v>#N/A</v>
      </c>
    </row>
    <row r="204" spans="1:62" x14ac:dyDescent="0.25">
      <c r="A204" s="67" t="s">
        <v>2285</v>
      </c>
      <c r="B204" s="68"/>
      <c r="C204" s="68"/>
      <c r="D204" s="69"/>
      <c r="E204" s="111"/>
      <c r="F204" s="103" t="s">
        <v>2828</v>
      </c>
      <c r="G204" s="112"/>
      <c r="H204" s="72"/>
      <c r="I204" s="73"/>
      <c r="J204" s="113"/>
      <c r="K204" s="72" t="s">
        <v>6092</v>
      </c>
      <c r="L204" s="114"/>
      <c r="M204" s="77">
        <v>4798.0166015625</v>
      </c>
      <c r="N204" s="77">
        <v>1595.1854248046875</v>
      </c>
      <c r="O204" s="78"/>
      <c r="P204" s="79"/>
      <c r="Q204" s="79"/>
      <c r="R204" s="89"/>
      <c r="S204" s="49">
        <v>0</v>
      </c>
      <c r="T204" s="49">
        <v>2</v>
      </c>
      <c r="U204" s="50">
        <v>0</v>
      </c>
      <c r="V204" s="50">
        <v>1.0039999999999999E-3</v>
      </c>
      <c r="W204" s="50">
        <v>2.3969999999999998E-3</v>
      </c>
      <c r="X204" s="50">
        <v>0.58915600000000001</v>
      </c>
      <c r="Y204" s="50">
        <v>0.5</v>
      </c>
      <c r="Z204" s="50">
        <v>0</v>
      </c>
      <c r="AA204" s="74">
        <v>204</v>
      </c>
      <c r="AB204" s="74"/>
      <c r="AC204" s="75"/>
      <c r="AD204" s="82" t="s">
        <v>4158</v>
      </c>
      <c r="AE204" s="82">
        <v>93</v>
      </c>
      <c r="AF204" s="82">
        <v>182</v>
      </c>
      <c r="AG204" s="82">
        <v>7849</v>
      </c>
      <c r="AH204" s="82">
        <v>726</v>
      </c>
      <c r="AI204" s="82">
        <v>19800</v>
      </c>
      <c r="AJ204" s="82"/>
      <c r="AK204" s="82" t="s">
        <v>4836</v>
      </c>
      <c r="AL204" s="82"/>
      <c r="AM204" s="82" t="s">
        <v>1571</v>
      </c>
      <c r="AN204" s="84">
        <v>40842.338113425925</v>
      </c>
      <c r="AO204" s="85" t="s">
        <v>5168</v>
      </c>
      <c r="AP204" s="82" t="b">
        <v>0</v>
      </c>
      <c r="AQ204" s="82" t="b">
        <v>0</v>
      </c>
      <c r="AR204" s="82" t="b">
        <v>1</v>
      </c>
      <c r="AS204" s="82" t="s">
        <v>1023</v>
      </c>
      <c r="AT204" s="82">
        <v>11</v>
      </c>
      <c r="AU204" s="85" t="s">
        <v>1740</v>
      </c>
      <c r="AV204" s="82" t="b">
        <v>0</v>
      </c>
      <c r="AW204" s="82" t="s">
        <v>1780</v>
      </c>
      <c r="AX204" s="85" t="s">
        <v>5640</v>
      </c>
      <c r="AY204" s="82" t="s">
        <v>66</v>
      </c>
      <c r="AZ204" s="49" t="s">
        <v>2657</v>
      </c>
      <c r="BA204" s="49" t="s">
        <v>2657</v>
      </c>
      <c r="BB204" s="49" t="s">
        <v>2668</v>
      </c>
      <c r="BC204" s="49" t="s">
        <v>2668</v>
      </c>
      <c r="BD204" s="49"/>
      <c r="BE204" s="49"/>
      <c r="BF204" s="123" t="s">
        <v>6537</v>
      </c>
      <c r="BG204" s="123" t="s">
        <v>6537</v>
      </c>
      <c r="BH204" s="123" t="s">
        <v>6624</v>
      </c>
      <c r="BI204" s="123" t="s">
        <v>6624</v>
      </c>
      <c r="BJ204" s="87" t="e">
        <f>REPLACE(INDEX(GroupVertices[Group], MATCH(Vertices[[#This Row],[Vertex]],GroupVertices[Vertex],0)),1,1,"")</f>
        <v>#N/A</v>
      </c>
    </row>
    <row r="205" spans="1:62" x14ac:dyDescent="0.25">
      <c r="A205" s="67" t="s">
        <v>2286</v>
      </c>
      <c r="B205" s="68"/>
      <c r="C205" s="68"/>
      <c r="D205" s="69"/>
      <c r="E205" s="111"/>
      <c r="F205" s="103" t="s">
        <v>2829</v>
      </c>
      <c r="G205" s="112"/>
      <c r="H205" s="72"/>
      <c r="I205" s="73"/>
      <c r="J205" s="113"/>
      <c r="K205" s="72" t="s">
        <v>6093</v>
      </c>
      <c r="L205" s="114"/>
      <c r="M205" s="77">
        <v>6269.36328125</v>
      </c>
      <c r="N205" s="77">
        <v>1029.4481201171875</v>
      </c>
      <c r="O205" s="78"/>
      <c r="P205" s="79"/>
      <c r="Q205" s="79"/>
      <c r="R205" s="89"/>
      <c r="S205" s="49">
        <v>0</v>
      </c>
      <c r="T205" s="49">
        <v>2</v>
      </c>
      <c r="U205" s="50">
        <v>0</v>
      </c>
      <c r="V205" s="50">
        <v>1.0039999999999999E-3</v>
      </c>
      <c r="W205" s="50">
        <v>2.3969999999999998E-3</v>
      </c>
      <c r="X205" s="50">
        <v>0.58915600000000001</v>
      </c>
      <c r="Y205" s="50">
        <v>0.5</v>
      </c>
      <c r="Z205" s="50">
        <v>0</v>
      </c>
      <c r="AA205" s="74">
        <v>205</v>
      </c>
      <c r="AB205" s="74"/>
      <c r="AC205" s="75"/>
      <c r="AD205" s="82" t="s">
        <v>4159</v>
      </c>
      <c r="AE205" s="82">
        <v>731</v>
      </c>
      <c r="AF205" s="82">
        <v>448</v>
      </c>
      <c r="AG205" s="82">
        <v>6924</v>
      </c>
      <c r="AH205" s="82">
        <v>1664</v>
      </c>
      <c r="AI205" s="82"/>
      <c r="AJ205" s="82" t="s">
        <v>4563</v>
      </c>
      <c r="AK205" s="82" t="s">
        <v>4837</v>
      </c>
      <c r="AL205" s="82"/>
      <c r="AM205" s="82"/>
      <c r="AN205" s="84">
        <v>42096.378460648149</v>
      </c>
      <c r="AO205" s="85" t="s">
        <v>5169</v>
      </c>
      <c r="AP205" s="82" t="b">
        <v>1</v>
      </c>
      <c r="AQ205" s="82" t="b">
        <v>0</v>
      </c>
      <c r="AR205" s="82" t="b">
        <v>0</v>
      </c>
      <c r="AS205" s="82" t="s">
        <v>1023</v>
      </c>
      <c r="AT205" s="82">
        <v>2</v>
      </c>
      <c r="AU205" s="85" t="s">
        <v>1731</v>
      </c>
      <c r="AV205" s="82" t="b">
        <v>0</v>
      </c>
      <c r="AW205" s="82" t="s">
        <v>1780</v>
      </c>
      <c r="AX205" s="85" t="s">
        <v>5641</v>
      </c>
      <c r="AY205" s="82" t="s">
        <v>66</v>
      </c>
      <c r="AZ205" s="49" t="s">
        <v>2657</v>
      </c>
      <c r="BA205" s="49" t="s">
        <v>2657</v>
      </c>
      <c r="BB205" s="49" t="s">
        <v>2668</v>
      </c>
      <c r="BC205" s="49" t="s">
        <v>2668</v>
      </c>
      <c r="BD205" s="49"/>
      <c r="BE205" s="49"/>
      <c r="BF205" s="123" t="s">
        <v>6537</v>
      </c>
      <c r="BG205" s="123" t="s">
        <v>6537</v>
      </c>
      <c r="BH205" s="123" t="s">
        <v>6624</v>
      </c>
      <c r="BI205" s="123" t="s">
        <v>6624</v>
      </c>
      <c r="BJ205" s="87" t="e">
        <f>REPLACE(INDEX(GroupVertices[Group], MATCH(Vertices[[#This Row],[Vertex]],GroupVertices[Vertex],0)),1,1,"")</f>
        <v>#N/A</v>
      </c>
    </row>
    <row r="206" spans="1:62" x14ac:dyDescent="0.25">
      <c r="A206" s="67" t="s">
        <v>2287</v>
      </c>
      <c r="B206" s="68"/>
      <c r="C206" s="68"/>
      <c r="D206" s="69"/>
      <c r="E206" s="111"/>
      <c r="F206" s="103" t="s">
        <v>2830</v>
      </c>
      <c r="G206" s="112"/>
      <c r="H206" s="72"/>
      <c r="I206" s="73"/>
      <c r="J206" s="113"/>
      <c r="K206" s="72" t="s">
        <v>6094</v>
      </c>
      <c r="L206" s="114"/>
      <c r="M206" s="77">
        <v>8089.15673828125</v>
      </c>
      <c r="N206" s="77">
        <v>5264.87109375</v>
      </c>
      <c r="O206" s="78"/>
      <c r="P206" s="79"/>
      <c r="Q206" s="79"/>
      <c r="R206" s="89"/>
      <c r="S206" s="49">
        <v>0</v>
      </c>
      <c r="T206" s="49">
        <v>2</v>
      </c>
      <c r="U206" s="50">
        <v>0</v>
      </c>
      <c r="V206" s="50">
        <v>1.0039999999999999E-3</v>
      </c>
      <c r="W206" s="50">
        <v>2.3969999999999998E-3</v>
      </c>
      <c r="X206" s="50">
        <v>0.58915600000000001</v>
      </c>
      <c r="Y206" s="50">
        <v>0.5</v>
      </c>
      <c r="Z206" s="50">
        <v>0</v>
      </c>
      <c r="AA206" s="74">
        <v>206</v>
      </c>
      <c r="AB206" s="74"/>
      <c r="AC206" s="75"/>
      <c r="AD206" s="82" t="s">
        <v>4160</v>
      </c>
      <c r="AE206" s="82">
        <v>34</v>
      </c>
      <c r="AF206" s="82">
        <v>12</v>
      </c>
      <c r="AG206" s="82">
        <v>153</v>
      </c>
      <c r="AH206" s="82">
        <v>188</v>
      </c>
      <c r="AI206" s="82"/>
      <c r="AJ206" s="82"/>
      <c r="AK206" s="82" t="s">
        <v>4838</v>
      </c>
      <c r="AL206" s="82"/>
      <c r="AM206" s="82"/>
      <c r="AN206" s="84">
        <v>42771.55605324074</v>
      </c>
      <c r="AO206" s="82"/>
      <c r="AP206" s="82" t="b">
        <v>1</v>
      </c>
      <c r="AQ206" s="82" t="b">
        <v>0</v>
      </c>
      <c r="AR206" s="82" t="b">
        <v>0</v>
      </c>
      <c r="AS206" s="82" t="s">
        <v>1023</v>
      </c>
      <c r="AT206" s="82">
        <v>0</v>
      </c>
      <c r="AU206" s="82"/>
      <c r="AV206" s="82" t="b">
        <v>0</v>
      </c>
      <c r="AW206" s="82" t="s">
        <v>1780</v>
      </c>
      <c r="AX206" s="85" t="s">
        <v>5642</v>
      </c>
      <c r="AY206" s="82" t="s">
        <v>66</v>
      </c>
      <c r="AZ206" s="49" t="s">
        <v>2657</v>
      </c>
      <c r="BA206" s="49" t="s">
        <v>2657</v>
      </c>
      <c r="BB206" s="49" t="s">
        <v>2668</v>
      </c>
      <c r="BC206" s="49" t="s">
        <v>2668</v>
      </c>
      <c r="BD206" s="49"/>
      <c r="BE206" s="49"/>
      <c r="BF206" s="123" t="s">
        <v>6537</v>
      </c>
      <c r="BG206" s="123" t="s">
        <v>6537</v>
      </c>
      <c r="BH206" s="123" t="s">
        <v>6624</v>
      </c>
      <c r="BI206" s="123" t="s">
        <v>6624</v>
      </c>
      <c r="BJ206" s="87" t="e">
        <f>REPLACE(INDEX(GroupVertices[Group], MATCH(Vertices[[#This Row],[Vertex]],GroupVertices[Vertex],0)),1,1,"")</f>
        <v>#N/A</v>
      </c>
    </row>
    <row r="207" spans="1:62" x14ac:dyDescent="0.25">
      <c r="A207" s="67" t="s">
        <v>2289</v>
      </c>
      <c r="B207" s="68"/>
      <c r="C207" s="68"/>
      <c r="D207" s="69"/>
      <c r="E207" s="111"/>
      <c r="F207" s="103" t="s">
        <v>2832</v>
      </c>
      <c r="G207" s="112"/>
      <c r="H207" s="72"/>
      <c r="I207" s="73"/>
      <c r="J207" s="113"/>
      <c r="K207" s="72" t="s">
        <v>6096</v>
      </c>
      <c r="L207" s="114"/>
      <c r="M207" s="77">
        <v>7494.162109375</v>
      </c>
      <c r="N207" s="77">
        <v>4462.90576171875</v>
      </c>
      <c r="O207" s="78"/>
      <c r="P207" s="79"/>
      <c r="Q207" s="79"/>
      <c r="R207" s="89"/>
      <c r="S207" s="49">
        <v>0</v>
      </c>
      <c r="T207" s="49">
        <v>2</v>
      </c>
      <c r="U207" s="50">
        <v>0</v>
      </c>
      <c r="V207" s="50">
        <v>1.0039999999999999E-3</v>
      </c>
      <c r="W207" s="50">
        <v>2.3969999999999998E-3</v>
      </c>
      <c r="X207" s="50">
        <v>0.58915600000000001</v>
      </c>
      <c r="Y207" s="50">
        <v>0.5</v>
      </c>
      <c r="Z207" s="50">
        <v>0</v>
      </c>
      <c r="AA207" s="74">
        <v>207</v>
      </c>
      <c r="AB207" s="74"/>
      <c r="AC207" s="75"/>
      <c r="AD207" s="82" t="s">
        <v>4162</v>
      </c>
      <c r="AE207" s="82">
        <v>71</v>
      </c>
      <c r="AF207" s="82">
        <v>141</v>
      </c>
      <c r="AG207" s="82">
        <v>9805</v>
      </c>
      <c r="AH207" s="82">
        <v>34450</v>
      </c>
      <c r="AI207" s="82"/>
      <c r="AJ207" s="82"/>
      <c r="AK207" s="82" t="s">
        <v>4839</v>
      </c>
      <c r="AL207" s="82"/>
      <c r="AM207" s="82"/>
      <c r="AN207" s="84">
        <v>41852.586018518516</v>
      </c>
      <c r="AO207" s="85" t="s">
        <v>5171</v>
      </c>
      <c r="AP207" s="82" t="b">
        <v>1</v>
      </c>
      <c r="AQ207" s="82" t="b">
        <v>0</v>
      </c>
      <c r="AR207" s="82" t="b">
        <v>0</v>
      </c>
      <c r="AS207" s="82" t="s">
        <v>1023</v>
      </c>
      <c r="AT207" s="82">
        <v>30</v>
      </c>
      <c r="AU207" s="85" t="s">
        <v>1731</v>
      </c>
      <c r="AV207" s="82" t="b">
        <v>0</v>
      </c>
      <c r="AW207" s="82" t="s">
        <v>1780</v>
      </c>
      <c r="AX207" s="85" t="s">
        <v>5644</v>
      </c>
      <c r="AY207" s="82" t="s">
        <v>66</v>
      </c>
      <c r="AZ207" s="49" t="s">
        <v>2657</v>
      </c>
      <c r="BA207" s="49" t="s">
        <v>2657</v>
      </c>
      <c r="BB207" s="49" t="s">
        <v>2668</v>
      </c>
      <c r="BC207" s="49" t="s">
        <v>2668</v>
      </c>
      <c r="BD207" s="49"/>
      <c r="BE207" s="49"/>
      <c r="BF207" s="123" t="s">
        <v>6537</v>
      </c>
      <c r="BG207" s="123" t="s">
        <v>6537</v>
      </c>
      <c r="BH207" s="123" t="s">
        <v>6624</v>
      </c>
      <c r="BI207" s="123" t="s">
        <v>6624</v>
      </c>
      <c r="BJ207" s="87" t="e">
        <f>REPLACE(INDEX(GroupVertices[Group], MATCH(Vertices[[#This Row],[Vertex]],GroupVertices[Vertex],0)),1,1,"")</f>
        <v>#N/A</v>
      </c>
    </row>
    <row r="208" spans="1:62" x14ac:dyDescent="0.25">
      <c r="A208" s="67" t="s">
        <v>2290</v>
      </c>
      <c r="B208" s="68"/>
      <c r="C208" s="68"/>
      <c r="D208" s="69"/>
      <c r="E208" s="111"/>
      <c r="F208" s="103" t="s">
        <v>2833</v>
      </c>
      <c r="G208" s="112"/>
      <c r="H208" s="72"/>
      <c r="I208" s="73"/>
      <c r="J208" s="113"/>
      <c r="K208" s="72" t="s">
        <v>6097</v>
      </c>
      <c r="L208" s="114"/>
      <c r="M208" s="77">
        <v>3983.629638671875</v>
      </c>
      <c r="N208" s="77">
        <v>1846.401123046875</v>
      </c>
      <c r="O208" s="78"/>
      <c r="P208" s="79"/>
      <c r="Q208" s="79"/>
      <c r="R208" s="89"/>
      <c r="S208" s="49">
        <v>0</v>
      </c>
      <c r="T208" s="49">
        <v>2</v>
      </c>
      <c r="U208" s="50">
        <v>0</v>
      </c>
      <c r="V208" s="50">
        <v>1.0039999999999999E-3</v>
      </c>
      <c r="W208" s="50">
        <v>2.3969999999999998E-3</v>
      </c>
      <c r="X208" s="50">
        <v>0.58915600000000001</v>
      </c>
      <c r="Y208" s="50">
        <v>0.5</v>
      </c>
      <c r="Z208" s="50">
        <v>0</v>
      </c>
      <c r="AA208" s="74">
        <v>208</v>
      </c>
      <c r="AB208" s="74"/>
      <c r="AC208" s="75"/>
      <c r="AD208" s="82" t="s">
        <v>4163</v>
      </c>
      <c r="AE208" s="82">
        <v>686</v>
      </c>
      <c r="AF208" s="82">
        <v>66</v>
      </c>
      <c r="AG208" s="82">
        <v>695</v>
      </c>
      <c r="AH208" s="82">
        <v>606</v>
      </c>
      <c r="AI208" s="82">
        <v>19800</v>
      </c>
      <c r="AJ208" s="82" t="s">
        <v>4564</v>
      </c>
      <c r="AK208" s="82" t="s">
        <v>4840</v>
      </c>
      <c r="AL208" s="82"/>
      <c r="AM208" s="82" t="s">
        <v>1419</v>
      </c>
      <c r="AN208" s="84">
        <v>41416.408506944441</v>
      </c>
      <c r="AO208" s="82"/>
      <c r="AP208" s="82" t="b">
        <v>1</v>
      </c>
      <c r="AQ208" s="82" t="b">
        <v>0</v>
      </c>
      <c r="AR208" s="82" t="b">
        <v>0</v>
      </c>
      <c r="AS208" s="82" t="s">
        <v>1023</v>
      </c>
      <c r="AT208" s="82">
        <v>0</v>
      </c>
      <c r="AU208" s="85" t="s">
        <v>1731</v>
      </c>
      <c r="AV208" s="82" t="b">
        <v>0</v>
      </c>
      <c r="AW208" s="82" t="s">
        <v>1780</v>
      </c>
      <c r="AX208" s="85" t="s">
        <v>5645</v>
      </c>
      <c r="AY208" s="82" t="s">
        <v>66</v>
      </c>
      <c r="AZ208" s="49" t="s">
        <v>2657</v>
      </c>
      <c r="BA208" s="49" t="s">
        <v>2657</v>
      </c>
      <c r="BB208" s="49" t="s">
        <v>2668</v>
      </c>
      <c r="BC208" s="49" t="s">
        <v>2668</v>
      </c>
      <c r="BD208" s="49"/>
      <c r="BE208" s="49"/>
      <c r="BF208" s="123" t="s">
        <v>6537</v>
      </c>
      <c r="BG208" s="123" t="s">
        <v>6537</v>
      </c>
      <c r="BH208" s="123" t="s">
        <v>6624</v>
      </c>
      <c r="BI208" s="123" t="s">
        <v>6624</v>
      </c>
      <c r="BJ208" s="87" t="e">
        <f>REPLACE(INDEX(GroupVertices[Group], MATCH(Vertices[[#This Row],[Vertex]],GroupVertices[Vertex],0)),1,1,"")</f>
        <v>#N/A</v>
      </c>
    </row>
    <row r="209" spans="1:62" x14ac:dyDescent="0.25">
      <c r="A209" s="67" t="s">
        <v>2291</v>
      </c>
      <c r="B209" s="68"/>
      <c r="C209" s="68"/>
      <c r="D209" s="69"/>
      <c r="E209" s="111"/>
      <c r="F209" s="103" t="s">
        <v>2834</v>
      </c>
      <c r="G209" s="112"/>
      <c r="H209" s="72"/>
      <c r="I209" s="73"/>
      <c r="J209" s="113"/>
      <c r="K209" s="72" t="s">
        <v>6098</v>
      </c>
      <c r="L209" s="114"/>
      <c r="M209" s="77">
        <v>3195.6513671875</v>
      </c>
      <c r="N209" s="77">
        <v>3952.62255859375</v>
      </c>
      <c r="O209" s="78"/>
      <c r="P209" s="79"/>
      <c r="Q209" s="79"/>
      <c r="R209" s="89"/>
      <c r="S209" s="49">
        <v>0</v>
      </c>
      <c r="T209" s="49">
        <v>2</v>
      </c>
      <c r="U209" s="50">
        <v>0</v>
      </c>
      <c r="V209" s="50">
        <v>1.0039999999999999E-3</v>
      </c>
      <c r="W209" s="50">
        <v>2.3969999999999998E-3</v>
      </c>
      <c r="X209" s="50">
        <v>0.58915600000000001</v>
      </c>
      <c r="Y209" s="50">
        <v>0.5</v>
      </c>
      <c r="Z209" s="50">
        <v>0</v>
      </c>
      <c r="AA209" s="74">
        <v>209</v>
      </c>
      <c r="AB209" s="74"/>
      <c r="AC209" s="75"/>
      <c r="AD209" s="82" t="s">
        <v>4164</v>
      </c>
      <c r="AE209" s="82">
        <v>101</v>
      </c>
      <c r="AF209" s="82">
        <v>0</v>
      </c>
      <c r="AG209" s="82">
        <v>86</v>
      </c>
      <c r="AH209" s="82">
        <v>103</v>
      </c>
      <c r="AI209" s="82"/>
      <c r="AJ209" s="82" t="s">
        <v>4565</v>
      </c>
      <c r="AK209" s="82" t="s">
        <v>4841</v>
      </c>
      <c r="AL209" s="82"/>
      <c r="AM209" s="82"/>
      <c r="AN209" s="84">
        <v>42653.206412037034</v>
      </c>
      <c r="AO209" s="82"/>
      <c r="AP209" s="82" t="b">
        <v>1</v>
      </c>
      <c r="AQ209" s="82" t="b">
        <v>0</v>
      </c>
      <c r="AR209" s="82" t="b">
        <v>0</v>
      </c>
      <c r="AS209" s="82" t="s">
        <v>1023</v>
      </c>
      <c r="AT209" s="82">
        <v>0</v>
      </c>
      <c r="AU209" s="82"/>
      <c r="AV209" s="82" t="b">
        <v>0</v>
      </c>
      <c r="AW209" s="82" t="s">
        <v>1780</v>
      </c>
      <c r="AX209" s="85" t="s">
        <v>5646</v>
      </c>
      <c r="AY209" s="82" t="s">
        <v>66</v>
      </c>
      <c r="AZ209" s="49" t="s">
        <v>2657</v>
      </c>
      <c r="BA209" s="49" t="s">
        <v>2657</v>
      </c>
      <c r="BB209" s="49" t="s">
        <v>2668</v>
      </c>
      <c r="BC209" s="49" t="s">
        <v>2668</v>
      </c>
      <c r="BD209" s="49"/>
      <c r="BE209" s="49"/>
      <c r="BF209" s="123" t="s">
        <v>6537</v>
      </c>
      <c r="BG209" s="123" t="s">
        <v>6537</v>
      </c>
      <c r="BH209" s="123" t="s">
        <v>6624</v>
      </c>
      <c r="BI209" s="123" t="s">
        <v>6624</v>
      </c>
      <c r="BJ209" s="87" t="e">
        <f>REPLACE(INDEX(GroupVertices[Group], MATCH(Vertices[[#This Row],[Vertex]],GroupVertices[Vertex],0)),1,1,"")</f>
        <v>#N/A</v>
      </c>
    </row>
    <row r="210" spans="1:62" x14ac:dyDescent="0.25">
      <c r="A210" s="67" t="s">
        <v>2292</v>
      </c>
      <c r="B210" s="68"/>
      <c r="C210" s="68"/>
      <c r="D210" s="69"/>
      <c r="E210" s="111"/>
      <c r="F210" s="103" t="s">
        <v>2835</v>
      </c>
      <c r="G210" s="112"/>
      <c r="H210" s="72"/>
      <c r="I210" s="73"/>
      <c r="J210" s="113"/>
      <c r="K210" s="72" t="s">
        <v>6099</v>
      </c>
      <c r="L210" s="114"/>
      <c r="M210" s="77">
        <v>3347.16845703125</v>
      </c>
      <c r="N210" s="77">
        <v>5743.81640625</v>
      </c>
      <c r="O210" s="78"/>
      <c r="P210" s="79"/>
      <c r="Q210" s="79"/>
      <c r="R210" s="89"/>
      <c r="S210" s="49">
        <v>0</v>
      </c>
      <c r="T210" s="49">
        <v>2</v>
      </c>
      <c r="U210" s="50">
        <v>0</v>
      </c>
      <c r="V210" s="50">
        <v>1.0039999999999999E-3</v>
      </c>
      <c r="W210" s="50">
        <v>2.3969999999999998E-3</v>
      </c>
      <c r="X210" s="50">
        <v>0.58915600000000001</v>
      </c>
      <c r="Y210" s="50">
        <v>0.5</v>
      </c>
      <c r="Z210" s="50">
        <v>0</v>
      </c>
      <c r="AA210" s="74">
        <v>210</v>
      </c>
      <c r="AB210" s="74"/>
      <c r="AC210" s="75"/>
      <c r="AD210" s="82" t="s">
        <v>4165</v>
      </c>
      <c r="AE210" s="82">
        <v>473</v>
      </c>
      <c r="AF210" s="82">
        <v>399</v>
      </c>
      <c r="AG210" s="82">
        <v>30307</v>
      </c>
      <c r="AH210" s="82">
        <v>53641</v>
      </c>
      <c r="AI210" s="82">
        <v>19800</v>
      </c>
      <c r="AJ210" s="82" t="s">
        <v>4566</v>
      </c>
      <c r="AK210" s="82" t="s">
        <v>4842</v>
      </c>
      <c r="AL210" s="85" t="s">
        <v>4988</v>
      </c>
      <c r="AM210" s="82" t="s">
        <v>5047</v>
      </c>
      <c r="AN210" s="84">
        <v>41446.47111111111</v>
      </c>
      <c r="AO210" s="85" t="s">
        <v>5172</v>
      </c>
      <c r="AP210" s="82" t="b">
        <v>0</v>
      </c>
      <c r="AQ210" s="82" t="b">
        <v>0</v>
      </c>
      <c r="AR210" s="82" t="b">
        <v>1</v>
      </c>
      <c r="AS210" s="82" t="s">
        <v>1023</v>
      </c>
      <c r="AT210" s="82">
        <v>46</v>
      </c>
      <c r="AU210" s="85" t="s">
        <v>5400</v>
      </c>
      <c r="AV210" s="82" t="b">
        <v>0</v>
      </c>
      <c r="AW210" s="82" t="s">
        <v>1780</v>
      </c>
      <c r="AX210" s="85" t="s">
        <v>5647</v>
      </c>
      <c r="AY210" s="82" t="s">
        <v>66</v>
      </c>
      <c r="AZ210" s="49" t="s">
        <v>2657</v>
      </c>
      <c r="BA210" s="49" t="s">
        <v>2657</v>
      </c>
      <c r="BB210" s="49" t="s">
        <v>2668</v>
      </c>
      <c r="BC210" s="49" t="s">
        <v>2668</v>
      </c>
      <c r="BD210" s="49"/>
      <c r="BE210" s="49"/>
      <c r="BF210" s="123" t="s">
        <v>6537</v>
      </c>
      <c r="BG210" s="123" t="s">
        <v>6537</v>
      </c>
      <c r="BH210" s="123" t="s">
        <v>6624</v>
      </c>
      <c r="BI210" s="123" t="s">
        <v>6624</v>
      </c>
      <c r="BJ210" s="87" t="e">
        <f>REPLACE(INDEX(GroupVertices[Group], MATCH(Vertices[[#This Row],[Vertex]],GroupVertices[Vertex],0)),1,1,"")</f>
        <v>#N/A</v>
      </c>
    </row>
    <row r="211" spans="1:62" x14ac:dyDescent="0.25">
      <c r="A211" s="67" t="s">
        <v>2293</v>
      </c>
      <c r="B211" s="68"/>
      <c r="C211" s="68"/>
      <c r="D211" s="69"/>
      <c r="E211" s="111"/>
      <c r="F211" s="103" t="s">
        <v>2836</v>
      </c>
      <c r="G211" s="112"/>
      <c r="H211" s="72"/>
      <c r="I211" s="73"/>
      <c r="J211" s="113"/>
      <c r="K211" s="72" t="s">
        <v>6100</v>
      </c>
      <c r="L211" s="114"/>
      <c r="M211" s="77">
        <v>6542.013671875</v>
      </c>
      <c r="N211" s="77">
        <v>6308.01220703125</v>
      </c>
      <c r="O211" s="78"/>
      <c r="P211" s="79"/>
      <c r="Q211" s="79"/>
      <c r="R211" s="89"/>
      <c r="S211" s="49">
        <v>0</v>
      </c>
      <c r="T211" s="49">
        <v>2</v>
      </c>
      <c r="U211" s="50">
        <v>0</v>
      </c>
      <c r="V211" s="50">
        <v>1.0039999999999999E-3</v>
      </c>
      <c r="W211" s="50">
        <v>2.3969999999999998E-3</v>
      </c>
      <c r="X211" s="50">
        <v>0.58915600000000001</v>
      </c>
      <c r="Y211" s="50">
        <v>0.5</v>
      </c>
      <c r="Z211" s="50">
        <v>0</v>
      </c>
      <c r="AA211" s="74">
        <v>211</v>
      </c>
      <c r="AB211" s="74"/>
      <c r="AC211" s="75"/>
      <c r="AD211" s="82" t="s">
        <v>4166</v>
      </c>
      <c r="AE211" s="82">
        <v>482</v>
      </c>
      <c r="AF211" s="82">
        <v>150</v>
      </c>
      <c r="AG211" s="82">
        <v>3475</v>
      </c>
      <c r="AH211" s="82">
        <v>2799</v>
      </c>
      <c r="AI211" s="82"/>
      <c r="AJ211" s="82" t="s">
        <v>4567</v>
      </c>
      <c r="AK211" s="82" t="s">
        <v>4843</v>
      </c>
      <c r="AL211" s="85" t="s">
        <v>4989</v>
      </c>
      <c r="AM211" s="82"/>
      <c r="AN211" s="84">
        <v>42437.869259259256</v>
      </c>
      <c r="AO211" s="85" t="s">
        <v>5173</v>
      </c>
      <c r="AP211" s="82" t="b">
        <v>1</v>
      </c>
      <c r="AQ211" s="82" t="b">
        <v>0</v>
      </c>
      <c r="AR211" s="82" t="b">
        <v>1</v>
      </c>
      <c r="AS211" s="82" t="s">
        <v>1023</v>
      </c>
      <c r="AT211" s="82">
        <v>0</v>
      </c>
      <c r="AU211" s="82"/>
      <c r="AV211" s="82" t="b">
        <v>0</v>
      </c>
      <c r="AW211" s="82" t="s">
        <v>1780</v>
      </c>
      <c r="AX211" s="85" t="s">
        <v>5648</v>
      </c>
      <c r="AY211" s="82" t="s">
        <v>66</v>
      </c>
      <c r="AZ211" s="49" t="s">
        <v>2657</v>
      </c>
      <c r="BA211" s="49" t="s">
        <v>2657</v>
      </c>
      <c r="BB211" s="49" t="s">
        <v>2668</v>
      </c>
      <c r="BC211" s="49" t="s">
        <v>2668</v>
      </c>
      <c r="BD211" s="49"/>
      <c r="BE211" s="49"/>
      <c r="BF211" s="123" t="s">
        <v>6537</v>
      </c>
      <c r="BG211" s="123" t="s">
        <v>6537</v>
      </c>
      <c r="BH211" s="123" t="s">
        <v>6624</v>
      </c>
      <c r="BI211" s="123" t="s">
        <v>6624</v>
      </c>
      <c r="BJ211" s="87" t="e">
        <f>REPLACE(INDEX(GroupVertices[Group], MATCH(Vertices[[#This Row],[Vertex]],GroupVertices[Vertex],0)),1,1,"")</f>
        <v>#N/A</v>
      </c>
    </row>
    <row r="212" spans="1:62" x14ac:dyDescent="0.25">
      <c r="A212" s="67" t="s">
        <v>2294</v>
      </c>
      <c r="B212" s="68"/>
      <c r="C212" s="68"/>
      <c r="D212" s="69"/>
      <c r="E212" s="111"/>
      <c r="F212" s="103" t="s">
        <v>2837</v>
      </c>
      <c r="G212" s="112"/>
      <c r="H212" s="72"/>
      <c r="I212" s="73"/>
      <c r="J212" s="113"/>
      <c r="K212" s="72" t="s">
        <v>6101</v>
      </c>
      <c r="L212" s="114"/>
      <c r="M212" s="77">
        <v>8991.681640625</v>
      </c>
      <c r="N212" s="77">
        <v>3792.174560546875</v>
      </c>
      <c r="O212" s="78"/>
      <c r="P212" s="79"/>
      <c r="Q212" s="79"/>
      <c r="R212" s="89"/>
      <c r="S212" s="49">
        <v>0</v>
      </c>
      <c r="T212" s="49">
        <v>2</v>
      </c>
      <c r="U212" s="50">
        <v>0</v>
      </c>
      <c r="V212" s="50">
        <v>1.0039999999999999E-3</v>
      </c>
      <c r="W212" s="50">
        <v>2.3969999999999998E-3</v>
      </c>
      <c r="X212" s="50">
        <v>0.58915600000000001</v>
      </c>
      <c r="Y212" s="50">
        <v>0.5</v>
      </c>
      <c r="Z212" s="50">
        <v>0</v>
      </c>
      <c r="AA212" s="74">
        <v>212</v>
      </c>
      <c r="AB212" s="74"/>
      <c r="AC212" s="75"/>
      <c r="AD212" s="82" t="s">
        <v>4167</v>
      </c>
      <c r="AE212" s="82">
        <v>84</v>
      </c>
      <c r="AF212" s="82">
        <v>23</v>
      </c>
      <c r="AG212" s="82">
        <v>149</v>
      </c>
      <c r="AH212" s="82">
        <v>48</v>
      </c>
      <c r="AI212" s="82"/>
      <c r="AJ212" s="82" t="s">
        <v>4568</v>
      </c>
      <c r="AK212" s="82" t="s">
        <v>4844</v>
      </c>
      <c r="AL212" s="82"/>
      <c r="AM212" s="82"/>
      <c r="AN212" s="84">
        <v>41675.614328703705</v>
      </c>
      <c r="AO212" s="82"/>
      <c r="AP212" s="82" t="b">
        <v>1</v>
      </c>
      <c r="AQ212" s="82" t="b">
        <v>0</v>
      </c>
      <c r="AR212" s="82" t="b">
        <v>1</v>
      </c>
      <c r="AS212" s="82" t="s">
        <v>1023</v>
      </c>
      <c r="AT212" s="82">
        <v>0</v>
      </c>
      <c r="AU212" s="85" t="s">
        <v>1731</v>
      </c>
      <c r="AV212" s="82" t="b">
        <v>0</v>
      </c>
      <c r="AW212" s="82" t="s">
        <v>1780</v>
      </c>
      <c r="AX212" s="85" t="s">
        <v>5649</v>
      </c>
      <c r="AY212" s="82" t="s">
        <v>66</v>
      </c>
      <c r="AZ212" s="49" t="s">
        <v>2657</v>
      </c>
      <c r="BA212" s="49" t="s">
        <v>2657</v>
      </c>
      <c r="BB212" s="49" t="s">
        <v>2668</v>
      </c>
      <c r="BC212" s="49" t="s">
        <v>2668</v>
      </c>
      <c r="BD212" s="49"/>
      <c r="BE212" s="49"/>
      <c r="BF212" s="123" t="s">
        <v>6537</v>
      </c>
      <c r="BG212" s="123" t="s">
        <v>6537</v>
      </c>
      <c r="BH212" s="123" t="s">
        <v>6624</v>
      </c>
      <c r="BI212" s="123" t="s">
        <v>6624</v>
      </c>
      <c r="BJ212" s="87" t="e">
        <f>REPLACE(INDEX(GroupVertices[Group], MATCH(Vertices[[#This Row],[Vertex]],GroupVertices[Vertex],0)),1,1,"")</f>
        <v>#N/A</v>
      </c>
    </row>
    <row r="213" spans="1:62" x14ac:dyDescent="0.25">
      <c r="A213" s="67" t="s">
        <v>2295</v>
      </c>
      <c r="B213" s="68"/>
      <c r="C213" s="68"/>
      <c r="D213" s="69"/>
      <c r="E213" s="111"/>
      <c r="F213" s="103" t="s">
        <v>2838</v>
      </c>
      <c r="G213" s="112"/>
      <c r="H213" s="72"/>
      <c r="I213" s="73"/>
      <c r="J213" s="113"/>
      <c r="K213" s="72" t="s">
        <v>6102</v>
      </c>
      <c r="L213" s="114"/>
      <c r="M213" s="77">
        <v>5761.20263671875</v>
      </c>
      <c r="N213" s="77">
        <v>6974.97802734375</v>
      </c>
      <c r="O213" s="78"/>
      <c r="P213" s="79"/>
      <c r="Q213" s="79"/>
      <c r="R213" s="89"/>
      <c r="S213" s="49">
        <v>0</v>
      </c>
      <c r="T213" s="49">
        <v>2</v>
      </c>
      <c r="U213" s="50">
        <v>0</v>
      </c>
      <c r="V213" s="50">
        <v>1.0039999999999999E-3</v>
      </c>
      <c r="W213" s="50">
        <v>2.3969999999999998E-3</v>
      </c>
      <c r="X213" s="50">
        <v>0.58915600000000001</v>
      </c>
      <c r="Y213" s="50">
        <v>0.5</v>
      </c>
      <c r="Z213" s="50">
        <v>0</v>
      </c>
      <c r="AA213" s="74">
        <v>213</v>
      </c>
      <c r="AB213" s="74"/>
      <c r="AC213" s="75"/>
      <c r="AD213" s="82" t="s">
        <v>4168</v>
      </c>
      <c r="AE213" s="82">
        <v>246</v>
      </c>
      <c r="AF213" s="82">
        <v>705</v>
      </c>
      <c r="AG213" s="82">
        <v>474812</v>
      </c>
      <c r="AH213" s="82">
        <v>5162</v>
      </c>
      <c r="AI213" s="82"/>
      <c r="AJ213" s="82" t="s">
        <v>4569</v>
      </c>
      <c r="AK213" s="82" t="s">
        <v>4845</v>
      </c>
      <c r="AL213" s="82"/>
      <c r="AM213" s="82"/>
      <c r="AN213" s="84">
        <v>42347.700925925928</v>
      </c>
      <c r="AO213" s="85" t="s">
        <v>5174</v>
      </c>
      <c r="AP213" s="82" t="b">
        <v>1</v>
      </c>
      <c r="AQ213" s="82" t="b">
        <v>0</v>
      </c>
      <c r="AR213" s="82" t="b">
        <v>1</v>
      </c>
      <c r="AS213" s="82" t="s">
        <v>1023</v>
      </c>
      <c r="AT213" s="82">
        <v>46</v>
      </c>
      <c r="AU213" s="85" t="s">
        <v>1731</v>
      </c>
      <c r="AV213" s="82" t="b">
        <v>0</v>
      </c>
      <c r="AW213" s="82" t="s">
        <v>1780</v>
      </c>
      <c r="AX213" s="85" t="s">
        <v>5650</v>
      </c>
      <c r="AY213" s="82" t="s">
        <v>66</v>
      </c>
      <c r="AZ213" s="49" t="s">
        <v>2657</v>
      </c>
      <c r="BA213" s="49" t="s">
        <v>2657</v>
      </c>
      <c r="BB213" s="49" t="s">
        <v>2668</v>
      </c>
      <c r="BC213" s="49" t="s">
        <v>2668</v>
      </c>
      <c r="BD213" s="49"/>
      <c r="BE213" s="49"/>
      <c r="BF213" s="123" t="s">
        <v>6537</v>
      </c>
      <c r="BG213" s="123" t="s">
        <v>6537</v>
      </c>
      <c r="BH213" s="123" t="s">
        <v>6624</v>
      </c>
      <c r="BI213" s="123" t="s">
        <v>6624</v>
      </c>
      <c r="BJ213" s="87" t="e">
        <f>REPLACE(INDEX(GroupVertices[Group], MATCH(Vertices[[#This Row],[Vertex]],GroupVertices[Vertex],0)),1,1,"")</f>
        <v>#N/A</v>
      </c>
    </row>
    <row r="214" spans="1:62" x14ac:dyDescent="0.25">
      <c r="A214" s="67" t="s">
        <v>2296</v>
      </c>
      <c r="B214" s="68"/>
      <c r="C214" s="68"/>
      <c r="D214" s="69"/>
      <c r="E214" s="111"/>
      <c r="F214" s="103" t="s">
        <v>2839</v>
      </c>
      <c r="G214" s="112"/>
      <c r="H214" s="72"/>
      <c r="I214" s="73"/>
      <c r="J214" s="113"/>
      <c r="K214" s="72" t="s">
        <v>6103</v>
      </c>
      <c r="L214" s="114"/>
      <c r="M214" s="77">
        <v>3635.448486328125</v>
      </c>
      <c r="N214" s="77">
        <v>2337.528564453125</v>
      </c>
      <c r="O214" s="78"/>
      <c r="P214" s="79"/>
      <c r="Q214" s="79"/>
      <c r="R214" s="89"/>
      <c r="S214" s="49">
        <v>0</v>
      </c>
      <c r="T214" s="49">
        <v>2</v>
      </c>
      <c r="U214" s="50">
        <v>0</v>
      </c>
      <c r="V214" s="50">
        <v>1.0039999999999999E-3</v>
      </c>
      <c r="W214" s="50">
        <v>2.3969999999999998E-3</v>
      </c>
      <c r="X214" s="50">
        <v>0.58915600000000001</v>
      </c>
      <c r="Y214" s="50">
        <v>0.5</v>
      </c>
      <c r="Z214" s="50">
        <v>0</v>
      </c>
      <c r="AA214" s="74">
        <v>214</v>
      </c>
      <c r="AB214" s="74"/>
      <c r="AC214" s="75"/>
      <c r="AD214" s="82" t="s">
        <v>4169</v>
      </c>
      <c r="AE214" s="82">
        <v>156</v>
      </c>
      <c r="AF214" s="82">
        <v>94</v>
      </c>
      <c r="AG214" s="82">
        <v>618</v>
      </c>
      <c r="AH214" s="82">
        <v>141</v>
      </c>
      <c r="AI214" s="82">
        <v>19800</v>
      </c>
      <c r="AJ214" s="82" t="s">
        <v>4570</v>
      </c>
      <c r="AK214" s="82" t="s">
        <v>1435</v>
      </c>
      <c r="AL214" s="82"/>
      <c r="AM214" s="82" t="s">
        <v>1435</v>
      </c>
      <c r="AN214" s="84">
        <v>40014.947175925925</v>
      </c>
      <c r="AO214" s="82"/>
      <c r="AP214" s="82" t="b">
        <v>0</v>
      </c>
      <c r="AQ214" s="82" t="b">
        <v>0</v>
      </c>
      <c r="AR214" s="82" t="b">
        <v>1</v>
      </c>
      <c r="AS214" s="82" t="s">
        <v>1023</v>
      </c>
      <c r="AT214" s="82">
        <v>1</v>
      </c>
      <c r="AU214" s="85" t="s">
        <v>1740</v>
      </c>
      <c r="AV214" s="82" t="b">
        <v>0</v>
      </c>
      <c r="AW214" s="82" t="s">
        <v>1780</v>
      </c>
      <c r="AX214" s="85" t="s">
        <v>5651</v>
      </c>
      <c r="AY214" s="82" t="s">
        <v>66</v>
      </c>
      <c r="AZ214" s="49" t="s">
        <v>2657</v>
      </c>
      <c r="BA214" s="49" t="s">
        <v>2657</v>
      </c>
      <c r="BB214" s="49" t="s">
        <v>2668</v>
      </c>
      <c r="BC214" s="49" t="s">
        <v>2668</v>
      </c>
      <c r="BD214" s="49"/>
      <c r="BE214" s="49"/>
      <c r="BF214" s="123" t="s">
        <v>6537</v>
      </c>
      <c r="BG214" s="123" t="s">
        <v>6537</v>
      </c>
      <c r="BH214" s="123" t="s">
        <v>6624</v>
      </c>
      <c r="BI214" s="123" t="s">
        <v>6624</v>
      </c>
      <c r="BJ214" s="87" t="e">
        <f>REPLACE(INDEX(GroupVertices[Group], MATCH(Vertices[[#This Row],[Vertex]],GroupVertices[Vertex],0)),1,1,"")</f>
        <v>#N/A</v>
      </c>
    </row>
    <row r="215" spans="1:62" x14ac:dyDescent="0.25">
      <c r="A215" s="67" t="s">
        <v>2297</v>
      </c>
      <c r="B215" s="68"/>
      <c r="C215" s="68"/>
      <c r="D215" s="69"/>
      <c r="E215" s="111"/>
      <c r="F215" s="103" t="s">
        <v>2840</v>
      </c>
      <c r="G215" s="112"/>
      <c r="H215" s="72"/>
      <c r="I215" s="73"/>
      <c r="J215" s="113"/>
      <c r="K215" s="72" t="s">
        <v>6104</v>
      </c>
      <c r="L215" s="114"/>
      <c r="M215" s="77">
        <v>8400.6357421875</v>
      </c>
      <c r="N215" s="77">
        <v>2937.033203125</v>
      </c>
      <c r="O215" s="78"/>
      <c r="P215" s="79"/>
      <c r="Q215" s="79"/>
      <c r="R215" s="89"/>
      <c r="S215" s="49">
        <v>0</v>
      </c>
      <c r="T215" s="49">
        <v>2</v>
      </c>
      <c r="U215" s="50">
        <v>0</v>
      </c>
      <c r="V215" s="50">
        <v>1.0039999999999999E-3</v>
      </c>
      <c r="W215" s="50">
        <v>2.3969999999999998E-3</v>
      </c>
      <c r="X215" s="50">
        <v>0.58915600000000001</v>
      </c>
      <c r="Y215" s="50">
        <v>0.5</v>
      </c>
      <c r="Z215" s="50">
        <v>0</v>
      </c>
      <c r="AA215" s="74">
        <v>215</v>
      </c>
      <c r="AB215" s="74"/>
      <c r="AC215" s="75"/>
      <c r="AD215" s="82" t="s">
        <v>4170</v>
      </c>
      <c r="AE215" s="82">
        <v>646</v>
      </c>
      <c r="AF215" s="82">
        <v>131</v>
      </c>
      <c r="AG215" s="82">
        <v>105</v>
      </c>
      <c r="AH215" s="82">
        <v>1357</v>
      </c>
      <c r="AI215" s="82">
        <v>19800</v>
      </c>
      <c r="AJ215" s="82"/>
      <c r="AK215" s="82"/>
      <c r="AL215" s="82"/>
      <c r="AM215" s="82" t="s">
        <v>1498</v>
      </c>
      <c r="AN215" s="84">
        <v>40973.269953703704</v>
      </c>
      <c r="AO215" s="85" t="s">
        <v>5175</v>
      </c>
      <c r="AP215" s="82" t="b">
        <v>0</v>
      </c>
      <c r="AQ215" s="82" t="b">
        <v>0</v>
      </c>
      <c r="AR215" s="82" t="b">
        <v>0</v>
      </c>
      <c r="AS215" s="82" t="s">
        <v>1023</v>
      </c>
      <c r="AT215" s="82">
        <v>0</v>
      </c>
      <c r="AU215" s="85" t="s">
        <v>1751</v>
      </c>
      <c r="AV215" s="82" t="b">
        <v>0</v>
      </c>
      <c r="AW215" s="82" t="s">
        <v>1780</v>
      </c>
      <c r="AX215" s="85" t="s">
        <v>5652</v>
      </c>
      <c r="AY215" s="82" t="s">
        <v>66</v>
      </c>
      <c r="AZ215" s="49" t="s">
        <v>2657</v>
      </c>
      <c r="BA215" s="49" t="s">
        <v>2657</v>
      </c>
      <c r="BB215" s="49" t="s">
        <v>2668</v>
      </c>
      <c r="BC215" s="49" t="s">
        <v>2668</v>
      </c>
      <c r="BD215" s="49"/>
      <c r="BE215" s="49"/>
      <c r="BF215" s="123" t="s">
        <v>6537</v>
      </c>
      <c r="BG215" s="123" t="s">
        <v>6537</v>
      </c>
      <c r="BH215" s="123" t="s">
        <v>6624</v>
      </c>
      <c r="BI215" s="123" t="s">
        <v>6624</v>
      </c>
      <c r="BJ215" s="87" t="e">
        <f>REPLACE(INDEX(GroupVertices[Group], MATCH(Vertices[[#This Row],[Vertex]],GroupVertices[Vertex],0)),1,1,"")</f>
        <v>#N/A</v>
      </c>
    </row>
    <row r="216" spans="1:62" x14ac:dyDescent="0.25">
      <c r="A216" s="67" t="s">
        <v>2298</v>
      </c>
      <c r="B216" s="68"/>
      <c r="C216" s="68"/>
      <c r="D216" s="69"/>
      <c r="E216" s="111"/>
      <c r="F216" s="103" t="s">
        <v>2841</v>
      </c>
      <c r="G216" s="112"/>
      <c r="H216" s="72"/>
      <c r="I216" s="73"/>
      <c r="J216" s="113"/>
      <c r="K216" s="72" t="s">
        <v>6105</v>
      </c>
      <c r="L216" s="114"/>
      <c r="M216" s="77">
        <v>8917.646484375</v>
      </c>
      <c r="N216" s="77">
        <v>3460.25048828125</v>
      </c>
      <c r="O216" s="78"/>
      <c r="P216" s="79"/>
      <c r="Q216" s="79"/>
      <c r="R216" s="89"/>
      <c r="S216" s="49">
        <v>0</v>
      </c>
      <c r="T216" s="49">
        <v>2</v>
      </c>
      <c r="U216" s="50">
        <v>0</v>
      </c>
      <c r="V216" s="50">
        <v>1.0039999999999999E-3</v>
      </c>
      <c r="W216" s="50">
        <v>2.3969999999999998E-3</v>
      </c>
      <c r="X216" s="50">
        <v>0.58915600000000001</v>
      </c>
      <c r="Y216" s="50">
        <v>0.5</v>
      </c>
      <c r="Z216" s="50">
        <v>0</v>
      </c>
      <c r="AA216" s="74">
        <v>216</v>
      </c>
      <c r="AB216" s="74"/>
      <c r="AC216" s="75"/>
      <c r="AD216" s="82" t="s">
        <v>4171</v>
      </c>
      <c r="AE216" s="82">
        <v>32</v>
      </c>
      <c r="AF216" s="82">
        <v>110</v>
      </c>
      <c r="AG216" s="82">
        <v>6733</v>
      </c>
      <c r="AH216" s="82">
        <v>18341</v>
      </c>
      <c r="AI216" s="82"/>
      <c r="AJ216" s="82" t="s">
        <v>4571</v>
      </c>
      <c r="AK216" s="82"/>
      <c r="AL216" s="82"/>
      <c r="AM216" s="82"/>
      <c r="AN216" s="84">
        <v>41929.674016203702</v>
      </c>
      <c r="AO216" s="85" t="s">
        <v>5176</v>
      </c>
      <c r="AP216" s="82" t="b">
        <v>1</v>
      </c>
      <c r="AQ216" s="82" t="b">
        <v>0</v>
      </c>
      <c r="AR216" s="82" t="b">
        <v>0</v>
      </c>
      <c r="AS216" s="82" t="s">
        <v>1023</v>
      </c>
      <c r="AT216" s="82">
        <v>0</v>
      </c>
      <c r="AU216" s="85" t="s">
        <v>1731</v>
      </c>
      <c r="AV216" s="82" t="b">
        <v>0</v>
      </c>
      <c r="AW216" s="82" t="s">
        <v>1780</v>
      </c>
      <c r="AX216" s="85" t="s">
        <v>5653</v>
      </c>
      <c r="AY216" s="82" t="s">
        <v>66</v>
      </c>
      <c r="AZ216" s="49" t="s">
        <v>2657</v>
      </c>
      <c r="BA216" s="49" t="s">
        <v>2657</v>
      </c>
      <c r="BB216" s="49" t="s">
        <v>2668</v>
      </c>
      <c r="BC216" s="49" t="s">
        <v>2668</v>
      </c>
      <c r="BD216" s="49"/>
      <c r="BE216" s="49"/>
      <c r="BF216" s="123" t="s">
        <v>6537</v>
      </c>
      <c r="BG216" s="123" t="s">
        <v>6537</v>
      </c>
      <c r="BH216" s="123" t="s">
        <v>6624</v>
      </c>
      <c r="BI216" s="123" t="s">
        <v>6624</v>
      </c>
      <c r="BJ216" s="87" t="e">
        <f>REPLACE(INDEX(GroupVertices[Group], MATCH(Vertices[[#This Row],[Vertex]],GroupVertices[Vertex],0)),1,1,"")</f>
        <v>#N/A</v>
      </c>
    </row>
    <row r="217" spans="1:62" x14ac:dyDescent="0.25">
      <c r="A217" s="67" t="s">
        <v>2299</v>
      </c>
      <c r="B217" s="68"/>
      <c r="C217" s="68"/>
      <c r="D217" s="69"/>
      <c r="E217" s="111"/>
      <c r="F217" s="103" t="s">
        <v>502</v>
      </c>
      <c r="G217" s="112"/>
      <c r="H217" s="72"/>
      <c r="I217" s="73"/>
      <c r="J217" s="113"/>
      <c r="K217" s="72" t="s">
        <v>6106</v>
      </c>
      <c r="L217" s="114"/>
      <c r="M217" s="77">
        <v>3828.46142578125</v>
      </c>
      <c r="N217" s="77">
        <v>4061.851318359375</v>
      </c>
      <c r="O217" s="78"/>
      <c r="P217" s="79"/>
      <c r="Q217" s="79"/>
      <c r="R217" s="89"/>
      <c r="S217" s="49">
        <v>0</v>
      </c>
      <c r="T217" s="49">
        <v>2</v>
      </c>
      <c r="U217" s="50">
        <v>0</v>
      </c>
      <c r="V217" s="50">
        <v>1.0039999999999999E-3</v>
      </c>
      <c r="W217" s="50">
        <v>2.3969999999999998E-3</v>
      </c>
      <c r="X217" s="50">
        <v>0.58915600000000001</v>
      </c>
      <c r="Y217" s="50">
        <v>0.5</v>
      </c>
      <c r="Z217" s="50">
        <v>0</v>
      </c>
      <c r="AA217" s="74">
        <v>217</v>
      </c>
      <c r="AB217" s="74"/>
      <c r="AC217" s="75"/>
      <c r="AD217" s="82" t="s">
        <v>4172</v>
      </c>
      <c r="AE217" s="82">
        <v>116</v>
      </c>
      <c r="AF217" s="82">
        <v>1</v>
      </c>
      <c r="AG217" s="82">
        <v>7</v>
      </c>
      <c r="AH217" s="82">
        <v>4</v>
      </c>
      <c r="AI217" s="82"/>
      <c r="AJ217" s="82"/>
      <c r="AK217" s="82"/>
      <c r="AL217" s="82"/>
      <c r="AM217" s="82"/>
      <c r="AN217" s="84">
        <v>42724.448194444441</v>
      </c>
      <c r="AO217" s="82"/>
      <c r="AP217" s="82" t="b">
        <v>1</v>
      </c>
      <c r="AQ217" s="82" t="b">
        <v>1</v>
      </c>
      <c r="AR217" s="82" t="b">
        <v>0</v>
      </c>
      <c r="AS217" s="82" t="s">
        <v>1023</v>
      </c>
      <c r="AT217" s="82">
        <v>0</v>
      </c>
      <c r="AU217" s="82"/>
      <c r="AV217" s="82" t="b">
        <v>0</v>
      </c>
      <c r="AW217" s="82" t="s">
        <v>1780</v>
      </c>
      <c r="AX217" s="85" t="s">
        <v>5654</v>
      </c>
      <c r="AY217" s="82" t="s">
        <v>66</v>
      </c>
      <c r="AZ217" s="49" t="s">
        <v>2657</v>
      </c>
      <c r="BA217" s="49" t="s">
        <v>2657</v>
      </c>
      <c r="BB217" s="49" t="s">
        <v>2668</v>
      </c>
      <c r="BC217" s="49" t="s">
        <v>2668</v>
      </c>
      <c r="BD217" s="49"/>
      <c r="BE217" s="49"/>
      <c r="BF217" s="123" t="s">
        <v>6537</v>
      </c>
      <c r="BG217" s="123" t="s">
        <v>6537</v>
      </c>
      <c r="BH217" s="123" t="s">
        <v>6624</v>
      </c>
      <c r="BI217" s="123" t="s">
        <v>6624</v>
      </c>
      <c r="BJ217" s="87" t="e">
        <f>REPLACE(INDEX(GroupVertices[Group], MATCH(Vertices[[#This Row],[Vertex]],GroupVertices[Vertex],0)),1,1,"")</f>
        <v>#N/A</v>
      </c>
    </row>
    <row r="218" spans="1:62" x14ac:dyDescent="0.25">
      <c r="A218" s="67" t="s">
        <v>2300</v>
      </c>
      <c r="B218" s="68"/>
      <c r="C218" s="68"/>
      <c r="D218" s="69"/>
      <c r="E218" s="111"/>
      <c r="F218" s="103" t="s">
        <v>502</v>
      </c>
      <c r="G218" s="112"/>
      <c r="H218" s="72"/>
      <c r="I218" s="73"/>
      <c r="J218" s="113"/>
      <c r="K218" s="72" t="s">
        <v>6107</v>
      </c>
      <c r="L218" s="114"/>
      <c r="M218" s="77">
        <v>4868.70556640625</v>
      </c>
      <c r="N218" s="77">
        <v>2750.4990234375</v>
      </c>
      <c r="O218" s="78"/>
      <c r="P218" s="79"/>
      <c r="Q218" s="79"/>
      <c r="R218" s="89"/>
      <c r="S218" s="49">
        <v>0</v>
      </c>
      <c r="T218" s="49">
        <v>2</v>
      </c>
      <c r="U218" s="50">
        <v>0</v>
      </c>
      <c r="V218" s="50">
        <v>1.0039999999999999E-3</v>
      </c>
      <c r="W218" s="50">
        <v>2.3969999999999998E-3</v>
      </c>
      <c r="X218" s="50">
        <v>0.58915600000000001</v>
      </c>
      <c r="Y218" s="50">
        <v>0.5</v>
      </c>
      <c r="Z218" s="50">
        <v>0</v>
      </c>
      <c r="AA218" s="74">
        <v>218</v>
      </c>
      <c r="AB218" s="74"/>
      <c r="AC218" s="75"/>
      <c r="AD218" s="82" t="s">
        <v>4173</v>
      </c>
      <c r="AE218" s="82">
        <v>189</v>
      </c>
      <c r="AF218" s="82">
        <v>30</v>
      </c>
      <c r="AG218" s="82">
        <v>70</v>
      </c>
      <c r="AH218" s="82">
        <v>105</v>
      </c>
      <c r="AI218" s="82"/>
      <c r="AJ218" s="82"/>
      <c r="AK218" s="82"/>
      <c r="AL218" s="82"/>
      <c r="AM218" s="82"/>
      <c r="AN218" s="84">
        <v>42836.670671296299</v>
      </c>
      <c r="AO218" s="82"/>
      <c r="AP218" s="82" t="b">
        <v>1</v>
      </c>
      <c r="AQ218" s="82" t="b">
        <v>1</v>
      </c>
      <c r="AR218" s="82" t="b">
        <v>0</v>
      </c>
      <c r="AS218" s="82" t="s">
        <v>1023</v>
      </c>
      <c r="AT218" s="82">
        <v>0</v>
      </c>
      <c r="AU218" s="82"/>
      <c r="AV218" s="82" t="b">
        <v>0</v>
      </c>
      <c r="AW218" s="82" t="s">
        <v>1780</v>
      </c>
      <c r="AX218" s="85" t="s">
        <v>5655</v>
      </c>
      <c r="AY218" s="82" t="s">
        <v>66</v>
      </c>
      <c r="AZ218" s="49" t="s">
        <v>2657</v>
      </c>
      <c r="BA218" s="49" t="s">
        <v>2657</v>
      </c>
      <c r="BB218" s="49" t="s">
        <v>2668</v>
      </c>
      <c r="BC218" s="49" t="s">
        <v>2668</v>
      </c>
      <c r="BD218" s="49"/>
      <c r="BE218" s="49"/>
      <c r="BF218" s="123" t="s">
        <v>6537</v>
      </c>
      <c r="BG218" s="123" t="s">
        <v>6537</v>
      </c>
      <c r="BH218" s="123" t="s">
        <v>6624</v>
      </c>
      <c r="BI218" s="123" t="s">
        <v>6624</v>
      </c>
      <c r="BJ218" s="87" t="e">
        <f>REPLACE(INDEX(GroupVertices[Group], MATCH(Vertices[[#This Row],[Vertex]],GroupVertices[Vertex],0)),1,1,"")</f>
        <v>#N/A</v>
      </c>
    </row>
    <row r="219" spans="1:62" x14ac:dyDescent="0.25">
      <c r="A219" s="67" t="s">
        <v>2301</v>
      </c>
      <c r="B219" s="68"/>
      <c r="C219" s="68"/>
      <c r="D219" s="69"/>
      <c r="E219" s="111"/>
      <c r="F219" s="103" t="s">
        <v>2842</v>
      </c>
      <c r="G219" s="112"/>
      <c r="H219" s="72"/>
      <c r="I219" s="73"/>
      <c r="J219" s="113"/>
      <c r="K219" s="72" t="s">
        <v>6108</v>
      </c>
      <c r="L219" s="114"/>
      <c r="M219" s="77">
        <v>3557.896728515625</v>
      </c>
      <c r="N219" s="77">
        <v>4057.853515625</v>
      </c>
      <c r="O219" s="78"/>
      <c r="P219" s="79"/>
      <c r="Q219" s="79"/>
      <c r="R219" s="89"/>
      <c r="S219" s="49">
        <v>0</v>
      </c>
      <c r="T219" s="49">
        <v>2</v>
      </c>
      <c r="U219" s="50">
        <v>0</v>
      </c>
      <c r="V219" s="50">
        <v>1.0039999999999999E-3</v>
      </c>
      <c r="W219" s="50">
        <v>2.3969999999999998E-3</v>
      </c>
      <c r="X219" s="50">
        <v>0.58915600000000001</v>
      </c>
      <c r="Y219" s="50">
        <v>0.5</v>
      </c>
      <c r="Z219" s="50">
        <v>0</v>
      </c>
      <c r="AA219" s="74">
        <v>219</v>
      </c>
      <c r="AB219" s="74"/>
      <c r="AC219" s="75"/>
      <c r="AD219" s="82" t="s">
        <v>4174</v>
      </c>
      <c r="AE219" s="82">
        <v>60</v>
      </c>
      <c r="AF219" s="82">
        <v>8</v>
      </c>
      <c r="AG219" s="82">
        <v>27</v>
      </c>
      <c r="AH219" s="82">
        <v>64</v>
      </c>
      <c r="AI219" s="82"/>
      <c r="AJ219" s="82" t="s">
        <v>4572</v>
      </c>
      <c r="AK219" s="82"/>
      <c r="AL219" s="82"/>
      <c r="AM219" s="82"/>
      <c r="AN219" s="84">
        <v>42392.250821759262</v>
      </c>
      <c r="AO219" s="82"/>
      <c r="AP219" s="82" t="b">
        <v>1</v>
      </c>
      <c r="AQ219" s="82" t="b">
        <v>0</v>
      </c>
      <c r="AR219" s="82" t="b">
        <v>0</v>
      </c>
      <c r="AS219" s="82" t="s">
        <v>1023</v>
      </c>
      <c r="AT219" s="82">
        <v>0</v>
      </c>
      <c r="AU219" s="82"/>
      <c r="AV219" s="82" t="b">
        <v>0</v>
      </c>
      <c r="AW219" s="82" t="s">
        <v>1780</v>
      </c>
      <c r="AX219" s="85" t="s">
        <v>5656</v>
      </c>
      <c r="AY219" s="82" t="s">
        <v>66</v>
      </c>
      <c r="AZ219" s="49" t="s">
        <v>2657</v>
      </c>
      <c r="BA219" s="49" t="s">
        <v>2657</v>
      </c>
      <c r="BB219" s="49" t="s">
        <v>2668</v>
      </c>
      <c r="BC219" s="49" t="s">
        <v>2668</v>
      </c>
      <c r="BD219" s="49"/>
      <c r="BE219" s="49"/>
      <c r="BF219" s="123" t="s">
        <v>6537</v>
      </c>
      <c r="BG219" s="123" t="s">
        <v>6537</v>
      </c>
      <c r="BH219" s="123" t="s">
        <v>6624</v>
      </c>
      <c r="BI219" s="123" t="s">
        <v>6624</v>
      </c>
      <c r="BJ219" s="87" t="e">
        <f>REPLACE(INDEX(GroupVertices[Group], MATCH(Vertices[[#This Row],[Vertex]],GroupVertices[Vertex],0)),1,1,"")</f>
        <v>#N/A</v>
      </c>
    </row>
    <row r="220" spans="1:62" x14ac:dyDescent="0.25">
      <c r="A220" s="67" t="s">
        <v>2302</v>
      </c>
      <c r="B220" s="68"/>
      <c r="C220" s="68"/>
      <c r="D220" s="69"/>
      <c r="E220" s="111"/>
      <c r="F220" s="103" t="s">
        <v>2843</v>
      </c>
      <c r="G220" s="112"/>
      <c r="H220" s="72"/>
      <c r="I220" s="73"/>
      <c r="J220" s="113"/>
      <c r="K220" s="72" t="s">
        <v>6109</v>
      </c>
      <c r="L220" s="114"/>
      <c r="M220" s="77">
        <v>5303.98779296875</v>
      </c>
      <c r="N220" s="77">
        <v>2380.171630859375</v>
      </c>
      <c r="O220" s="78"/>
      <c r="P220" s="79"/>
      <c r="Q220" s="79"/>
      <c r="R220" s="89"/>
      <c r="S220" s="49">
        <v>0</v>
      </c>
      <c r="T220" s="49">
        <v>2</v>
      </c>
      <c r="U220" s="50">
        <v>0</v>
      </c>
      <c r="V220" s="50">
        <v>1.0039999999999999E-3</v>
      </c>
      <c r="W220" s="50">
        <v>2.3969999999999998E-3</v>
      </c>
      <c r="X220" s="50">
        <v>0.58915600000000001</v>
      </c>
      <c r="Y220" s="50">
        <v>0.5</v>
      </c>
      <c r="Z220" s="50">
        <v>0</v>
      </c>
      <c r="AA220" s="74">
        <v>220</v>
      </c>
      <c r="AB220" s="74"/>
      <c r="AC220" s="75"/>
      <c r="AD220" s="82" t="s">
        <v>4175</v>
      </c>
      <c r="AE220" s="82">
        <v>31</v>
      </c>
      <c r="AF220" s="82">
        <v>1468</v>
      </c>
      <c r="AG220" s="82">
        <v>34955</v>
      </c>
      <c r="AH220" s="82">
        <v>1092</v>
      </c>
      <c r="AI220" s="82">
        <v>19800</v>
      </c>
      <c r="AJ220" s="82" t="s">
        <v>4573</v>
      </c>
      <c r="AK220" s="82" t="s">
        <v>4846</v>
      </c>
      <c r="AL220" s="85" t="s">
        <v>4990</v>
      </c>
      <c r="AM220" s="82" t="s">
        <v>1435</v>
      </c>
      <c r="AN220" s="84">
        <v>41147.363356481481</v>
      </c>
      <c r="AO220" s="85" t="s">
        <v>5177</v>
      </c>
      <c r="AP220" s="82" t="b">
        <v>0</v>
      </c>
      <c r="AQ220" s="82" t="b">
        <v>0</v>
      </c>
      <c r="AR220" s="82" t="b">
        <v>1</v>
      </c>
      <c r="AS220" s="82" t="s">
        <v>1023</v>
      </c>
      <c r="AT220" s="82">
        <v>22</v>
      </c>
      <c r="AU220" s="85" t="s">
        <v>5401</v>
      </c>
      <c r="AV220" s="82" t="b">
        <v>0</v>
      </c>
      <c r="AW220" s="82" t="s">
        <v>1780</v>
      </c>
      <c r="AX220" s="85" t="s">
        <v>5657</v>
      </c>
      <c r="AY220" s="82" t="s">
        <v>66</v>
      </c>
      <c r="AZ220" s="49" t="s">
        <v>2657</v>
      </c>
      <c r="BA220" s="49" t="s">
        <v>2657</v>
      </c>
      <c r="BB220" s="49" t="s">
        <v>2668</v>
      </c>
      <c r="BC220" s="49" t="s">
        <v>2668</v>
      </c>
      <c r="BD220" s="49"/>
      <c r="BE220" s="49"/>
      <c r="BF220" s="123" t="s">
        <v>6537</v>
      </c>
      <c r="BG220" s="123" t="s">
        <v>6537</v>
      </c>
      <c r="BH220" s="123" t="s">
        <v>6624</v>
      </c>
      <c r="BI220" s="123" t="s">
        <v>6624</v>
      </c>
      <c r="BJ220" s="87" t="e">
        <f>REPLACE(INDEX(GroupVertices[Group], MATCH(Vertices[[#This Row],[Vertex]],GroupVertices[Vertex],0)),1,1,"")</f>
        <v>#N/A</v>
      </c>
    </row>
    <row r="221" spans="1:62" x14ac:dyDescent="0.25">
      <c r="A221" s="67" t="s">
        <v>2303</v>
      </c>
      <c r="B221" s="68"/>
      <c r="C221" s="68"/>
      <c r="D221" s="69"/>
      <c r="E221" s="111"/>
      <c r="F221" s="103" t="s">
        <v>2844</v>
      </c>
      <c r="G221" s="112"/>
      <c r="H221" s="72"/>
      <c r="I221" s="73"/>
      <c r="J221" s="113"/>
      <c r="K221" s="72" t="s">
        <v>6110</v>
      </c>
      <c r="L221" s="114"/>
      <c r="M221" s="77">
        <v>3044.3720703125</v>
      </c>
      <c r="N221" s="77">
        <v>4618.212890625</v>
      </c>
      <c r="O221" s="78"/>
      <c r="P221" s="79"/>
      <c r="Q221" s="79"/>
      <c r="R221" s="89"/>
      <c r="S221" s="49">
        <v>0</v>
      </c>
      <c r="T221" s="49">
        <v>2</v>
      </c>
      <c r="U221" s="50">
        <v>0</v>
      </c>
      <c r="V221" s="50">
        <v>1.0039999999999999E-3</v>
      </c>
      <c r="W221" s="50">
        <v>2.3969999999999998E-3</v>
      </c>
      <c r="X221" s="50">
        <v>0.58915600000000001</v>
      </c>
      <c r="Y221" s="50">
        <v>0.5</v>
      </c>
      <c r="Z221" s="50">
        <v>0</v>
      </c>
      <c r="AA221" s="74">
        <v>221</v>
      </c>
      <c r="AB221" s="74"/>
      <c r="AC221" s="75"/>
      <c r="AD221" s="82" t="s">
        <v>4176</v>
      </c>
      <c r="AE221" s="82">
        <v>120</v>
      </c>
      <c r="AF221" s="82">
        <v>105</v>
      </c>
      <c r="AG221" s="82">
        <v>158</v>
      </c>
      <c r="AH221" s="82">
        <v>1019</v>
      </c>
      <c r="AI221" s="82">
        <v>19800</v>
      </c>
      <c r="AJ221" s="82" t="s">
        <v>4574</v>
      </c>
      <c r="AK221" s="82" t="s">
        <v>4847</v>
      </c>
      <c r="AL221" s="82"/>
      <c r="AM221" s="82" t="s">
        <v>1435</v>
      </c>
      <c r="AN221" s="84">
        <v>41129.76290509259</v>
      </c>
      <c r="AO221" s="85" t="s">
        <v>5178</v>
      </c>
      <c r="AP221" s="82" t="b">
        <v>0</v>
      </c>
      <c r="AQ221" s="82" t="b">
        <v>0</v>
      </c>
      <c r="AR221" s="82" t="b">
        <v>0</v>
      </c>
      <c r="AS221" s="82" t="s">
        <v>1023</v>
      </c>
      <c r="AT221" s="82">
        <v>0</v>
      </c>
      <c r="AU221" s="85" t="s">
        <v>1731</v>
      </c>
      <c r="AV221" s="82" t="b">
        <v>0</v>
      </c>
      <c r="AW221" s="82" t="s">
        <v>1780</v>
      </c>
      <c r="AX221" s="85" t="s">
        <v>5658</v>
      </c>
      <c r="AY221" s="82" t="s">
        <v>66</v>
      </c>
      <c r="AZ221" s="49" t="s">
        <v>2657</v>
      </c>
      <c r="BA221" s="49" t="s">
        <v>2657</v>
      </c>
      <c r="BB221" s="49" t="s">
        <v>2668</v>
      </c>
      <c r="BC221" s="49" t="s">
        <v>2668</v>
      </c>
      <c r="BD221" s="49"/>
      <c r="BE221" s="49"/>
      <c r="BF221" s="123" t="s">
        <v>6537</v>
      </c>
      <c r="BG221" s="123" t="s">
        <v>6537</v>
      </c>
      <c r="BH221" s="123" t="s">
        <v>6624</v>
      </c>
      <c r="BI221" s="123" t="s">
        <v>6624</v>
      </c>
      <c r="BJ221" s="87" t="e">
        <f>REPLACE(INDEX(GroupVertices[Group], MATCH(Vertices[[#This Row],[Vertex]],GroupVertices[Vertex],0)),1,1,"")</f>
        <v>#N/A</v>
      </c>
    </row>
    <row r="222" spans="1:62" x14ac:dyDescent="0.25">
      <c r="A222" s="67" t="s">
        <v>2304</v>
      </c>
      <c r="B222" s="68"/>
      <c r="C222" s="68"/>
      <c r="D222" s="69"/>
      <c r="E222" s="111"/>
      <c r="F222" s="103" t="s">
        <v>2845</v>
      </c>
      <c r="G222" s="112"/>
      <c r="H222" s="72"/>
      <c r="I222" s="73"/>
      <c r="J222" s="113"/>
      <c r="K222" s="72" t="s">
        <v>6111</v>
      </c>
      <c r="L222" s="114"/>
      <c r="M222" s="77">
        <v>5666.5068359375</v>
      </c>
      <c r="N222" s="77">
        <v>6477.826171875</v>
      </c>
      <c r="O222" s="78"/>
      <c r="P222" s="79"/>
      <c r="Q222" s="79"/>
      <c r="R222" s="89"/>
      <c r="S222" s="49">
        <v>0</v>
      </c>
      <c r="T222" s="49">
        <v>2</v>
      </c>
      <c r="U222" s="50">
        <v>0</v>
      </c>
      <c r="V222" s="50">
        <v>1.0039999999999999E-3</v>
      </c>
      <c r="W222" s="50">
        <v>2.3969999999999998E-3</v>
      </c>
      <c r="X222" s="50">
        <v>0.58915600000000001</v>
      </c>
      <c r="Y222" s="50">
        <v>0.5</v>
      </c>
      <c r="Z222" s="50">
        <v>0</v>
      </c>
      <c r="AA222" s="74">
        <v>222</v>
      </c>
      <c r="AB222" s="74"/>
      <c r="AC222" s="75"/>
      <c r="AD222" s="82" t="s">
        <v>4177</v>
      </c>
      <c r="AE222" s="82">
        <v>251</v>
      </c>
      <c r="AF222" s="82">
        <v>786</v>
      </c>
      <c r="AG222" s="82">
        <v>273</v>
      </c>
      <c r="AH222" s="82">
        <v>949</v>
      </c>
      <c r="AI222" s="82">
        <v>-25200</v>
      </c>
      <c r="AJ222" s="82" t="s">
        <v>4575</v>
      </c>
      <c r="AK222" s="82" t="s">
        <v>4848</v>
      </c>
      <c r="AL222" s="85" t="s">
        <v>4991</v>
      </c>
      <c r="AM222" s="82" t="s">
        <v>1568</v>
      </c>
      <c r="AN222" s="84">
        <v>41733.293263888889</v>
      </c>
      <c r="AO222" s="85" t="s">
        <v>5179</v>
      </c>
      <c r="AP222" s="82" t="b">
        <v>0</v>
      </c>
      <c r="AQ222" s="82" t="b">
        <v>0</v>
      </c>
      <c r="AR222" s="82" t="b">
        <v>0</v>
      </c>
      <c r="AS222" s="82" t="s">
        <v>1023</v>
      </c>
      <c r="AT222" s="82">
        <v>2</v>
      </c>
      <c r="AU222" s="85" t="s">
        <v>1740</v>
      </c>
      <c r="AV222" s="82" t="b">
        <v>0</v>
      </c>
      <c r="AW222" s="82" t="s">
        <v>1780</v>
      </c>
      <c r="AX222" s="85" t="s">
        <v>5659</v>
      </c>
      <c r="AY222" s="82" t="s">
        <v>66</v>
      </c>
      <c r="AZ222" s="49" t="s">
        <v>2657</v>
      </c>
      <c r="BA222" s="49" t="s">
        <v>2657</v>
      </c>
      <c r="BB222" s="49" t="s">
        <v>2668</v>
      </c>
      <c r="BC222" s="49" t="s">
        <v>2668</v>
      </c>
      <c r="BD222" s="49"/>
      <c r="BE222" s="49"/>
      <c r="BF222" s="123" t="s">
        <v>6537</v>
      </c>
      <c r="BG222" s="123" t="s">
        <v>6537</v>
      </c>
      <c r="BH222" s="123" t="s">
        <v>6624</v>
      </c>
      <c r="BI222" s="123" t="s">
        <v>6624</v>
      </c>
      <c r="BJ222" s="87" t="e">
        <f>REPLACE(INDEX(GroupVertices[Group], MATCH(Vertices[[#This Row],[Vertex]],GroupVertices[Vertex],0)),1,1,"")</f>
        <v>#N/A</v>
      </c>
    </row>
    <row r="223" spans="1:62" x14ac:dyDescent="0.25">
      <c r="A223" s="67" t="s">
        <v>2305</v>
      </c>
      <c r="B223" s="68"/>
      <c r="C223" s="68"/>
      <c r="D223" s="69"/>
      <c r="E223" s="111"/>
      <c r="F223" s="103" t="s">
        <v>2846</v>
      </c>
      <c r="G223" s="112"/>
      <c r="H223" s="72"/>
      <c r="I223" s="73"/>
      <c r="J223" s="113"/>
      <c r="K223" s="72" t="s">
        <v>6112</v>
      </c>
      <c r="L223" s="114"/>
      <c r="M223" s="77">
        <v>6950.82568359375</v>
      </c>
      <c r="N223" s="77">
        <v>1970.6439208984375</v>
      </c>
      <c r="O223" s="78"/>
      <c r="P223" s="79"/>
      <c r="Q223" s="79"/>
      <c r="R223" s="89"/>
      <c r="S223" s="49">
        <v>0</v>
      </c>
      <c r="T223" s="49">
        <v>2</v>
      </c>
      <c r="U223" s="50">
        <v>0</v>
      </c>
      <c r="V223" s="50">
        <v>1.0039999999999999E-3</v>
      </c>
      <c r="W223" s="50">
        <v>2.3969999999999998E-3</v>
      </c>
      <c r="X223" s="50">
        <v>0.58915600000000001</v>
      </c>
      <c r="Y223" s="50">
        <v>0.5</v>
      </c>
      <c r="Z223" s="50">
        <v>0</v>
      </c>
      <c r="AA223" s="74">
        <v>223</v>
      </c>
      <c r="AB223" s="74"/>
      <c r="AC223" s="75"/>
      <c r="AD223" s="82" t="s">
        <v>4178</v>
      </c>
      <c r="AE223" s="82">
        <v>68</v>
      </c>
      <c r="AF223" s="82">
        <v>87</v>
      </c>
      <c r="AG223" s="82">
        <v>1906</v>
      </c>
      <c r="AH223" s="82">
        <v>617</v>
      </c>
      <c r="AI223" s="82">
        <v>-36000</v>
      </c>
      <c r="AJ223" s="82" t="s">
        <v>4576</v>
      </c>
      <c r="AK223" s="82" t="s">
        <v>4849</v>
      </c>
      <c r="AL223" s="82"/>
      <c r="AM223" s="82" t="s">
        <v>1573</v>
      </c>
      <c r="AN223" s="84">
        <v>40115.78434027778</v>
      </c>
      <c r="AO223" s="85" t="s">
        <v>5180</v>
      </c>
      <c r="AP223" s="82" t="b">
        <v>1</v>
      </c>
      <c r="AQ223" s="82" t="b">
        <v>0</v>
      </c>
      <c r="AR223" s="82" t="b">
        <v>0</v>
      </c>
      <c r="AS223" s="82" t="s">
        <v>1023</v>
      </c>
      <c r="AT223" s="82">
        <v>3</v>
      </c>
      <c r="AU223" s="85" t="s">
        <v>1731</v>
      </c>
      <c r="AV223" s="82" t="b">
        <v>0</v>
      </c>
      <c r="AW223" s="82" t="s">
        <v>1780</v>
      </c>
      <c r="AX223" s="85" t="s">
        <v>5660</v>
      </c>
      <c r="AY223" s="82" t="s">
        <v>66</v>
      </c>
      <c r="AZ223" s="49" t="s">
        <v>2657</v>
      </c>
      <c r="BA223" s="49" t="s">
        <v>2657</v>
      </c>
      <c r="BB223" s="49" t="s">
        <v>2668</v>
      </c>
      <c r="BC223" s="49" t="s">
        <v>2668</v>
      </c>
      <c r="BD223" s="49"/>
      <c r="BE223" s="49"/>
      <c r="BF223" s="123" t="s">
        <v>6537</v>
      </c>
      <c r="BG223" s="123" t="s">
        <v>6537</v>
      </c>
      <c r="BH223" s="123" t="s">
        <v>6624</v>
      </c>
      <c r="BI223" s="123" t="s">
        <v>6624</v>
      </c>
      <c r="BJ223" s="87" t="e">
        <f>REPLACE(INDEX(GroupVertices[Group], MATCH(Vertices[[#This Row],[Vertex]],GroupVertices[Vertex],0)),1,1,"")</f>
        <v>#N/A</v>
      </c>
    </row>
    <row r="224" spans="1:62" x14ac:dyDescent="0.25">
      <c r="A224" s="67" t="s">
        <v>2306</v>
      </c>
      <c r="B224" s="68"/>
      <c r="C224" s="68"/>
      <c r="D224" s="69"/>
      <c r="E224" s="111"/>
      <c r="F224" s="103" t="s">
        <v>2847</v>
      </c>
      <c r="G224" s="112"/>
      <c r="H224" s="72"/>
      <c r="I224" s="73"/>
      <c r="J224" s="113"/>
      <c r="K224" s="72" t="s">
        <v>6113</v>
      </c>
      <c r="L224" s="114"/>
      <c r="M224" s="77">
        <v>2871.75146484375</v>
      </c>
      <c r="N224" s="77">
        <v>4193.1962890625</v>
      </c>
      <c r="O224" s="78"/>
      <c r="P224" s="79"/>
      <c r="Q224" s="79"/>
      <c r="R224" s="89"/>
      <c r="S224" s="49">
        <v>0</v>
      </c>
      <c r="T224" s="49">
        <v>2</v>
      </c>
      <c r="U224" s="50">
        <v>0</v>
      </c>
      <c r="V224" s="50">
        <v>1.0039999999999999E-3</v>
      </c>
      <c r="W224" s="50">
        <v>2.3969999999999998E-3</v>
      </c>
      <c r="X224" s="50">
        <v>0.58915600000000001</v>
      </c>
      <c r="Y224" s="50">
        <v>0.5</v>
      </c>
      <c r="Z224" s="50">
        <v>0</v>
      </c>
      <c r="AA224" s="74">
        <v>224</v>
      </c>
      <c r="AB224" s="74"/>
      <c r="AC224" s="75"/>
      <c r="AD224" s="82" t="s">
        <v>4179</v>
      </c>
      <c r="AE224" s="82">
        <v>77</v>
      </c>
      <c r="AF224" s="82">
        <v>25</v>
      </c>
      <c r="AG224" s="82">
        <v>52</v>
      </c>
      <c r="AH224" s="82">
        <v>17</v>
      </c>
      <c r="AI224" s="82"/>
      <c r="AJ224" s="82"/>
      <c r="AK224" s="82"/>
      <c r="AL224" s="82"/>
      <c r="AM224" s="82"/>
      <c r="AN224" s="84">
        <v>40457.548518518517</v>
      </c>
      <c r="AO224" s="85" t="s">
        <v>5181</v>
      </c>
      <c r="AP224" s="82" t="b">
        <v>1</v>
      </c>
      <c r="AQ224" s="82" t="b">
        <v>0</v>
      </c>
      <c r="AR224" s="82" t="b">
        <v>0</v>
      </c>
      <c r="AS224" s="82" t="s">
        <v>1023</v>
      </c>
      <c r="AT224" s="82">
        <v>1</v>
      </c>
      <c r="AU224" s="85" t="s">
        <v>1731</v>
      </c>
      <c r="AV224" s="82" t="b">
        <v>0</v>
      </c>
      <c r="AW224" s="82" t="s">
        <v>1780</v>
      </c>
      <c r="AX224" s="85" t="s">
        <v>5661</v>
      </c>
      <c r="AY224" s="82" t="s">
        <v>66</v>
      </c>
      <c r="AZ224" s="49" t="s">
        <v>2657</v>
      </c>
      <c r="BA224" s="49" t="s">
        <v>2657</v>
      </c>
      <c r="BB224" s="49" t="s">
        <v>2668</v>
      </c>
      <c r="BC224" s="49" t="s">
        <v>2668</v>
      </c>
      <c r="BD224" s="49"/>
      <c r="BE224" s="49"/>
      <c r="BF224" s="123" t="s">
        <v>6537</v>
      </c>
      <c r="BG224" s="123" t="s">
        <v>6537</v>
      </c>
      <c r="BH224" s="123" t="s">
        <v>6624</v>
      </c>
      <c r="BI224" s="123" t="s">
        <v>6624</v>
      </c>
      <c r="BJ224" s="87" t="e">
        <f>REPLACE(INDEX(GroupVertices[Group], MATCH(Vertices[[#This Row],[Vertex]],GroupVertices[Vertex],0)),1,1,"")</f>
        <v>#N/A</v>
      </c>
    </row>
    <row r="225" spans="1:62" x14ac:dyDescent="0.25">
      <c r="A225" s="67" t="s">
        <v>2307</v>
      </c>
      <c r="B225" s="68"/>
      <c r="C225" s="68"/>
      <c r="D225" s="69"/>
      <c r="E225" s="111"/>
      <c r="F225" s="103" t="s">
        <v>2848</v>
      </c>
      <c r="G225" s="112"/>
      <c r="H225" s="72"/>
      <c r="I225" s="73"/>
      <c r="J225" s="113"/>
      <c r="K225" s="72" t="s">
        <v>6114</v>
      </c>
      <c r="L225" s="114"/>
      <c r="M225" s="77">
        <v>8123.8505859375</v>
      </c>
      <c r="N225" s="77">
        <v>3206.6044921875</v>
      </c>
      <c r="O225" s="78"/>
      <c r="P225" s="79"/>
      <c r="Q225" s="79"/>
      <c r="R225" s="89"/>
      <c r="S225" s="49">
        <v>0</v>
      </c>
      <c r="T225" s="49">
        <v>2</v>
      </c>
      <c r="U225" s="50">
        <v>0</v>
      </c>
      <c r="V225" s="50">
        <v>1.0039999999999999E-3</v>
      </c>
      <c r="W225" s="50">
        <v>2.3969999999999998E-3</v>
      </c>
      <c r="X225" s="50">
        <v>0.58915600000000001</v>
      </c>
      <c r="Y225" s="50">
        <v>0.5</v>
      </c>
      <c r="Z225" s="50">
        <v>0</v>
      </c>
      <c r="AA225" s="74">
        <v>225</v>
      </c>
      <c r="AB225" s="74"/>
      <c r="AC225" s="75"/>
      <c r="AD225" s="82" t="s">
        <v>4180</v>
      </c>
      <c r="AE225" s="82">
        <v>73</v>
      </c>
      <c r="AF225" s="82">
        <v>41</v>
      </c>
      <c r="AG225" s="82">
        <v>454</v>
      </c>
      <c r="AH225" s="82">
        <v>867</v>
      </c>
      <c r="AI225" s="82"/>
      <c r="AJ225" s="82" t="s">
        <v>4577</v>
      </c>
      <c r="AK225" s="82" t="s">
        <v>1435</v>
      </c>
      <c r="AL225" s="82"/>
      <c r="AM225" s="82"/>
      <c r="AN225" s="84">
        <v>40922.517928240741</v>
      </c>
      <c r="AO225" s="82"/>
      <c r="AP225" s="82" t="b">
        <v>0</v>
      </c>
      <c r="AQ225" s="82" t="b">
        <v>0</v>
      </c>
      <c r="AR225" s="82" t="b">
        <v>0</v>
      </c>
      <c r="AS225" s="82" t="s">
        <v>1023</v>
      </c>
      <c r="AT225" s="82">
        <v>1</v>
      </c>
      <c r="AU225" s="85" t="s">
        <v>1739</v>
      </c>
      <c r="AV225" s="82" t="b">
        <v>0</v>
      </c>
      <c r="AW225" s="82" t="s">
        <v>1780</v>
      </c>
      <c r="AX225" s="85" t="s">
        <v>5662</v>
      </c>
      <c r="AY225" s="82" t="s">
        <v>66</v>
      </c>
      <c r="AZ225" s="49" t="s">
        <v>2657</v>
      </c>
      <c r="BA225" s="49" t="s">
        <v>2657</v>
      </c>
      <c r="BB225" s="49" t="s">
        <v>2668</v>
      </c>
      <c r="BC225" s="49" t="s">
        <v>2668</v>
      </c>
      <c r="BD225" s="49"/>
      <c r="BE225" s="49"/>
      <c r="BF225" s="123" t="s">
        <v>6537</v>
      </c>
      <c r="BG225" s="123" t="s">
        <v>6537</v>
      </c>
      <c r="BH225" s="123" t="s">
        <v>6624</v>
      </c>
      <c r="BI225" s="123" t="s">
        <v>6624</v>
      </c>
      <c r="BJ225" s="87" t="e">
        <f>REPLACE(INDEX(GroupVertices[Group], MATCH(Vertices[[#This Row],[Vertex]],GroupVertices[Vertex],0)),1,1,"")</f>
        <v>#N/A</v>
      </c>
    </row>
    <row r="226" spans="1:62" x14ac:dyDescent="0.25">
      <c r="A226" s="67" t="s">
        <v>2308</v>
      </c>
      <c r="B226" s="68"/>
      <c r="C226" s="68"/>
      <c r="D226" s="69"/>
      <c r="E226" s="111"/>
      <c r="F226" s="103" t="s">
        <v>2849</v>
      </c>
      <c r="G226" s="112"/>
      <c r="H226" s="72"/>
      <c r="I226" s="73"/>
      <c r="J226" s="113"/>
      <c r="K226" s="72" t="s">
        <v>6115</v>
      </c>
      <c r="L226" s="114"/>
      <c r="M226" s="77">
        <v>6809.98388671875</v>
      </c>
      <c r="N226" s="77">
        <v>5659.32275390625</v>
      </c>
      <c r="O226" s="78"/>
      <c r="P226" s="79"/>
      <c r="Q226" s="79"/>
      <c r="R226" s="89"/>
      <c r="S226" s="49">
        <v>0</v>
      </c>
      <c r="T226" s="49">
        <v>2</v>
      </c>
      <c r="U226" s="50">
        <v>0</v>
      </c>
      <c r="V226" s="50">
        <v>1.0039999999999999E-3</v>
      </c>
      <c r="W226" s="50">
        <v>2.3969999999999998E-3</v>
      </c>
      <c r="X226" s="50">
        <v>0.58915600000000001</v>
      </c>
      <c r="Y226" s="50">
        <v>0.5</v>
      </c>
      <c r="Z226" s="50">
        <v>0</v>
      </c>
      <c r="AA226" s="74">
        <v>226</v>
      </c>
      <c r="AB226" s="74"/>
      <c r="AC226" s="75"/>
      <c r="AD226" s="82" t="s">
        <v>4181</v>
      </c>
      <c r="AE226" s="82">
        <v>2461</v>
      </c>
      <c r="AF226" s="82">
        <v>724</v>
      </c>
      <c r="AG226" s="82">
        <v>3166</v>
      </c>
      <c r="AH226" s="82">
        <v>2</v>
      </c>
      <c r="AI226" s="82">
        <v>-36000</v>
      </c>
      <c r="AJ226" s="85" t="s">
        <v>4578</v>
      </c>
      <c r="AK226" s="82" t="s">
        <v>1461</v>
      </c>
      <c r="AL226" s="85" t="s">
        <v>4992</v>
      </c>
      <c r="AM226" s="82" t="s">
        <v>1573</v>
      </c>
      <c r="AN226" s="84">
        <v>40195.582557870373</v>
      </c>
      <c r="AO226" s="85" t="s">
        <v>5182</v>
      </c>
      <c r="AP226" s="82" t="b">
        <v>1</v>
      </c>
      <c r="AQ226" s="82" t="b">
        <v>0</v>
      </c>
      <c r="AR226" s="82" t="b">
        <v>1</v>
      </c>
      <c r="AS226" s="82" t="s">
        <v>1023</v>
      </c>
      <c r="AT226" s="82">
        <v>10</v>
      </c>
      <c r="AU226" s="85" t="s">
        <v>1731</v>
      </c>
      <c r="AV226" s="82" t="b">
        <v>0</v>
      </c>
      <c r="AW226" s="82" t="s">
        <v>1780</v>
      </c>
      <c r="AX226" s="85" t="s">
        <v>5663</v>
      </c>
      <c r="AY226" s="82" t="s">
        <v>66</v>
      </c>
      <c r="AZ226" s="49" t="s">
        <v>2657</v>
      </c>
      <c r="BA226" s="49" t="s">
        <v>2657</v>
      </c>
      <c r="BB226" s="49" t="s">
        <v>2668</v>
      </c>
      <c r="BC226" s="49" t="s">
        <v>2668</v>
      </c>
      <c r="BD226" s="49"/>
      <c r="BE226" s="49"/>
      <c r="BF226" s="123" t="s">
        <v>6537</v>
      </c>
      <c r="BG226" s="123" t="s">
        <v>6537</v>
      </c>
      <c r="BH226" s="123" t="s">
        <v>6624</v>
      </c>
      <c r="BI226" s="123" t="s">
        <v>6624</v>
      </c>
      <c r="BJ226" s="87" t="e">
        <f>REPLACE(INDEX(GroupVertices[Group], MATCH(Vertices[[#This Row],[Vertex]],GroupVertices[Vertex],0)),1,1,"")</f>
        <v>#N/A</v>
      </c>
    </row>
    <row r="227" spans="1:62" x14ac:dyDescent="0.25">
      <c r="A227" s="67" t="s">
        <v>2309</v>
      </c>
      <c r="B227" s="68"/>
      <c r="C227" s="68"/>
      <c r="D227" s="69"/>
      <c r="E227" s="111"/>
      <c r="F227" s="103" t="s">
        <v>2850</v>
      </c>
      <c r="G227" s="112"/>
      <c r="H227" s="72"/>
      <c r="I227" s="73"/>
      <c r="J227" s="113"/>
      <c r="K227" s="72" t="s">
        <v>6116</v>
      </c>
      <c r="L227" s="114"/>
      <c r="M227" s="77">
        <v>7800.9091796875</v>
      </c>
      <c r="N227" s="77">
        <v>6016.087890625</v>
      </c>
      <c r="O227" s="78"/>
      <c r="P227" s="79"/>
      <c r="Q227" s="79"/>
      <c r="R227" s="89"/>
      <c r="S227" s="49">
        <v>0</v>
      </c>
      <c r="T227" s="49">
        <v>2</v>
      </c>
      <c r="U227" s="50">
        <v>0</v>
      </c>
      <c r="V227" s="50">
        <v>1.0039999999999999E-3</v>
      </c>
      <c r="W227" s="50">
        <v>2.3969999999999998E-3</v>
      </c>
      <c r="X227" s="50">
        <v>0.58915600000000001</v>
      </c>
      <c r="Y227" s="50">
        <v>0.5</v>
      </c>
      <c r="Z227" s="50">
        <v>0</v>
      </c>
      <c r="AA227" s="74">
        <v>227</v>
      </c>
      <c r="AB227" s="74"/>
      <c r="AC227" s="75"/>
      <c r="AD227" s="82" t="s">
        <v>4182</v>
      </c>
      <c r="AE227" s="82">
        <v>341</v>
      </c>
      <c r="AF227" s="82">
        <v>97</v>
      </c>
      <c r="AG227" s="82">
        <v>1324</v>
      </c>
      <c r="AH227" s="82">
        <v>752</v>
      </c>
      <c r="AI227" s="82">
        <v>19800</v>
      </c>
      <c r="AJ227" s="82" t="s">
        <v>4579</v>
      </c>
      <c r="AK227" s="82" t="s">
        <v>1420</v>
      </c>
      <c r="AL227" s="82"/>
      <c r="AM227" s="82" t="s">
        <v>1435</v>
      </c>
      <c r="AN227" s="84">
        <v>40595.653807870367</v>
      </c>
      <c r="AO227" s="85" t="s">
        <v>5183</v>
      </c>
      <c r="AP227" s="82" t="b">
        <v>0</v>
      </c>
      <c r="AQ227" s="82" t="b">
        <v>0</v>
      </c>
      <c r="AR227" s="82" t="b">
        <v>1</v>
      </c>
      <c r="AS227" s="82" t="s">
        <v>1023</v>
      </c>
      <c r="AT227" s="82">
        <v>2</v>
      </c>
      <c r="AU227" s="85" t="s">
        <v>5378</v>
      </c>
      <c r="AV227" s="82" t="b">
        <v>0</v>
      </c>
      <c r="AW227" s="82" t="s">
        <v>1780</v>
      </c>
      <c r="AX227" s="85" t="s">
        <v>5664</v>
      </c>
      <c r="AY227" s="82" t="s">
        <v>66</v>
      </c>
      <c r="AZ227" s="49" t="s">
        <v>2657</v>
      </c>
      <c r="BA227" s="49" t="s">
        <v>2657</v>
      </c>
      <c r="BB227" s="49" t="s">
        <v>2668</v>
      </c>
      <c r="BC227" s="49" t="s">
        <v>2668</v>
      </c>
      <c r="BD227" s="49"/>
      <c r="BE227" s="49"/>
      <c r="BF227" s="123" t="s">
        <v>6537</v>
      </c>
      <c r="BG227" s="123" t="s">
        <v>6537</v>
      </c>
      <c r="BH227" s="123" t="s">
        <v>6624</v>
      </c>
      <c r="BI227" s="123" t="s">
        <v>6624</v>
      </c>
      <c r="BJ227" s="87" t="e">
        <f>REPLACE(INDEX(GroupVertices[Group], MATCH(Vertices[[#This Row],[Vertex]],GroupVertices[Vertex],0)),1,1,"")</f>
        <v>#N/A</v>
      </c>
    </row>
    <row r="228" spans="1:62" x14ac:dyDescent="0.25">
      <c r="A228" s="67" t="s">
        <v>2310</v>
      </c>
      <c r="B228" s="68"/>
      <c r="C228" s="68"/>
      <c r="D228" s="69"/>
      <c r="E228" s="111"/>
      <c r="F228" s="103" t="s">
        <v>2851</v>
      </c>
      <c r="G228" s="112"/>
      <c r="H228" s="72"/>
      <c r="I228" s="73"/>
      <c r="J228" s="113"/>
      <c r="K228" s="72" t="s">
        <v>6117</v>
      </c>
      <c r="L228" s="114"/>
      <c r="M228" s="77">
        <v>6665.4462890625</v>
      </c>
      <c r="N228" s="77">
        <v>6711.92236328125</v>
      </c>
      <c r="O228" s="78"/>
      <c r="P228" s="79"/>
      <c r="Q228" s="79"/>
      <c r="R228" s="89"/>
      <c r="S228" s="49">
        <v>0</v>
      </c>
      <c r="T228" s="49">
        <v>2</v>
      </c>
      <c r="U228" s="50">
        <v>0</v>
      </c>
      <c r="V228" s="50">
        <v>1.0039999999999999E-3</v>
      </c>
      <c r="W228" s="50">
        <v>2.3969999999999998E-3</v>
      </c>
      <c r="X228" s="50">
        <v>0.58915600000000001</v>
      </c>
      <c r="Y228" s="50">
        <v>0.5</v>
      </c>
      <c r="Z228" s="50">
        <v>0</v>
      </c>
      <c r="AA228" s="74">
        <v>228</v>
      </c>
      <c r="AB228" s="74"/>
      <c r="AC228" s="75"/>
      <c r="AD228" s="82" t="s">
        <v>4183</v>
      </c>
      <c r="AE228" s="82">
        <v>336</v>
      </c>
      <c r="AF228" s="82">
        <v>285</v>
      </c>
      <c r="AG228" s="82">
        <v>3304</v>
      </c>
      <c r="AH228" s="82">
        <v>2029</v>
      </c>
      <c r="AI228" s="82">
        <v>19800</v>
      </c>
      <c r="AJ228" s="82" t="s">
        <v>4580</v>
      </c>
      <c r="AK228" s="82" t="s">
        <v>4850</v>
      </c>
      <c r="AL228" s="82"/>
      <c r="AM228" s="82" t="s">
        <v>1435</v>
      </c>
      <c r="AN228" s="84">
        <v>41346.941967592589</v>
      </c>
      <c r="AO228" s="85" t="s">
        <v>5184</v>
      </c>
      <c r="AP228" s="82" t="b">
        <v>0</v>
      </c>
      <c r="AQ228" s="82" t="b">
        <v>0</v>
      </c>
      <c r="AR228" s="82" t="b">
        <v>1</v>
      </c>
      <c r="AS228" s="82" t="s">
        <v>1023</v>
      </c>
      <c r="AT228" s="82">
        <v>5</v>
      </c>
      <c r="AU228" s="85" t="s">
        <v>1731</v>
      </c>
      <c r="AV228" s="82" t="b">
        <v>0</v>
      </c>
      <c r="AW228" s="82" t="s">
        <v>1780</v>
      </c>
      <c r="AX228" s="85" t="s">
        <v>5665</v>
      </c>
      <c r="AY228" s="82" t="s">
        <v>66</v>
      </c>
      <c r="AZ228" s="49" t="s">
        <v>2657</v>
      </c>
      <c r="BA228" s="49" t="s">
        <v>2657</v>
      </c>
      <c r="BB228" s="49" t="s">
        <v>2668</v>
      </c>
      <c r="BC228" s="49" t="s">
        <v>2668</v>
      </c>
      <c r="BD228" s="49"/>
      <c r="BE228" s="49"/>
      <c r="BF228" s="123" t="s">
        <v>6537</v>
      </c>
      <c r="BG228" s="123" t="s">
        <v>6537</v>
      </c>
      <c r="BH228" s="123" t="s">
        <v>6624</v>
      </c>
      <c r="BI228" s="123" t="s">
        <v>6624</v>
      </c>
      <c r="BJ228" s="87" t="e">
        <f>REPLACE(INDEX(GroupVertices[Group], MATCH(Vertices[[#This Row],[Vertex]],GroupVertices[Vertex],0)),1,1,"")</f>
        <v>#N/A</v>
      </c>
    </row>
    <row r="229" spans="1:62" x14ac:dyDescent="0.25">
      <c r="A229" s="67" t="s">
        <v>2311</v>
      </c>
      <c r="B229" s="68"/>
      <c r="C229" s="68"/>
      <c r="D229" s="69"/>
      <c r="E229" s="111"/>
      <c r="F229" s="103" t="s">
        <v>2852</v>
      </c>
      <c r="G229" s="112"/>
      <c r="H229" s="72"/>
      <c r="I229" s="73"/>
      <c r="J229" s="113"/>
      <c r="K229" s="72" t="s">
        <v>6118</v>
      </c>
      <c r="L229" s="114"/>
      <c r="M229" s="77">
        <v>5969.61572265625</v>
      </c>
      <c r="N229" s="77">
        <v>3836.737060546875</v>
      </c>
      <c r="O229" s="78"/>
      <c r="P229" s="79"/>
      <c r="Q229" s="79"/>
      <c r="R229" s="89"/>
      <c r="S229" s="49">
        <v>0</v>
      </c>
      <c r="T229" s="49">
        <v>2</v>
      </c>
      <c r="U229" s="50">
        <v>0</v>
      </c>
      <c r="V229" s="50">
        <v>1.0039999999999999E-3</v>
      </c>
      <c r="W229" s="50">
        <v>2.3969999999999998E-3</v>
      </c>
      <c r="X229" s="50">
        <v>0.58915600000000001</v>
      </c>
      <c r="Y229" s="50">
        <v>0.5</v>
      </c>
      <c r="Z229" s="50">
        <v>0</v>
      </c>
      <c r="AA229" s="74">
        <v>229</v>
      </c>
      <c r="AB229" s="74"/>
      <c r="AC229" s="75"/>
      <c r="AD229" s="82" t="s">
        <v>4184</v>
      </c>
      <c r="AE229" s="82">
        <v>69</v>
      </c>
      <c r="AF229" s="82">
        <v>191</v>
      </c>
      <c r="AG229" s="82">
        <v>5114</v>
      </c>
      <c r="AH229" s="82">
        <v>2798</v>
      </c>
      <c r="AI229" s="82">
        <v>-36000</v>
      </c>
      <c r="AJ229" s="82" t="s">
        <v>4581</v>
      </c>
      <c r="AK229" s="82" t="s">
        <v>4851</v>
      </c>
      <c r="AL229" s="85" t="s">
        <v>4993</v>
      </c>
      <c r="AM229" s="82" t="s">
        <v>1573</v>
      </c>
      <c r="AN229" s="84">
        <v>39932.669618055559</v>
      </c>
      <c r="AO229" s="82"/>
      <c r="AP229" s="82" t="b">
        <v>0</v>
      </c>
      <c r="AQ229" s="82" t="b">
        <v>0</v>
      </c>
      <c r="AR229" s="82" t="b">
        <v>1</v>
      </c>
      <c r="AS229" s="82" t="s">
        <v>1023</v>
      </c>
      <c r="AT229" s="82">
        <v>7</v>
      </c>
      <c r="AU229" s="85" t="s">
        <v>1731</v>
      </c>
      <c r="AV229" s="82" t="b">
        <v>0</v>
      </c>
      <c r="AW229" s="82" t="s">
        <v>1780</v>
      </c>
      <c r="AX229" s="85" t="s">
        <v>5666</v>
      </c>
      <c r="AY229" s="82" t="s">
        <v>66</v>
      </c>
      <c r="AZ229" s="49" t="s">
        <v>2657</v>
      </c>
      <c r="BA229" s="49" t="s">
        <v>2657</v>
      </c>
      <c r="BB229" s="49" t="s">
        <v>2668</v>
      </c>
      <c r="BC229" s="49" t="s">
        <v>2668</v>
      </c>
      <c r="BD229" s="49"/>
      <c r="BE229" s="49"/>
      <c r="BF229" s="123" t="s">
        <v>6537</v>
      </c>
      <c r="BG229" s="123" t="s">
        <v>6537</v>
      </c>
      <c r="BH229" s="123" t="s">
        <v>6624</v>
      </c>
      <c r="BI229" s="123" t="s">
        <v>6624</v>
      </c>
      <c r="BJ229" s="87" t="e">
        <f>REPLACE(INDEX(GroupVertices[Group], MATCH(Vertices[[#This Row],[Vertex]],GroupVertices[Vertex],0)),1,1,"")</f>
        <v>#N/A</v>
      </c>
    </row>
    <row r="230" spans="1:62" x14ac:dyDescent="0.25">
      <c r="A230" s="67" t="s">
        <v>2312</v>
      </c>
      <c r="B230" s="68"/>
      <c r="C230" s="68"/>
      <c r="D230" s="69"/>
      <c r="E230" s="111"/>
      <c r="F230" s="103" t="s">
        <v>2853</v>
      </c>
      <c r="G230" s="112"/>
      <c r="H230" s="72"/>
      <c r="I230" s="73"/>
      <c r="J230" s="113"/>
      <c r="K230" s="72" t="s">
        <v>6119</v>
      </c>
      <c r="L230" s="114"/>
      <c r="M230" s="77">
        <v>8047.37841796875</v>
      </c>
      <c r="N230" s="77">
        <v>5489.693359375</v>
      </c>
      <c r="O230" s="78"/>
      <c r="P230" s="79"/>
      <c r="Q230" s="79"/>
      <c r="R230" s="89"/>
      <c r="S230" s="49">
        <v>0</v>
      </c>
      <c r="T230" s="49">
        <v>2</v>
      </c>
      <c r="U230" s="50">
        <v>0</v>
      </c>
      <c r="V230" s="50">
        <v>1.0039999999999999E-3</v>
      </c>
      <c r="W230" s="50">
        <v>2.3969999999999998E-3</v>
      </c>
      <c r="X230" s="50">
        <v>0.58915600000000001</v>
      </c>
      <c r="Y230" s="50">
        <v>0.5</v>
      </c>
      <c r="Z230" s="50">
        <v>0</v>
      </c>
      <c r="AA230" s="74">
        <v>230</v>
      </c>
      <c r="AB230" s="74"/>
      <c r="AC230" s="75"/>
      <c r="AD230" s="82" t="s">
        <v>4185</v>
      </c>
      <c r="AE230" s="82">
        <v>238</v>
      </c>
      <c r="AF230" s="82">
        <v>92</v>
      </c>
      <c r="AG230" s="82">
        <v>4677</v>
      </c>
      <c r="AH230" s="82">
        <v>7272</v>
      </c>
      <c r="AI230" s="82"/>
      <c r="AJ230" s="82"/>
      <c r="AK230" s="82" t="s">
        <v>4852</v>
      </c>
      <c r="AL230" s="82"/>
      <c r="AM230" s="82"/>
      <c r="AN230" s="84">
        <v>41621.279814814814</v>
      </c>
      <c r="AO230" s="85" t="s">
        <v>5185</v>
      </c>
      <c r="AP230" s="82" t="b">
        <v>1</v>
      </c>
      <c r="AQ230" s="82" t="b">
        <v>0</v>
      </c>
      <c r="AR230" s="82" t="b">
        <v>0</v>
      </c>
      <c r="AS230" s="82" t="s">
        <v>1023</v>
      </c>
      <c r="AT230" s="82">
        <v>19</v>
      </c>
      <c r="AU230" s="85" t="s">
        <v>1731</v>
      </c>
      <c r="AV230" s="82" t="b">
        <v>0</v>
      </c>
      <c r="AW230" s="82" t="s">
        <v>1780</v>
      </c>
      <c r="AX230" s="85" t="s">
        <v>5667</v>
      </c>
      <c r="AY230" s="82" t="s">
        <v>66</v>
      </c>
      <c r="AZ230" s="49" t="s">
        <v>2657</v>
      </c>
      <c r="BA230" s="49" t="s">
        <v>2657</v>
      </c>
      <c r="BB230" s="49" t="s">
        <v>2668</v>
      </c>
      <c r="BC230" s="49" t="s">
        <v>2668</v>
      </c>
      <c r="BD230" s="49"/>
      <c r="BE230" s="49"/>
      <c r="BF230" s="123" t="s">
        <v>6537</v>
      </c>
      <c r="BG230" s="123" t="s">
        <v>6537</v>
      </c>
      <c r="BH230" s="123" t="s">
        <v>6624</v>
      </c>
      <c r="BI230" s="123" t="s">
        <v>6624</v>
      </c>
      <c r="BJ230" s="87" t="e">
        <f>REPLACE(INDEX(GroupVertices[Group], MATCH(Vertices[[#This Row],[Vertex]],GroupVertices[Vertex],0)),1,1,"")</f>
        <v>#N/A</v>
      </c>
    </row>
    <row r="231" spans="1:62" x14ac:dyDescent="0.25">
      <c r="A231" s="67" t="s">
        <v>2313</v>
      </c>
      <c r="B231" s="68"/>
      <c r="C231" s="68"/>
      <c r="D231" s="69"/>
      <c r="E231" s="111"/>
      <c r="F231" s="103" t="s">
        <v>2854</v>
      </c>
      <c r="G231" s="112"/>
      <c r="H231" s="72"/>
      <c r="I231" s="73"/>
      <c r="J231" s="113"/>
      <c r="K231" s="72" t="s">
        <v>6120</v>
      </c>
      <c r="L231" s="114"/>
      <c r="M231" s="77">
        <v>7249.9931640625</v>
      </c>
      <c r="N231" s="77">
        <v>2130.298828125</v>
      </c>
      <c r="O231" s="78"/>
      <c r="P231" s="79"/>
      <c r="Q231" s="79"/>
      <c r="R231" s="89"/>
      <c r="S231" s="49">
        <v>0</v>
      </c>
      <c r="T231" s="49">
        <v>2</v>
      </c>
      <c r="U231" s="50">
        <v>0</v>
      </c>
      <c r="V231" s="50">
        <v>1.0039999999999999E-3</v>
      </c>
      <c r="W231" s="50">
        <v>2.3969999999999998E-3</v>
      </c>
      <c r="X231" s="50">
        <v>0.58915600000000001</v>
      </c>
      <c r="Y231" s="50">
        <v>0.5</v>
      </c>
      <c r="Z231" s="50">
        <v>0</v>
      </c>
      <c r="AA231" s="74">
        <v>231</v>
      </c>
      <c r="AB231" s="74"/>
      <c r="AC231" s="75"/>
      <c r="AD231" s="82" t="s">
        <v>4186</v>
      </c>
      <c r="AE231" s="82">
        <v>378</v>
      </c>
      <c r="AF231" s="82">
        <v>126</v>
      </c>
      <c r="AG231" s="82">
        <v>3162</v>
      </c>
      <c r="AH231" s="82">
        <v>296</v>
      </c>
      <c r="AI231" s="82">
        <v>19800</v>
      </c>
      <c r="AJ231" s="82" t="s">
        <v>4582</v>
      </c>
      <c r="AK231" s="82" t="s">
        <v>4853</v>
      </c>
      <c r="AL231" s="82"/>
      <c r="AM231" s="82" t="s">
        <v>1435</v>
      </c>
      <c r="AN231" s="84">
        <v>40886.587245370371</v>
      </c>
      <c r="AO231" s="85" t="s">
        <v>5186</v>
      </c>
      <c r="AP231" s="82" t="b">
        <v>1</v>
      </c>
      <c r="AQ231" s="82" t="b">
        <v>0</v>
      </c>
      <c r="AR231" s="82" t="b">
        <v>1</v>
      </c>
      <c r="AS231" s="82" t="s">
        <v>1023</v>
      </c>
      <c r="AT231" s="82">
        <v>2</v>
      </c>
      <c r="AU231" s="85" t="s">
        <v>1731</v>
      </c>
      <c r="AV231" s="82" t="b">
        <v>0</v>
      </c>
      <c r="AW231" s="82" t="s">
        <v>1780</v>
      </c>
      <c r="AX231" s="85" t="s">
        <v>5668</v>
      </c>
      <c r="AY231" s="82" t="s">
        <v>66</v>
      </c>
      <c r="AZ231" s="49" t="s">
        <v>2657</v>
      </c>
      <c r="BA231" s="49" t="s">
        <v>2657</v>
      </c>
      <c r="BB231" s="49" t="s">
        <v>2668</v>
      </c>
      <c r="BC231" s="49" t="s">
        <v>2668</v>
      </c>
      <c r="BD231" s="49"/>
      <c r="BE231" s="49"/>
      <c r="BF231" s="123" t="s">
        <v>6537</v>
      </c>
      <c r="BG231" s="123" t="s">
        <v>6537</v>
      </c>
      <c r="BH231" s="123" t="s">
        <v>6624</v>
      </c>
      <c r="BI231" s="123" t="s">
        <v>6624</v>
      </c>
      <c r="BJ231" s="87" t="e">
        <f>REPLACE(INDEX(GroupVertices[Group], MATCH(Vertices[[#This Row],[Vertex]],GroupVertices[Vertex],0)),1,1,"")</f>
        <v>#N/A</v>
      </c>
    </row>
    <row r="232" spans="1:62" x14ac:dyDescent="0.25">
      <c r="A232" s="67" t="s">
        <v>2314</v>
      </c>
      <c r="B232" s="68"/>
      <c r="C232" s="68"/>
      <c r="D232" s="69"/>
      <c r="E232" s="111"/>
      <c r="F232" s="103" t="s">
        <v>2855</v>
      </c>
      <c r="G232" s="112"/>
      <c r="H232" s="72"/>
      <c r="I232" s="73"/>
      <c r="J232" s="113"/>
      <c r="K232" s="72" t="s">
        <v>6121</v>
      </c>
      <c r="L232" s="114"/>
      <c r="M232" s="77">
        <v>7990.14501953125</v>
      </c>
      <c r="N232" s="77">
        <v>5711.4599609375</v>
      </c>
      <c r="O232" s="78"/>
      <c r="P232" s="79"/>
      <c r="Q232" s="79"/>
      <c r="R232" s="89"/>
      <c r="S232" s="49">
        <v>0</v>
      </c>
      <c r="T232" s="49">
        <v>2</v>
      </c>
      <c r="U232" s="50">
        <v>0</v>
      </c>
      <c r="V232" s="50">
        <v>1.0039999999999999E-3</v>
      </c>
      <c r="W232" s="50">
        <v>2.3969999999999998E-3</v>
      </c>
      <c r="X232" s="50">
        <v>0.58915600000000001</v>
      </c>
      <c r="Y232" s="50">
        <v>0.5</v>
      </c>
      <c r="Z232" s="50">
        <v>0</v>
      </c>
      <c r="AA232" s="74">
        <v>232</v>
      </c>
      <c r="AB232" s="74"/>
      <c r="AC232" s="75"/>
      <c r="AD232" s="82" t="s">
        <v>4187</v>
      </c>
      <c r="AE232" s="82">
        <v>80</v>
      </c>
      <c r="AF232" s="82">
        <v>16</v>
      </c>
      <c r="AG232" s="82">
        <v>2</v>
      </c>
      <c r="AH232" s="82">
        <v>1</v>
      </c>
      <c r="AI232" s="82"/>
      <c r="AJ232" s="82"/>
      <c r="AK232" s="82" t="s">
        <v>1449</v>
      </c>
      <c r="AL232" s="82"/>
      <c r="AM232" s="82"/>
      <c r="AN232" s="84">
        <v>42735.339421296296</v>
      </c>
      <c r="AO232" s="82"/>
      <c r="AP232" s="82" t="b">
        <v>1</v>
      </c>
      <c r="AQ232" s="82" t="b">
        <v>0</v>
      </c>
      <c r="AR232" s="82" t="b">
        <v>0</v>
      </c>
      <c r="AS232" s="82" t="s">
        <v>1023</v>
      </c>
      <c r="AT232" s="82">
        <v>0</v>
      </c>
      <c r="AU232" s="82"/>
      <c r="AV232" s="82" t="b">
        <v>0</v>
      </c>
      <c r="AW232" s="82" t="s">
        <v>1780</v>
      </c>
      <c r="AX232" s="85" t="s">
        <v>5669</v>
      </c>
      <c r="AY232" s="82" t="s">
        <v>66</v>
      </c>
      <c r="AZ232" s="49" t="s">
        <v>2657</v>
      </c>
      <c r="BA232" s="49" t="s">
        <v>2657</v>
      </c>
      <c r="BB232" s="49" t="s">
        <v>2668</v>
      </c>
      <c r="BC232" s="49" t="s">
        <v>2668</v>
      </c>
      <c r="BD232" s="49"/>
      <c r="BE232" s="49"/>
      <c r="BF232" s="123" t="s">
        <v>6537</v>
      </c>
      <c r="BG232" s="123" t="s">
        <v>6537</v>
      </c>
      <c r="BH232" s="123" t="s">
        <v>6624</v>
      </c>
      <c r="BI232" s="123" t="s">
        <v>6624</v>
      </c>
      <c r="BJ232" s="87" t="e">
        <f>REPLACE(INDEX(GroupVertices[Group], MATCH(Vertices[[#This Row],[Vertex]],GroupVertices[Vertex],0)),1,1,"")</f>
        <v>#N/A</v>
      </c>
    </row>
    <row r="233" spans="1:62" x14ac:dyDescent="0.25">
      <c r="A233" s="67" t="s">
        <v>2315</v>
      </c>
      <c r="B233" s="68"/>
      <c r="C233" s="68"/>
      <c r="D233" s="69"/>
      <c r="E233" s="111"/>
      <c r="F233" s="103" t="s">
        <v>2856</v>
      </c>
      <c r="G233" s="112"/>
      <c r="H233" s="72"/>
      <c r="I233" s="73"/>
      <c r="J233" s="113"/>
      <c r="K233" s="72" t="s">
        <v>6122</v>
      </c>
      <c r="L233" s="114"/>
      <c r="M233" s="77">
        <v>4920.76220703125</v>
      </c>
      <c r="N233" s="77">
        <v>5603.56396484375</v>
      </c>
      <c r="O233" s="78"/>
      <c r="P233" s="79"/>
      <c r="Q233" s="79"/>
      <c r="R233" s="89"/>
      <c r="S233" s="49">
        <v>0</v>
      </c>
      <c r="T233" s="49">
        <v>2</v>
      </c>
      <c r="U233" s="50">
        <v>0</v>
      </c>
      <c r="V233" s="50">
        <v>1.0039999999999999E-3</v>
      </c>
      <c r="W233" s="50">
        <v>2.3969999999999998E-3</v>
      </c>
      <c r="X233" s="50">
        <v>0.58915600000000001</v>
      </c>
      <c r="Y233" s="50">
        <v>0.5</v>
      </c>
      <c r="Z233" s="50">
        <v>0</v>
      </c>
      <c r="AA233" s="74">
        <v>233</v>
      </c>
      <c r="AB233" s="74"/>
      <c r="AC233" s="75"/>
      <c r="AD233" s="82" t="s">
        <v>4188</v>
      </c>
      <c r="AE233" s="82">
        <v>94</v>
      </c>
      <c r="AF233" s="82">
        <v>71</v>
      </c>
      <c r="AG233" s="82">
        <v>2257</v>
      </c>
      <c r="AH233" s="82">
        <v>23</v>
      </c>
      <c r="AI233" s="82">
        <v>19800</v>
      </c>
      <c r="AJ233" s="82" t="s">
        <v>4583</v>
      </c>
      <c r="AK233" s="82"/>
      <c r="AL233" s="85" t="s">
        <v>4994</v>
      </c>
      <c r="AM233" s="82" t="s">
        <v>1498</v>
      </c>
      <c r="AN233" s="84">
        <v>40425.332719907405</v>
      </c>
      <c r="AO233" s="85" t="s">
        <v>5187</v>
      </c>
      <c r="AP233" s="82" t="b">
        <v>0</v>
      </c>
      <c r="AQ233" s="82" t="b">
        <v>0</v>
      </c>
      <c r="AR233" s="82" t="b">
        <v>1</v>
      </c>
      <c r="AS233" s="82" t="s">
        <v>1023</v>
      </c>
      <c r="AT233" s="82">
        <v>3</v>
      </c>
      <c r="AU233" s="85" t="s">
        <v>5378</v>
      </c>
      <c r="AV233" s="82" t="b">
        <v>0</v>
      </c>
      <c r="AW233" s="82" t="s">
        <v>1780</v>
      </c>
      <c r="AX233" s="85" t="s">
        <v>5670</v>
      </c>
      <c r="AY233" s="82" t="s">
        <v>66</v>
      </c>
      <c r="AZ233" s="49" t="s">
        <v>2657</v>
      </c>
      <c r="BA233" s="49" t="s">
        <v>2657</v>
      </c>
      <c r="BB233" s="49" t="s">
        <v>2668</v>
      </c>
      <c r="BC233" s="49" t="s">
        <v>2668</v>
      </c>
      <c r="BD233" s="49"/>
      <c r="BE233" s="49"/>
      <c r="BF233" s="123" t="s">
        <v>6537</v>
      </c>
      <c r="BG233" s="123" t="s">
        <v>6537</v>
      </c>
      <c r="BH233" s="123" t="s">
        <v>6624</v>
      </c>
      <c r="BI233" s="123" t="s">
        <v>6624</v>
      </c>
      <c r="BJ233" s="87" t="e">
        <f>REPLACE(INDEX(GroupVertices[Group], MATCH(Vertices[[#This Row],[Vertex]],GroupVertices[Vertex],0)),1,1,"")</f>
        <v>#N/A</v>
      </c>
    </row>
    <row r="234" spans="1:62" x14ac:dyDescent="0.25">
      <c r="A234" s="67" t="s">
        <v>2316</v>
      </c>
      <c r="B234" s="68"/>
      <c r="C234" s="68"/>
      <c r="D234" s="69"/>
      <c r="E234" s="111"/>
      <c r="F234" s="103" t="s">
        <v>2857</v>
      </c>
      <c r="G234" s="112"/>
      <c r="H234" s="72"/>
      <c r="I234" s="73"/>
      <c r="J234" s="113"/>
      <c r="K234" s="72" t="s">
        <v>6123</v>
      </c>
      <c r="L234" s="114"/>
      <c r="M234" s="77">
        <v>6978.7822265625</v>
      </c>
      <c r="N234" s="77">
        <v>6618.4619140625</v>
      </c>
      <c r="O234" s="78"/>
      <c r="P234" s="79"/>
      <c r="Q234" s="79"/>
      <c r="R234" s="89"/>
      <c r="S234" s="49">
        <v>0</v>
      </c>
      <c r="T234" s="49">
        <v>2</v>
      </c>
      <c r="U234" s="50">
        <v>0</v>
      </c>
      <c r="V234" s="50">
        <v>1.0039999999999999E-3</v>
      </c>
      <c r="W234" s="50">
        <v>2.3969999999999998E-3</v>
      </c>
      <c r="X234" s="50">
        <v>0.58915600000000001</v>
      </c>
      <c r="Y234" s="50">
        <v>0.5</v>
      </c>
      <c r="Z234" s="50">
        <v>0</v>
      </c>
      <c r="AA234" s="74">
        <v>234</v>
      </c>
      <c r="AB234" s="74"/>
      <c r="AC234" s="75"/>
      <c r="AD234" s="82" t="s">
        <v>4189</v>
      </c>
      <c r="AE234" s="82">
        <v>130</v>
      </c>
      <c r="AF234" s="82">
        <v>30</v>
      </c>
      <c r="AG234" s="82">
        <v>141</v>
      </c>
      <c r="AH234" s="82">
        <v>55</v>
      </c>
      <c r="AI234" s="82"/>
      <c r="AJ234" s="82" t="s">
        <v>4584</v>
      </c>
      <c r="AK234" s="82" t="s">
        <v>4854</v>
      </c>
      <c r="AL234" s="82"/>
      <c r="AM234" s="82"/>
      <c r="AN234" s="84">
        <v>42642.676631944443</v>
      </c>
      <c r="AO234" s="85" t="s">
        <v>5188</v>
      </c>
      <c r="AP234" s="82" t="b">
        <v>1</v>
      </c>
      <c r="AQ234" s="82" t="b">
        <v>0</v>
      </c>
      <c r="AR234" s="82" t="b">
        <v>0</v>
      </c>
      <c r="AS234" s="82" t="s">
        <v>1023</v>
      </c>
      <c r="AT234" s="82">
        <v>0</v>
      </c>
      <c r="AU234" s="82"/>
      <c r="AV234" s="82" t="b">
        <v>0</v>
      </c>
      <c r="AW234" s="82" t="s">
        <v>1780</v>
      </c>
      <c r="AX234" s="85" t="s">
        <v>5671</v>
      </c>
      <c r="AY234" s="82" t="s">
        <v>66</v>
      </c>
      <c r="AZ234" s="49" t="s">
        <v>2657</v>
      </c>
      <c r="BA234" s="49" t="s">
        <v>2657</v>
      </c>
      <c r="BB234" s="49" t="s">
        <v>2668</v>
      </c>
      <c r="BC234" s="49" t="s">
        <v>2668</v>
      </c>
      <c r="BD234" s="49"/>
      <c r="BE234" s="49"/>
      <c r="BF234" s="123" t="s">
        <v>6537</v>
      </c>
      <c r="BG234" s="123" t="s">
        <v>6537</v>
      </c>
      <c r="BH234" s="123" t="s">
        <v>6624</v>
      </c>
      <c r="BI234" s="123" t="s">
        <v>6624</v>
      </c>
      <c r="BJ234" s="87" t="e">
        <f>REPLACE(INDEX(GroupVertices[Group], MATCH(Vertices[[#This Row],[Vertex]],GroupVertices[Vertex],0)),1,1,"")</f>
        <v>#N/A</v>
      </c>
    </row>
    <row r="235" spans="1:62" x14ac:dyDescent="0.25">
      <c r="A235" s="67" t="s">
        <v>2317</v>
      </c>
      <c r="B235" s="68"/>
      <c r="C235" s="68"/>
      <c r="D235" s="69"/>
      <c r="E235" s="111"/>
      <c r="F235" s="103" t="s">
        <v>2858</v>
      </c>
      <c r="G235" s="112"/>
      <c r="H235" s="72"/>
      <c r="I235" s="73"/>
      <c r="J235" s="113"/>
      <c r="K235" s="72" t="s">
        <v>6124</v>
      </c>
      <c r="L235" s="114"/>
      <c r="M235" s="77">
        <v>3850.102783203125</v>
      </c>
      <c r="N235" s="77">
        <v>3196.397216796875</v>
      </c>
      <c r="O235" s="78"/>
      <c r="P235" s="79"/>
      <c r="Q235" s="79"/>
      <c r="R235" s="89"/>
      <c r="S235" s="49">
        <v>0</v>
      </c>
      <c r="T235" s="49">
        <v>2</v>
      </c>
      <c r="U235" s="50">
        <v>0</v>
      </c>
      <c r="V235" s="50">
        <v>1.0039999999999999E-3</v>
      </c>
      <c r="W235" s="50">
        <v>2.3969999999999998E-3</v>
      </c>
      <c r="X235" s="50">
        <v>0.58915600000000001</v>
      </c>
      <c r="Y235" s="50">
        <v>0.5</v>
      </c>
      <c r="Z235" s="50">
        <v>0</v>
      </c>
      <c r="AA235" s="74">
        <v>235</v>
      </c>
      <c r="AB235" s="74"/>
      <c r="AC235" s="75"/>
      <c r="AD235" s="82" t="s">
        <v>4190</v>
      </c>
      <c r="AE235" s="82">
        <v>83</v>
      </c>
      <c r="AF235" s="82">
        <v>57</v>
      </c>
      <c r="AG235" s="82">
        <v>1237</v>
      </c>
      <c r="AH235" s="82">
        <v>608</v>
      </c>
      <c r="AI235" s="82"/>
      <c r="AJ235" s="82" t="s">
        <v>4585</v>
      </c>
      <c r="AK235" s="82" t="s">
        <v>1447</v>
      </c>
      <c r="AL235" s="85" t="s">
        <v>4995</v>
      </c>
      <c r="AM235" s="82"/>
      <c r="AN235" s="84">
        <v>42089.733541666668</v>
      </c>
      <c r="AO235" s="82"/>
      <c r="AP235" s="82" t="b">
        <v>1</v>
      </c>
      <c r="AQ235" s="82" t="b">
        <v>0</v>
      </c>
      <c r="AR235" s="82" t="b">
        <v>0</v>
      </c>
      <c r="AS235" s="82" t="s">
        <v>1023</v>
      </c>
      <c r="AT235" s="82">
        <v>2</v>
      </c>
      <c r="AU235" s="85" t="s">
        <v>1731</v>
      </c>
      <c r="AV235" s="82" t="b">
        <v>0</v>
      </c>
      <c r="AW235" s="82" t="s">
        <v>1780</v>
      </c>
      <c r="AX235" s="85" t="s">
        <v>5672</v>
      </c>
      <c r="AY235" s="82" t="s">
        <v>66</v>
      </c>
      <c r="AZ235" s="49" t="s">
        <v>2657</v>
      </c>
      <c r="BA235" s="49" t="s">
        <v>2657</v>
      </c>
      <c r="BB235" s="49" t="s">
        <v>2668</v>
      </c>
      <c r="BC235" s="49" t="s">
        <v>2668</v>
      </c>
      <c r="BD235" s="49"/>
      <c r="BE235" s="49"/>
      <c r="BF235" s="123" t="s">
        <v>6537</v>
      </c>
      <c r="BG235" s="123" t="s">
        <v>6537</v>
      </c>
      <c r="BH235" s="123" t="s">
        <v>6624</v>
      </c>
      <c r="BI235" s="123" t="s">
        <v>6624</v>
      </c>
      <c r="BJ235" s="87" t="e">
        <f>REPLACE(INDEX(GroupVertices[Group], MATCH(Vertices[[#This Row],[Vertex]],GroupVertices[Vertex],0)),1,1,"")</f>
        <v>#N/A</v>
      </c>
    </row>
    <row r="236" spans="1:62" x14ac:dyDescent="0.25">
      <c r="A236" s="67" t="s">
        <v>2318</v>
      </c>
      <c r="B236" s="68"/>
      <c r="C236" s="68"/>
      <c r="D236" s="69"/>
      <c r="E236" s="111"/>
      <c r="F236" s="103" t="s">
        <v>2859</v>
      </c>
      <c r="G236" s="112"/>
      <c r="H236" s="72"/>
      <c r="I236" s="73"/>
      <c r="J236" s="113"/>
      <c r="K236" s="72" t="s">
        <v>6125</v>
      </c>
      <c r="L236" s="114"/>
      <c r="M236" s="77">
        <v>7134.51025390625</v>
      </c>
      <c r="N236" s="77">
        <v>1828.9425048828125</v>
      </c>
      <c r="O236" s="78"/>
      <c r="P236" s="79"/>
      <c r="Q236" s="79"/>
      <c r="R236" s="89"/>
      <c r="S236" s="49">
        <v>0</v>
      </c>
      <c r="T236" s="49">
        <v>2</v>
      </c>
      <c r="U236" s="50">
        <v>0</v>
      </c>
      <c r="V236" s="50">
        <v>1.0039999999999999E-3</v>
      </c>
      <c r="W236" s="50">
        <v>2.3969999999999998E-3</v>
      </c>
      <c r="X236" s="50">
        <v>0.58915600000000001</v>
      </c>
      <c r="Y236" s="50">
        <v>0.5</v>
      </c>
      <c r="Z236" s="50">
        <v>0</v>
      </c>
      <c r="AA236" s="74">
        <v>236</v>
      </c>
      <c r="AB236" s="74"/>
      <c r="AC236" s="75"/>
      <c r="AD236" s="82" t="s">
        <v>4191</v>
      </c>
      <c r="AE236" s="82">
        <v>9</v>
      </c>
      <c r="AF236" s="82">
        <v>0</v>
      </c>
      <c r="AG236" s="82">
        <v>2</v>
      </c>
      <c r="AH236" s="82">
        <v>2</v>
      </c>
      <c r="AI236" s="82"/>
      <c r="AJ236" s="82"/>
      <c r="AK236" s="82"/>
      <c r="AL236" s="82"/>
      <c r="AM236" s="82"/>
      <c r="AN236" s="84">
        <v>42852.578993055555</v>
      </c>
      <c r="AO236" s="85" t="s">
        <v>5189</v>
      </c>
      <c r="AP236" s="82" t="b">
        <v>1</v>
      </c>
      <c r="AQ236" s="82" t="b">
        <v>0</v>
      </c>
      <c r="AR236" s="82" t="b">
        <v>0</v>
      </c>
      <c r="AS236" s="82" t="s">
        <v>1023</v>
      </c>
      <c r="AT236" s="82">
        <v>0</v>
      </c>
      <c r="AU236" s="82"/>
      <c r="AV236" s="82" t="b">
        <v>0</v>
      </c>
      <c r="AW236" s="82" t="s">
        <v>1780</v>
      </c>
      <c r="AX236" s="85" t="s">
        <v>5673</v>
      </c>
      <c r="AY236" s="82" t="s">
        <v>66</v>
      </c>
      <c r="AZ236" s="49" t="s">
        <v>2657</v>
      </c>
      <c r="BA236" s="49" t="s">
        <v>2657</v>
      </c>
      <c r="BB236" s="49" t="s">
        <v>2668</v>
      </c>
      <c r="BC236" s="49" t="s">
        <v>2668</v>
      </c>
      <c r="BD236" s="49"/>
      <c r="BE236" s="49"/>
      <c r="BF236" s="123" t="s">
        <v>6537</v>
      </c>
      <c r="BG236" s="123" t="s">
        <v>6537</v>
      </c>
      <c r="BH236" s="123" t="s">
        <v>6624</v>
      </c>
      <c r="BI236" s="123" t="s">
        <v>6624</v>
      </c>
      <c r="BJ236" s="87" t="e">
        <f>REPLACE(INDEX(GroupVertices[Group], MATCH(Vertices[[#This Row],[Vertex]],GroupVertices[Vertex],0)),1,1,"")</f>
        <v>#N/A</v>
      </c>
    </row>
    <row r="237" spans="1:62" x14ac:dyDescent="0.25">
      <c r="A237" s="67" t="s">
        <v>2319</v>
      </c>
      <c r="B237" s="68"/>
      <c r="C237" s="68"/>
      <c r="D237" s="69"/>
      <c r="E237" s="111"/>
      <c r="F237" s="103" t="s">
        <v>2860</v>
      </c>
      <c r="G237" s="112"/>
      <c r="H237" s="72"/>
      <c r="I237" s="73"/>
      <c r="J237" s="113"/>
      <c r="K237" s="72" t="s">
        <v>6126</v>
      </c>
      <c r="L237" s="114"/>
      <c r="M237" s="77">
        <v>3740.6171875</v>
      </c>
      <c r="N237" s="77">
        <v>5353.43408203125</v>
      </c>
      <c r="O237" s="78"/>
      <c r="P237" s="79"/>
      <c r="Q237" s="79"/>
      <c r="R237" s="89"/>
      <c r="S237" s="49">
        <v>0</v>
      </c>
      <c r="T237" s="49">
        <v>2</v>
      </c>
      <c r="U237" s="50">
        <v>0</v>
      </c>
      <c r="V237" s="50">
        <v>1.0039999999999999E-3</v>
      </c>
      <c r="W237" s="50">
        <v>2.3969999999999998E-3</v>
      </c>
      <c r="X237" s="50">
        <v>0.58915600000000001</v>
      </c>
      <c r="Y237" s="50">
        <v>0.5</v>
      </c>
      <c r="Z237" s="50">
        <v>0</v>
      </c>
      <c r="AA237" s="74">
        <v>237</v>
      </c>
      <c r="AB237" s="74"/>
      <c r="AC237" s="75"/>
      <c r="AD237" s="82" t="s">
        <v>4192</v>
      </c>
      <c r="AE237" s="82">
        <v>136</v>
      </c>
      <c r="AF237" s="82">
        <v>19</v>
      </c>
      <c r="AG237" s="82">
        <v>295</v>
      </c>
      <c r="AH237" s="82">
        <v>346</v>
      </c>
      <c r="AI237" s="82"/>
      <c r="AJ237" s="82" t="s">
        <v>4586</v>
      </c>
      <c r="AK237" s="82" t="s">
        <v>1414</v>
      </c>
      <c r="AL237" s="85" t="s">
        <v>4996</v>
      </c>
      <c r="AM237" s="82"/>
      <c r="AN237" s="84">
        <v>42611.656226851854</v>
      </c>
      <c r="AO237" s="82"/>
      <c r="AP237" s="82" t="b">
        <v>1</v>
      </c>
      <c r="AQ237" s="82" t="b">
        <v>0</v>
      </c>
      <c r="AR237" s="82" t="b">
        <v>0</v>
      </c>
      <c r="AS237" s="82" t="s">
        <v>1023</v>
      </c>
      <c r="AT237" s="82">
        <v>0</v>
      </c>
      <c r="AU237" s="82"/>
      <c r="AV237" s="82" t="b">
        <v>0</v>
      </c>
      <c r="AW237" s="82" t="s">
        <v>1780</v>
      </c>
      <c r="AX237" s="85" t="s">
        <v>5674</v>
      </c>
      <c r="AY237" s="82" t="s">
        <v>66</v>
      </c>
      <c r="AZ237" s="49" t="s">
        <v>2657</v>
      </c>
      <c r="BA237" s="49" t="s">
        <v>2657</v>
      </c>
      <c r="BB237" s="49" t="s">
        <v>2668</v>
      </c>
      <c r="BC237" s="49" t="s">
        <v>2668</v>
      </c>
      <c r="BD237" s="49"/>
      <c r="BE237" s="49"/>
      <c r="BF237" s="123" t="s">
        <v>6537</v>
      </c>
      <c r="BG237" s="123" t="s">
        <v>6537</v>
      </c>
      <c r="BH237" s="123" t="s">
        <v>6624</v>
      </c>
      <c r="BI237" s="123" t="s">
        <v>6624</v>
      </c>
      <c r="BJ237" s="87" t="e">
        <f>REPLACE(INDEX(GroupVertices[Group], MATCH(Vertices[[#This Row],[Vertex]],GroupVertices[Vertex],0)),1,1,"")</f>
        <v>#N/A</v>
      </c>
    </row>
    <row r="238" spans="1:62" x14ac:dyDescent="0.25">
      <c r="A238" s="67" t="s">
        <v>2320</v>
      </c>
      <c r="B238" s="68"/>
      <c r="C238" s="68"/>
      <c r="D238" s="69"/>
      <c r="E238" s="111"/>
      <c r="F238" s="103" t="s">
        <v>2861</v>
      </c>
      <c r="G238" s="112"/>
      <c r="H238" s="72"/>
      <c r="I238" s="73"/>
      <c r="J238" s="113"/>
      <c r="K238" s="72" t="s">
        <v>6127</v>
      </c>
      <c r="L238" s="114"/>
      <c r="M238" s="77">
        <v>3363.959228515625</v>
      </c>
      <c r="N238" s="77">
        <v>5202.1025390625</v>
      </c>
      <c r="O238" s="78"/>
      <c r="P238" s="79"/>
      <c r="Q238" s="79"/>
      <c r="R238" s="89"/>
      <c r="S238" s="49">
        <v>0</v>
      </c>
      <c r="T238" s="49">
        <v>2</v>
      </c>
      <c r="U238" s="50">
        <v>0</v>
      </c>
      <c r="V238" s="50">
        <v>1.0039999999999999E-3</v>
      </c>
      <c r="W238" s="50">
        <v>2.3969999999999998E-3</v>
      </c>
      <c r="X238" s="50">
        <v>0.58915600000000001</v>
      </c>
      <c r="Y238" s="50">
        <v>0.5</v>
      </c>
      <c r="Z238" s="50">
        <v>0</v>
      </c>
      <c r="AA238" s="74">
        <v>238</v>
      </c>
      <c r="AB238" s="74"/>
      <c r="AC238" s="75"/>
      <c r="AD238" s="82" t="s">
        <v>4193</v>
      </c>
      <c r="AE238" s="82">
        <v>16</v>
      </c>
      <c r="AF238" s="82">
        <v>123</v>
      </c>
      <c r="AG238" s="82">
        <v>385</v>
      </c>
      <c r="AH238" s="82">
        <v>30</v>
      </c>
      <c r="AI238" s="82"/>
      <c r="AJ238" s="82" t="s">
        <v>4587</v>
      </c>
      <c r="AK238" s="82" t="s">
        <v>4855</v>
      </c>
      <c r="AL238" s="85" t="s">
        <v>4997</v>
      </c>
      <c r="AM238" s="82"/>
      <c r="AN238" s="84">
        <v>41594.472407407404</v>
      </c>
      <c r="AO238" s="85" t="s">
        <v>5190</v>
      </c>
      <c r="AP238" s="82" t="b">
        <v>0</v>
      </c>
      <c r="AQ238" s="82" t="b">
        <v>0</v>
      </c>
      <c r="AR238" s="82" t="b">
        <v>1</v>
      </c>
      <c r="AS238" s="82" t="s">
        <v>1023</v>
      </c>
      <c r="AT238" s="82">
        <v>1</v>
      </c>
      <c r="AU238" s="85" t="s">
        <v>1738</v>
      </c>
      <c r="AV238" s="82" t="b">
        <v>0</v>
      </c>
      <c r="AW238" s="82" t="s">
        <v>1780</v>
      </c>
      <c r="AX238" s="85" t="s">
        <v>5675</v>
      </c>
      <c r="AY238" s="82" t="s">
        <v>66</v>
      </c>
      <c r="AZ238" s="49" t="s">
        <v>2657</v>
      </c>
      <c r="BA238" s="49" t="s">
        <v>2657</v>
      </c>
      <c r="BB238" s="49" t="s">
        <v>2668</v>
      </c>
      <c r="BC238" s="49" t="s">
        <v>2668</v>
      </c>
      <c r="BD238" s="49"/>
      <c r="BE238" s="49"/>
      <c r="BF238" s="123" t="s">
        <v>6537</v>
      </c>
      <c r="BG238" s="123" t="s">
        <v>6537</v>
      </c>
      <c r="BH238" s="123" t="s">
        <v>6624</v>
      </c>
      <c r="BI238" s="123" t="s">
        <v>6624</v>
      </c>
      <c r="BJ238" s="87" t="e">
        <f>REPLACE(INDEX(GroupVertices[Group], MATCH(Vertices[[#This Row],[Vertex]],GroupVertices[Vertex],0)),1,1,"")</f>
        <v>#N/A</v>
      </c>
    </row>
    <row r="239" spans="1:62" x14ac:dyDescent="0.25">
      <c r="A239" s="67" t="s">
        <v>2321</v>
      </c>
      <c r="B239" s="68"/>
      <c r="C239" s="68"/>
      <c r="D239" s="69"/>
      <c r="E239" s="111"/>
      <c r="F239" s="103" t="s">
        <v>502</v>
      </c>
      <c r="G239" s="112"/>
      <c r="H239" s="72"/>
      <c r="I239" s="73"/>
      <c r="J239" s="113"/>
      <c r="K239" s="72" t="s">
        <v>6128</v>
      </c>
      <c r="L239" s="114"/>
      <c r="M239" s="77">
        <v>8358.12109375</v>
      </c>
      <c r="N239" s="77">
        <v>3491.817138671875</v>
      </c>
      <c r="O239" s="78"/>
      <c r="P239" s="79"/>
      <c r="Q239" s="79"/>
      <c r="R239" s="89"/>
      <c r="S239" s="49">
        <v>0</v>
      </c>
      <c r="T239" s="49">
        <v>2</v>
      </c>
      <c r="U239" s="50">
        <v>0</v>
      </c>
      <c r="V239" s="50">
        <v>1.0039999999999999E-3</v>
      </c>
      <c r="W239" s="50">
        <v>2.3969999999999998E-3</v>
      </c>
      <c r="X239" s="50">
        <v>0.58915600000000001</v>
      </c>
      <c r="Y239" s="50">
        <v>0.5</v>
      </c>
      <c r="Z239" s="50">
        <v>0</v>
      </c>
      <c r="AA239" s="74">
        <v>239</v>
      </c>
      <c r="AB239" s="74"/>
      <c r="AC239" s="75"/>
      <c r="AD239" s="82" t="s">
        <v>4194</v>
      </c>
      <c r="AE239" s="82">
        <v>14</v>
      </c>
      <c r="AF239" s="82">
        <v>3</v>
      </c>
      <c r="AG239" s="82">
        <v>23</v>
      </c>
      <c r="AH239" s="82">
        <v>12</v>
      </c>
      <c r="AI239" s="82">
        <v>-25200</v>
      </c>
      <c r="AJ239" s="82" t="s">
        <v>4588</v>
      </c>
      <c r="AK239" s="82" t="s">
        <v>1473</v>
      </c>
      <c r="AL239" s="82"/>
      <c r="AM239" s="82" t="s">
        <v>1568</v>
      </c>
      <c r="AN239" s="84">
        <v>41873.276064814818</v>
      </c>
      <c r="AO239" s="82"/>
      <c r="AP239" s="82" t="b">
        <v>0</v>
      </c>
      <c r="AQ239" s="82" t="b">
        <v>1</v>
      </c>
      <c r="AR239" s="82" t="b">
        <v>0</v>
      </c>
      <c r="AS239" s="82" t="s">
        <v>1023</v>
      </c>
      <c r="AT239" s="82">
        <v>0</v>
      </c>
      <c r="AU239" s="85" t="s">
        <v>1731</v>
      </c>
      <c r="AV239" s="82" t="b">
        <v>0</v>
      </c>
      <c r="AW239" s="82" t="s">
        <v>1780</v>
      </c>
      <c r="AX239" s="85" t="s">
        <v>5676</v>
      </c>
      <c r="AY239" s="82" t="s">
        <v>66</v>
      </c>
      <c r="AZ239" s="49" t="s">
        <v>2657</v>
      </c>
      <c r="BA239" s="49" t="s">
        <v>2657</v>
      </c>
      <c r="BB239" s="49" t="s">
        <v>2668</v>
      </c>
      <c r="BC239" s="49" t="s">
        <v>2668</v>
      </c>
      <c r="BD239" s="49"/>
      <c r="BE239" s="49"/>
      <c r="BF239" s="123" t="s">
        <v>6537</v>
      </c>
      <c r="BG239" s="123" t="s">
        <v>6537</v>
      </c>
      <c r="BH239" s="123" t="s">
        <v>6624</v>
      </c>
      <c r="BI239" s="123" t="s">
        <v>6624</v>
      </c>
      <c r="BJ239" s="87" t="e">
        <f>REPLACE(INDEX(GroupVertices[Group], MATCH(Vertices[[#This Row],[Vertex]],GroupVertices[Vertex],0)),1,1,"")</f>
        <v>#N/A</v>
      </c>
    </row>
    <row r="240" spans="1:62" x14ac:dyDescent="0.25">
      <c r="A240" s="67" t="s">
        <v>2322</v>
      </c>
      <c r="B240" s="68"/>
      <c r="C240" s="68"/>
      <c r="D240" s="69"/>
      <c r="E240" s="111"/>
      <c r="F240" s="103" t="s">
        <v>2862</v>
      </c>
      <c r="G240" s="112"/>
      <c r="H240" s="72"/>
      <c r="I240" s="73"/>
      <c r="J240" s="113"/>
      <c r="K240" s="72" t="s">
        <v>6129</v>
      </c>
      <c r="L240" s="114"/>
      <c r="M240" s="77">
        <v>8140.8623046875</v>
      </c>
      <c r="N240" s="77">
        <v>2838.660888671875</v>
      </c>
      <c r="O240" s="78"/>
      <c r="P240" s="79"/>
      <c r="Q240" s="79"/>
      <c r="R240" s="89"/>
      <c r="S240" s="49">
        <v>0</v>
      </c>
      <c r="T240" s="49">
        <v>2</v>
      </c>
      <c r="U240" s="50">
        <v>0</v>
      </c>
      <c r="V240" s="50">
        <v>1.0039999999999999E-3</v>
      </c>
      <c r="W240" s="50">
        <v>2.3969999999999998E-3</v>
      </c>
      <c r="X240" s="50">
        <v>0.58915600000000001</v>
      </c>
      <c r="Y240" s="50">
        <v>0.5</v>
      </c>
      <c r="Z240" s="50">
        <v>0</v>
      </c>
      <c r="AA240" s="74">
        <v>240</v>
      </c>
      <c r="AB240" s="74"/>
      <c r="AC240" s="75"/>
      <c r="AD240" s="82" t="s">
        <v>4195</v>
      </c>
      <c r="AE240" s="82">
        <v>374</v>
      </c>
      <c r="AF240" s="82">
        <v>118</v>
      </c>
      <c r="AG240" s="82">
        <v>852</v>
      </c>
      <c r="AH240" s="82">
        <v>2963</v>
      </c>
      <c r="AI240" s="82">
        <v>-25200</v>
      </c>
      <c r="AJ240" s="82" t="s">
        <v>4589</v>
      </c>
      <c r="AK240" s="82" t="s">
        <v>1045</v>
      </c>
      <c r="AL240" s="85" t="s">
        <v>4998</v>
      </c>
      <c r="AM240" s="82" t="s">
        <v>1568</v>
      </c>
      <c r="AN240" s="84">
        <v>40947.048090277778</v>
      </c>
      <c r="AO240" s="85" t="s">
        <v>5191</v>
      </c>
      <c r="AP240" s="82" t="b">
        <v>0</v>
      </c>
      <c r="AQ240" s="82" t="b">
        <v>0</v>
      </c>
      <c r="AR240" s="82" t="b">
        <v>1</v>
      </c>
      <c r="AS240" s="82" t="s">
        <v>1023</v>
      </c>
      <c r="AT240" s="82">
        <v>2</v>
      </c>
      <c r="AU240" s="85" t="s">
        <v>1731</v>
      </c>
      <c r="AV240" s="82" t="b">
        <v>0</v>
      </c>
      <c r="AW240" s="82" t="s">
        <v>1780</v>
      </c>
      <c r="AX240" s="85" t="s">
        <v>5677</v>
      </c>
      <c r="AY240" s="82" t="s">
        <v>66</v>
      </c>
      <c r="AZ240" s="49" t="s">
        <v>2657</v>
      </c>
      <c r="BA240" s="49" t="s">
        <v>2657</v>
      </c>
      <c r="BB240" s="49" t="s">
        <v>2668</v>
      </c>
      <c r="BC240" s="49" t="s">
        <v>2668</v>
      </c>
      <c r="BD240" s="49"/>
      <c r="BE240" s="49"/>
      <c r="BF240" s="123" t="s">
        <v>6537</v>
      </c>
      <c r="BG240" s="123" t="s">
        <v>6537</v>
      </c>
      <c r="BH240" s="123" t="s">
        <v>6624</v>
      </c>
      <c r="BI240" s="123" t="s">
        <v>6624</v>
      </c>
      <c r="BJ240" s="87" t="e">
        <f>REPLACE(INDEX(GroupVertices[Group], MATCH(Vertices[[#This Row],[Vertex]],GroupVertices[Vertex],0)),1,1,"")</f>
        <v>#N/A</v>
      </c>
    </row>
    <row r="241" spans="1:62" x14ac:dyDescent="0.25">
      <c r="A241" s="67" t="s">
        <v>2323</v>
      </c>
      <c r="B241" s="68"/>
      <c r="C241" s="68"/>
      <c r="D241" s="69"/>
      <c r="E241" s="111"/>
      <c r="F241" s="103" t="s">
        <v>2863</v>
      </c>
      <c r="G241" s="112"/>
      <c r="H241" s="72"/>
      <c r="I241" s="73"/>
      <c r="J241" s="113"/>
      <c r="K241" s="72" t="s">
        <v>6130</v>
      </c>
      <c r="L241" s="114"/>
      <c r="M241" s="77">
        <v>2865.609130859375</v>
      </c>
      <c r="N241" s="77">
        <v>3695.811279296875</v>
      </c>
      <c r="O241" s="78"/>
      <c r="P241" s="79"/>
      <c r="Q241" s="79"/>
      <c r="R241" s="89"/>
      <c r="S241" s="49">
        <v>0</v>
      </c>
      <c r="T241" s="49">
        <v>2</v>
      </c>
      <c r="U241" s="50">
        <v>0</v>
      </c>
      <c r="V241" s="50">
        <v>1.0039999999999999E-3</v>
      </c>
      <c r="W241" s="50">
        <v>2.3969999999999998E-3</v>
      </c>
      <c r="X241" s="50">
        <v>0.58915600000000001</v>
      </c>
      <c r="Y241" s="50">
        <v>0.5</v>
      </c>
      <c r="Z241" s="50">
        <v>0</v>
      </c>
      <c r="AA241" s="74">
        <v>241</v>
      </c>
      <c r="AB241" s="74"/>
      <c r="AC241" s="75"/>
      <c r="AD241" s="82" t="s">
        <v>4196</v>
      </c>
      <c r="AE241" s="82">
        <v>2</v>
      </c>
      <c r="AF241" s="82">
        <v>284</v>
      </c>
      <c r="AG241" s="82">
        <v>277</v>
      </c>
      <c r="AH241" s="82">
        <v>1659</v>
      </c>
      <c r="AI241" s="82">
        <v>19800</v>
      </c>
      <c r="AJ241" s="82" t="s">
        <v>4590</v>
      </c>
      <c r="AK241" s="82" t="s">
        <v>1414</v>
      </c>
      <c r="AL241" s="85" t="s">
        <v>4999</v>
      </c>
      <c r="AM241" s="82" t="s">
        <v>1435</v>
      </c>
      <c r="AN241" s="84">
        <v>41488.228634259256</v>
      </c>
      <c r="AO241" s="85" t="s">
        <v>5192</v>
      </c>
      <c r="AP241" s="82" t="b">
        <v>1</v>
      </c>
      <c r="AQ241" s="82" t="b">
        <v>0</v>
      </c>
      <c r="AR241" s="82" t="b">
        <v>0</v>
      </c>
      <c r="AS241" s="82" t="s">
        <v>1023</v>
      </c>
      <c r="AT241" s="82">
        <v>2</v>
      </c>
      <c r="AU241" s="85" t="s">
        <v>1731</v>
      </c>
      <c r="AV241" s="82" t="b">
        <v>0</v>
      </c>
      <c r="AW241" s="82" t="s">
        <v>1780</v>
      </c>
      <c r="AX241" s="85" t="s">
        <v>5678</v>
      </c>
      <c r="AY241" s="82" t="s">
        <v>66</v>
      </c>
      <c r="AZ241" s="49" t="s">
        <v>2657</v>
      </c>
      <c r="BA241" s="49" t="s">
        <v>2657</v>
      </c>
      <c r="BB241" s="49" t="s">
        <v>2668</v>
      </c>
      <c r="BC241" s="49" t="s">
        <v>2668</v>
      </c>
      <c r="BD241" s="49"/>
      <c r="BE241" s="49"/>
      <c r="BF241" s="123" t="s">
        <v>6537</v>
      </c>
      <c r="BG241" s="123" t="s">
        <v>6537</v>
      </c>
      <c r="BH241" s="123" t="s">
        <v>6624</v>
      </c>
      <c r="BI241" s="123" t="s">
        <v>6624</v>
      </c>
      <c r="BJ241" s="87" t="e">
        <f>REPLACE(INDEX(GroupVertices[Group], MATCH(Vertices[[#This Row],[Vertex]],GroupVertices[Vertex],0)),1,1,"")</f>
        <v>#N/A</v>
      </c>
    </row>
    <row r="242" spans="1:62" x14ac:dyDescent="0.25">
      <c r="A242" s="67" t="s">
        <v>2324</v>
      </c>
      <c r="B242" s="68"/>
      <c r="C242" s="68"/>
      <c r="D242" s="69"/>
      <c r="E242" s="111"/>
      <c r="F242" s="103" t="s">
        <v>2864</v>
      </c>
      <c r="G242" s="112"/>
      <c r="H242" s="72"/>
      <c r="I242" s="73"/>
      <c r="J242" s="113"/>
      <c r="K242" s="72" t="s">
        <v>6131</v>
      </c>
      <c r="L242" s="114"/>
      <c r="M242" s="77">
        <v>3202.912109375</v>
      </c>
      <c r="N242" s="77">
        <v>4966.00732421875</v>
      </c>
      <c r="O242" s="78"/>
      <c r="P242" s="79"/>
      <c r="Q242" s="79"/>
      <c r="R242" s="89"/>
      <c r="S242" s="49">
        <v>0</v>
      </c>
      <c r="T242" s="49">
        <v>2</v>
      </c>
      <c r="U242" s="50">
        <v>0</v>
      </c>
      <c r="V242" s="50">
        <v>1.0039999999999999E-3</v>
      </c>
      <c r="W242" s="50">
        <v>2.3969999999999998E-3</v>
      </c>
      <c r="X242" s="50">
        <v>0.58915600000000001</v>
      </c>
      <c r="Y242" s="50">
        <v>0.5</v>
      </c>
      <c r="Z242" s="50">
        <v>0</v>
      </c>
      <c r="AA242" s="74">
        <v>242</v>
      </c>
      <c r="AB242" s="74"/>
      <c r="AC242" s="75"/>
      <c r="AD242" s="82" t="s">
        <v>4197</v>
      </c>
      <c r="AE242" s="82">
        <v>33</v>
      </c>
      <c r="AF242" s="82">
        <v>8</v>
      </c>
      <c r="AG242" s="82">
        <v>140</v>
      </c>
      <c r="AH242" s="82">
        <v>755</v>
      </c>
      <c r="AI242" s="82"/>
      <c r="AJ242" s="82"/>
      <c r="AK242" s="82" t="s">
        <v>1487</v>
      </c>
      <c r="AL242" s="82"/>
      <c r="AM242" s="82"/>
      <c r="AN242" s="84">
        <v>42305.462013888886</v>
      </c>
      <c r="AO242" s="85" t="s">
        <v>5193</v>
      </c>
      <c r="AP242" s="82" t="b">
        <v>1</v>
      </c>
      <c r="AQ242" s="82" t="b">
        <v>0</v>
      </c>
      <c r="AR242" s="82" t="b">
        <v>0</v>
      </c>
      <c r="AS242" s="82" t="s">
        <v>1023</v>
      </c>
      <c r="AT242" s="82">
        <v>0</v>
      </c>
      <c r="AU242" s="85" t="s">
        <v>1731</v>
      </c>
      <c r="AV242" s="82" t="b">
        <v>0</v>
      </c>
      <c r="AW242" s="82" t="s">
        <v>1780</v>
      </c>
      <c r="AX242" s="85" t="s">
        <v>5679</v>
      </c>
      <c r="AY242" s="82" t="s">
        <v>66</v>
      </c>
      <c r="AZ242" s="49" t="s">
        <v>2657</v>
      </c>
      <c r="BA242" s="49" t="s">
        <v>2657</v>
      </c>
      <c r="BB242" s="49" t="s">
        <v>2668</v>
      </c>
      <c r="BC242" s="49" t="s">
        <v>2668</v>
      </c>
      <c r="BD242" s="49"/>
      <c r="BE242" s="49"/>
      <c r="BF242" s="123" t="s">
        <v>6537</v>
      </c>
      <c r="BG242" s="123" t="s">
        <v>6537</v>
      </c>
      <c r="BH242" s="123" t="s">
        <v>6624</v>
      </c>
      <c r="BI242" s="123" t="s">
        <v>6624</v>
      </c>
      <c r="BJ242" s="87" t="e">
        <f>REPLACE(INDEX(GroupVertices[Group], MATCH(Vertices[[#This Row],[Vertex]],GroupVertices[Vertex],0)),1,1,"")</f>
        <v>#N/A</v>
      </c>
    </row>
    <row r="243" spans="1:62" x14ac:dyDescent="0.25">
      <c r="A243" s="67" t="s">
        <v>2325</v>
      </c>
      <c r="B243" s="68"/>
      <c r="C243" s="68"/>
      <c r="D243" s="69"/>
      <c r="E243" s="111"/>
      <c r="F243" s="103" t="s">
        <v>2865</v>
      </c>
      <c r="G243" s="112"/>
      <c r="H243" s="72"/>
      <c r="I243" s="73"/>
      <c r="J243" s="113"/>
      <c r="K243" s="72" t="s">
        <v>6132</v>
      </c>
      <c r="L243" s="114"/>
      <c r="M243" s="77">
        <v>8090.89208984375</v>
      </c>
      <c r="N243" s="77">
        <v>1886.2783203125</v>
      </c>
      <c r="O243" s="78"/>
      <c r="P243" s="79"/>
      <c r="Q243" s="79"/>
      <c r="R243" s="89"/>
      <c r="S243" s="49">
        <v>0</v>
      </c>
      <c r="T243" s="49">
        <v>2</v>
      </c>
      <c r="U243" s="50">
        <v>0</v>
      </c>
      <c r="V243" s="50">
        <v>1.0039999999999999E-3</v>
      </c>
      <c r="W243" s="50">
        <v>2.3969999999999998E-3</v>
      </c>
      <c r="X243" s="50">
        <v>0.58915600000000001</v>
      </c>
      <c r="Y243" s="50">
        <v>0.5</v>
      </c>
      <c r="Z243" s="50">
        <v>0</v>
      </c>
      <c r="AA243" s="74">
        <v>243</v>
      </c>
      <c r="AB243" s="74"/>
      <c r="AC243" s="75"/>
      <c r="AD243" s="82" t="s">
        <v>4198</v>
      </c>
      <c r="AE243" s="82">
        <v>217</v>
      </c>
      <c r="AF243" s="82">
        <v>207</v>
      </c>
      <c r="AG243" s="82">
        <v>120</v>
      </c>
      <c r="AH243" s="82">
        <v>965</v>
      </c>
      <c r="AI243" s="82"/>
      <c r="AJ243" s="82" t="s">
        <v>4591</v>
      </c>
      <c r="AK243" s="82" t="s">
        <v>4856</v>
      </c>
      <c r="AL243" s="82"/>
      <c r="AM243" s="82"/>
      <c r="AN243" s="84">
        <v>41853.331469907411</v>
      </c>
      <c r="AO243" s="82"/>
      <c r="AP243" s="82" t="b">
        <v>0</v>
      </c>
      <c r="AQ243" s="82" t="b">
        <v>0</v>
      </c>
      <c r="AR243" s="82" t="b">
        <v>1</v>
      </c>
      <c r="AS243" s="82" t="s">
        <v>1023</v>
      </c>
      <c r="AT243" s="82">
        <v>5</v>
      </c>
      <c r="AU243" s="85" t="s">
        <v>1731</v>
      </c>
      <c r="AV243" s="82" t="b">
        <v>0</v>
      </c>
      <c r="AW243" s="82" t="s">
        <v>1780</v>
      </c>
      <c r="AX243" s="85" t="s">
        <v>5680</v>
      </c>
      <c r="AY243" s="82" t="s">
        <v>66</v>
      </c>
      <c r="AZ243" s="49" t="s">
        <v>2657</v>
      </c>
      <c r="BA243" s="49" t="s">
        <v>2657</v>
      </c>
      <c r="BB243" s="49" t="s">
        <v>2668</v>
      </c>
      <c r="BC243" s="49" t="s">
        <v>2668</v>
      </c>
      <c r="BD243" s="49"/>
      <c r="BE243" s="49"/>
      <c r="BF243" s="123" t="s">
        <v>6537</v>
      </c>
      <c r="BG243" s="123" t="s">
        <v>6537</v>
      </c>
      <c r="BH243" s="123" t="s">
        <v>6624</v>
      </c>
      <c r="BI243" s="123" t="s">
        <v>6624</v>
      </c>
      <c r="BJ243" s="87" t="e">
        <f>REPLACE(INDEX(GroupVertices[Group], MATCH(Vertices[[#This Row],[Vertex]],GroupVertices[Vertex],0)),1,1,"")</f>
        <v>#N/A</v>
      </c>
    </row>
    <row r="244" spans="1:62" x14ac:dyDescent="0.25">
      <c r="A244" s="67" t="s">
        <v>2326</v>
      </c>
      <c r="B244" s="68"/>
      <c r="C244" s="68"/>
      <c r="D244" s="69"/>
      <c r="E244" s="111"/>
      <c r="F244" s="103" t="s">
        <v>2866</v>
      </c>
      <c r="G244" s="112"/>
      <c r="H244" s="72"/>
      <c r="I244" s="73"/>
      <c r="J244" s="113"/>
      <c r="K244" s="72" t="s">
        <v>6133</v>
      </c>
      <c r="L244" s="114"/>
      <c r="M244" s="77">
        <v>7015.8544921875</v>
      </c>
      <c r="N244" s="77">
        <v>7232.5439453125</v>
      </c>
      <c r="O244" s="78"/>
      <c r="P244" s="79"/>
      <c r="Q244" s="79"/>
      <c r="R244" s="89"/>
      <c r="S244" s="49">
        <v>0</v>
      </c>
      <c r="T244" s="49">
        <v>2</v>
      </c>
      <c r="U244" s="50">
        <v>0</v>
      </c>
      <c r="V244" s="50">
        <v>1.0039999999999999E-3</v>
      </c>
      <c r="W244" s="50">
        <v>2.3969999999999998E-3</v>
      </c>
      <c r="X244" s="50">
        <v>0.58915600000000001</v>
      </c>
      <c r="Y244" s="50">
        <v>0.5</v>
      </c>
      <c r="Z244" s="50">
        <v>0</v>
      </c>
      <c r="AA244" s="74">
        <v>244</v>
      </c>
      <c r="AB244" s="74"/>
      <c r="AC244" s="75"/>
      <c r="AD244" s="82" t="s">
        <v>4199</v>
      </c>
      <c r="AE244" s="82">
        <v>123</v>
      </c>
      <c r="AF244" s="82">
        <v>407</v>
      </c>
      <c r="AG244" s="82">
        <v>21516</v>
      </c>
      <c r="AH244" s="82">
        <v>47392</v>
      </c>
      <c r="AI244" s="82">
        <v>-25200</v>
      </c>
      <c r="AJ244" s="82" t="s">
        <v>4592</v>
      </c>
      <c r="AK244" s="82"/>
      <c r="AL244" s="85" t="s">
        <v>5000</v>
      </c>
      <c r="AM244" s="82" t="s">
        <v>1568</v>
      </c>
      <c r="AN244" s="84">
        <v>42370.560381944444</v>
      </c>
      <c r="AO244" s="85" t="s">
        <v>5194</v>
      </c>
      <c r="AP244" s="82" t="b">
        <v>1</v>
      </c>
      <c r="AQ244" s="82" t="b">
        <v>0</v>
      </c>
      <c r="AR244" s="82" t="b">
        <v>0</v>
      </c>
      <c r="AS244" s="82" t="s">
        <v>1023</v>
      </c>
      <c r="AT244" s="82">
        <v>15</v>
      </c>
      <c r="AU244" s="82"/>
      <c r="AV244" s="82" t="b">
        <v>0</v>
      </c>
      <c r="AW244" s="82" t="s">
        <v>1780</v>
      </c>
      <c r="AX244" s="85" t="s">
        <v>5681</v>
      </c>
      <c r="AY244" s="82" t="s">
        <v>66</v>
      </c>
      <c r="AZ244" s="49" t="s">
        <v>2657</v>
      </c>
      <c r="BA244" s="49" t="s">
        <v>2657</v>
      </c>
      <c r="BB244" s="49" t="s">
        <v>2668</v>
      </c>
      <c r="BC244" s="49" t="s">
        <v>2668</v>
      </c>
      <c r="BD244" s="49"/>
      <c r="BE244" s="49"/>
      <c r="BF244" s="123" t="s">
        <v>6537</v>
      </c>
      <c r="BG244" s="123" t="s">
        <v>6537</v>
      </c>
      <c r="BH244" s="123" t="s">
        <v>6624</v>
      </c>
      <c r="BI244" s="123" t="s">
        <v>6624</v>
      </c>
      <c r="BJ244" s="87" t="e">
        <f>REPLACE(INDEX(GroupVertices[Group], MATCH(Vertices[[#This Row],[Vertex]],GroupVertices[Vertex],0)),1,1,"")</f>
        <v>#N/A</v>
      </c>
    </row>
    <row r="245" spans="1:62" x14ac:dyDescent="0.25">
      <c r="A245" s="67" t="s">
        <v>2327</v>
      </c>
      <c r="B245" s="68"/>
      <c r="C245" s="68"/>
      <c r="D245" s="69"/>
      <c r="E245" s="111"/>
      <c r="F245" s="103" t="s">
        <v>2867</v>
      </c>
      <c r="G245" s="112"/>
      <c r="H245" s="72"/>
      <c r="I245" s="73"/>
      <c r="J245" s="113"/>
      <c r="K245" s="72" t="s">
        <v>6134</v>
      </c>
      <c r="L245" s="114"/>
      <c r="M245" s="77">
        <v>8557.576171875</v>
      </c>
      <c r="N245" s="77">
        <v>5600.57666015625</v>
      </c>
      <c r="O245" s="78"/>
      <c r="P245" s="79"/>
      <c r="Q245" s="79"/>
      <c r="R245" s="89"/>
      <c r="S245" s="49">
        <v>0</v>
      </c>
      <c r="T245" s="49">
        <v>2</v>
      </c>
      <c r="U245" s="50">
        <v>0</v>
      </c>
      <c r="V245" s="50">
        <v>1.0039999999999999E-3</v>
      </c>
      <c r="W245" s="50">
        <v>2.3969999999999998E-3</v>
      </c>
      <c r="X245" s="50">
        <v>0.58915600000000001</v>
      </c>
      <c r="Y245" s="50">
        <v>0.5</v>
      </c>
      <c r="Z245" s="50">
        <v>0</v>
      </c>
      <c r="AA245" s="74">
        <v>245</v>
      </c>
      <c r="AB245" s="74"/>
      <c r="AC245" s="75"/>
      <c r="AD245" s="82" t="s">
        <v>4200</v>
      </c>
      <c r="AE245" s="82">
        <v>714</v>
      </c>
      <c r="AF245" s="82">
        <v>206</v>
      </c>
      <c r="AG245" s="82">
        <v>794</v>
      </c>
      <c r="AH245" s="82">
        <v>490</v>
      </c>
      <c r="AI245" s="82">
        <v>19800</v>
      </c>
      <c r="AJ245" s="82" t="s">
        <v>4593</v>
      </c>
      <c r="AK245" s="82" t="s">
        <v>4857</v>
      </c>
      <c r="AL245" s="82"/>
      <c r="AM245" s="82" t="s">
        <v>1419</v>
      </c>
      <c r="AN245" s="84">
        <v>40579.645462962966</v>
      </c>
      <c r="AO245" s="82"/>
      <c r="AP245" s="82" t="b">
        <v>0</v>
      </c>
      <c r="AQ245" s="82" t="b">
        <v>0</v>
      </c>
      <c r="AR245" s="82" t="b">
        <v>1</v>
      </c>
      <c r="AS245" s="82" t="s">
        <v>1023</v>
      </c>
      <c r="AT245" s="82">
        <v>0</v>
      </c>
      <c r="AU245" s="85" t="s">
        <v>5392</v>
      </c>
      <c r="AV245" s="82" t="b">
        <v>0</v>
      </c>
      <c r="AW245" s="82" t="s">
        <v>1780</v>
      </c>
      <c r="AX245" s="85" t="s">
        <v>5682</v>
      </c>
      <c r="AY245" s="82" t="s">
        <v>66</v>
      </c>
      <c r="AZ245" s="49" t="s">
        <v>2657</v>
      </c>
      <c r="BA245" s="49" t="s">
        <v>2657</v>
      </c>
      <c r="BB245" s="49" t="s">
        <v>2668</v>
      </c>
      <c r="BC245" s="49" t="s">
        <v>2668</v>
      </c>
      <c r="BD245" s="49"/>
      <c r="BE245" s="49"/>
      <c r="BF245" s="123" t="s">
        <v>6537</v>
      </c>
      <c r="BG245" s="123" t="s">
        <v>6537</v>
      </c>
      <c r="BH245" s="123" t="s">
        <v>6624</v>
      </c>
      <c r="BI245" s="123" t="s">
        <v>6624</v>
      </c>
      <c r="BJ245" s="87" t="e">
        <f>REPLACE(INDEX(GroupVertices[Group], MATCH(Vertices[[#This Row],[Vertex]],GroupVertices[Vertex],0)),1,1,"")</f>
        <v>#N/A</v>
      </c>
    </row>
    <row r="246" spans="1:62" x14ac:dyDescent="0.25">
      <c r="A246" s="67" t="s">
        <v>2328</v>
      </c>
      <c r="B246" s="68"/>
      <c r="C246" s="68"/>
      <c r="D246" s="69"/>
      <c r="E246" s="111"/>
      <c r="F246" s="103" t="s">
        <v>2868</v>
      </c>
      <c r="G246" s="112"/>
      <c r="H246" s="72"/>
      <c r="I246" s="73"/>
      <c r="J246" s="113"/>
      <c r="K246" s="72" t="s">
        <v>6135</v>
      </c>
      <c r="L246" s="114"/>
      <c r="M246" s="77">
        <v>8970.32421875</v>
      </c>
      <c r="N246" s="77">
        <v>4118.73388671875</v>
      </c>
      <c r="O246" s="78"/>
      <c r="P246" s="79"/>
      <c r="Q246" s="79"/>
      <c r="R246" s="89"/>
      <c r="S246" s="49">
        <v>0</v>
      </c>
      <c r="T246" s="49">
        <v>2</v>
      </c>
      <c r="U246" s="50">
        <v>0</v>
      </c>
      <c r="V246" s="50">
        <v>1.0039999999999999E-3</v>
      </c>
      <c r="W246" s="50">
        <v>2.3969999999999998E-3</v>
      </c>
      <c r="X246" s="50">
        <v>0.58915600000000001</v>
      </c>
      <c r="Y246" s="50">
        <v>0.5</v>
      </c>
      <c r="Z246" s="50">
        <v>0</v>
      </c>
      <c r="AA246" s="74">
        <v>246</v>
      </c>
      <c r="AB246" s="74"/>
      <c r="AC246" s="75"/>
      <c r="AD246" s="82" t="s">
        <v>4201</v>
      </c>
      <c r="AE246" s="82">
        <v>2102</v>
      </c>
      <c r="AF246" s="82">
        <v>812</v>
      </c>
      <c r="AG246" s="82">
        <v>51386</v>
      </c>
      <c r="AH246" s="82">
        <v>23696</v>
      </c>
      <c r="AI246" s="82">
        <v>19800</v>
      </c>
      <c r="AJ246" s="82" t="s">
        <v>4594</v>
      </c>
      <c r="AK246" s="82" t="s">
        <v>1045</v>
      </c>
      <c r="AL246" s="85" t="s">
        <v>5001</v>
      </c>
      <c r="AM246" s="82" t="s">
        <v>1419</v>
      </c>
      <c r="AN246" s="84">
        <v>41739.47761574074</v>
      </c>
      <c r="AO246" s="85" t="s">
        <v>5195</v>
      </c>
      <c r="AP246" s="82" t="b">
        <v>0</v>
      </c>
      <c r="AQ246" s="82" t="b">
        <v>0</v>
      </c>
      <c r="AR246" s="82" t="b">
        <v>1</v>
      </c>
      <c r="AS246" s="82" t="s">
        <v>1023</v>
      </c>
      <c r="AT246" s="82">
        <v>89</v>
      </c>
      <c r="AU246" s="85" t="s">
        <v>1760</v>
      </c>
      <c r="AV246" s="82" t="b">
        <v>0</v>
      </c>
      <c r="AW246" s="82" t="s">
        <v>1780</v>
      </c>
      <c r="AX246" s="85" t="s">
        <v>5683</v>
      </c>
      <c r="AY246" s="82" t="s">
        <v>66</v>
      </c>
      <c r="AZ246" s="49" t="s">
        <v>2657</v>
      </c>
      <c r="BA246" s="49" t="s">
        <v>2657</v>
      </c>
      <c r="BB246" s="49" t="s">
        <v>2668</v>
      </c>
      <c r="BC246" s="49" t="s">
        <v>2668</v>
      </c>
      <c r="BD246" s="49"/>
      <c r="BE246" s="49"/>
      <c r="BF246" s="123" t="s">
        <v>6537</v>
      </c>
      <c r="BG246" s="123" t="s">
        <v>6537</v>
      </c>
      <c r="BH246" s="123" t="s">
        <v>6624</v>
      </c>
      <c r="BI246" s="123" t="s">
        <v>6624</v>
      </c>
      <c r="BJ246" s="87" t="e">
        <f>REPLACE(INDEX(GroupVertices[Group], MATCH(Vertices[[#This Row],[Vertex]],GroupVertices[Vertex],0)),1,1,"")</f>
        <v>#N/A</v>
      </c>
    </row>
    <row r="247" spans="1:62" x14ac:dyDescent="0.25">
      <c r="A247" s="67" t="s">
        <v>2329</v>
      </c>
      <c r="B247" s="68"/>
      <c r="C247" s="68"/>
      <c r="D247" s="69"/>
      <c r="E247" s="111"/>
      <c r="F247" s="103" t="s">
        <v>2869</v>
      </c>
      <c r="G247" s="112"/>
      <c r="H247" s="72"/>
      <c r="I247" s="73"/>
      <c r="J247" s="113"/>
      <c r="K247" s="72" t="s">
        <v>6136</v>
      </c>
      <c r="L247" s="114"/>
      <c r="M247" s="77">
        <v>6482.71923828125</v>
      </c>
      <c r="N247" s="77">
        <v>7136.0234375</v>
      </c>
      <c r="O247" s="78"/>
      <c r="P247" s="79"/>
      <c r="Q247" s="79"/>
      <c r="R247" s="89"/>
      <c r="S247" s="49">
        <v>0</v>
      </c>
      <c r="T247" s="49">
        <v>2</v>
      </c>
      <c r="U247" s="50">
        <v>0</v>
      </c>
      <c r="V247" s="50">
        <v>1.0039999999999999E-3</v>
      </c>
      <c r="W247" s="50">
        <v>2.3969999999999998E-3</v>
      </c>
      <c r="X247" s="50">
        <v>0.58915600000000001</v>
      </c>
      <c r="Y247" s="50">
        <v>0.5</v>
      </c>
      <c r="Z247" s="50">
        <v>0</v>
      </c>
      <c r="AA247" s="74">
        <v>247</v>
      </c>
      <c r="AB247" s="74"/>
      <c r="AC247" s="75"/>
      <c r="AD247" s="82" t="s">
        <v>4202</v>
      </c>
      <c r="AE247" s="82">
        <v>241</v>
      </c>
      <c r="AF247" s="82">
        <v>105</v>
      </c>
      <c r="AG247" s="82">
        <v>4714</v>
      </c>
      <c r="AH247" s="82">
        <v>3824</v>
      </c>
      <c r="AI247" s="82"/>
      <c r="AJ247" s="82" t="s">
        <v>4595</v>
      </c>
      <c r="AK247" s="82" t="s">
        <v>1435</v>
      </c>
      <c r="AL247" s="82"/>
      <c r="AM247" s="82"/>
      <c r="AN247" s="84">
        <v>41537.617048611108</v>
      </c>
      <c r="AO247" s="85" t="s">
        <v>5196</v>
      </c>
      <c r="AP247" s="82" t="b">
        <v>0</v>
      </c>
      <c r="AQ247" s="82" t="b">
        <v>0</v>
      </c>
      <c r="AR247" s="82" t="b">
        <v>1</v>
      </c>
      <c r="AS247" s="82" t="s">
        <v>1023</v>
      </c>
      <c r="AT247" s="82">
        <v>4</v>
      </c>
      <c r="AU247" s="85" t="s">
        <v>1731</v>
      </c>
      <c r="AV247" s="82" t="b">
        <v>0</v>
      </c>
      <c r="AW247" s="82" t="s">
        <v>1780</v>
      </c>
      <c r="AX247" s="85" t="s">
        <v>5684</v>
      </c>
      <c r="AY247" s="82" t="s">
        <v>66</v>
      </c>
      <c r="AZ247" s="49" t="s">
        <v>2657</v>
      </c>
      <c r="BA247" s="49" t="s">
        <v>2657</v>
      </c>
      <c r="BB247" s="49" t="s">
        <v>2668</v>
      </c>
      <c r="BC247" s="49" t="s">
        <v>2668</v>
      </c>
      <c r="BD247" s="49"/>
      <c r="BE247" s="49"/>
      <c r="BF247" s="123" t="s">
        <v>6537</v>
      </c>
      <c r="BG247" s="123" t="s">
        <v>6537</v>
      </c>
      <c r="BH247" s="123" t="s">
        <v>6624</v>
      </c>
      <c r="BI247" s="123" t="s">
        <v>6624</v>
      </c>
      <c r="BJ247" s="87" t="e">
        <f>REPLACE(INDEX(GroupVertices[Group], MATCH(Vertices[[#This Row],[Vertex]],GroupVertices[Vertex],0)),1,1,"")</f>
        <v>#N/A</v>
      </c>
    </row>
    <row r="248" spans="1:62" x14ac:dyDescent="0.25">
      <c r="A248" s="67" t="s">
        <v>2330</v>
      </c>
      <c r="B248" s="68"/>
      <c r="C248" s="68"/>
      <c r="D248" s="69"/>
      <c r="E248" s="111"/>
      <c r="F248" s="103" t="s">
        <v>2870</v>
      </c>
      <c r="G248" s="112"/>
      <c r="H248" s="72"/>
      <c r="I248" s="73"/>
      <c r="J248" s="113"/>
      <c r="K248" s="72" t="s">
        <v>6137</v>
      </c>
      <c r="L248" s="114"/>
      <c r="M248" s="77">
        <v>7985.71728515625</v>
      </c>
      <c r="N248" s="77">
        <v>6556.5205078125</v>
      </c>
      <c r="O248" s="78"/>
      <c r="P248" s="79"/>
      <c r="Q248" s="79"/>
      <c r="R248" s="89"/>
      <c r="S248" s="49">
        <v>0</v>
      </c>
      <c r="T248" s="49">
        <v>2</v>
      </c>
      <c r="U248" s="50">
        <v>0</v>
      </c>
      <c r="V248" s="50">
        <v>1.0039999999999999E-3</v>
      </c>
      <c r="W248" s="50">
        <v>2.3969999999999998E-3</v>
      </c>
      <c r="X248" s="50">
        <v>0.58915600000000001</v>
      </c>
      <c r="Y248" s="50">
        <v>0.5</v>
      </c>
      <c r="Z248" s="50">
        <v>0</v>
      </c>
      <c r="AA248" s="74">
        <v>248</v>
      </c>
      <c r="AB248" s="74"/>
      <c r="AC248" s="75"/>
      <c r="AD248" s="82" t="s">
        <v>4203</v>
      </c>
      <c r="AE248" s="82">
        <v>71</v>
      </c>
      <c r="AF248" s="82">
        <v>35</v>
      </c>
      <c r="AG248" s="82">
        <v>701</v>
      </c>
      <c r="AH248" s="82">
        <v>513</v>
      </c>
      <c r="AI248" s="82"/>
      <c r="AJ248" s="82" t="s">
        <v>4596</v>
      </c>
      <c r="AK248" s="82" t="s">
        <v>1045</v>
      </c>
      <c r="AL248" s="82"/>
      <c r="AM248" s="82"/>
      <c r="AN248" s="84">
        <v>41683.042222222219</v>
      </c>
      <c r="AO248" s="85" t="s">
        <v>5197</v>
      </c>
      <c r="AP248" s="82" t="b">
        <v>1</v>
      </c>
      <c r="AQ248" s="82" t="b">
        <v>0</v>
      </c>
      <c r="AR248" s="82" t="b">
        <v>0</v>
      </c>
      <c r="AS248" s="82" t="s">
        <v>1023</v>
      </c>
      <c r="AT248" s="82">
        <v>0</v>
      </c>
      <c r="AU248" s="85" t="s">
        <v>1731</v>
      </c>
      <c r="AV248" s="82" t="b">
        <v>0</v>
      </c>
      <c r="AW248" s="82" t="s">
        <v>1780</v>
      </c>
      <c r="AX248" s="85" t="s">
        <v>5685</v>
      </c>
      <c r="AY248" s="82" t="s">
        <v>66</v>
      </c>
      <c r="AZ248" s="49"/>
      <c r="BA248" s="49"/>
      <c r="BB248" s="49"/>
      <c r="BC248" s="49"/>
      <c r="BD248" s="49"/>
      <c r="BE248" s="49"/>
      <c r="BF248" s="123" t="s">
        <v>6542</v>
      </c>
      <c r="BG248" s="123" t="s">
        <v>6542</v>
      </c>
      <c r="BH248" s="123" t="s">
        <v>6700</v>
      </c>
      <c r="BI248" s="123" t="s">
        <v>6700</v>
      </c>
      <c r="BJ248" s="87" t="e">
        <f>REPLACE(INDEX(GroupVertices[Group], MATCH(Vertices[[#This Row],[Vertex]],GroupVertices[Vertex],0)),1,1,"")</f>
        <v>#N/A</v>
      </c>
    </row>
    <row r="249" spans="1:62" x14ac:dyDescent="0.25">
      <c r="A249" s="67" t="s">
        <v>2331</v>
      </c>
      <c r="B249" s="68"/>
      <c r="C249" s="68"/>
      <c r="D249" s="69"/>
      <c r="E249" s="111"/>
      <c r="F249" s="103" t="s">
        <v>2871</v>
      </c>
      <c r="G249" s="112"/>
      <c r="H249" s="72"/>
      <c r="I249" s="73"/>
      <c r="J249" s="113"/>
      <c r="K249" s="72" t="s">
        <v>6138</v>
      </c>
      <c r="L249" s="114"/>
      <c r="M249" s="77">
        <v>5870.58740234375</v>
      </c>
      <c r="N249" s="77">
        <v>6032.7421875</v>
      </c>
      <c r="O249" s="78"/>
      <c r="P249" s="79"/>
      <c r="Q249" s="79"/>
      <c r="R249" s="89"/>
      <c r="S249" s="49">
        <v>0</v>
      </c>
      <c r="T249" s="49">
        <v>2</v>
      </c>
      <c r="U249" s="50">
        <v>0</v>
      </c>
      <c r="V249" s="50">
        <v>1.0039999999999999E-3</v>
      </c>
      <c r="W249" s="50">
        <v>2.3969999999999998E-3</v>
      </c>
      <c r="X249" s="50">
        <v>0.58915600000000001</v>
      </c>
      <c r="Y249" s="50">
        <v>0.5</v>
      </c>
      <c r="Z249" s="50">
        <v>0</v>
      </c>
      <c r="AA249" s="74">
        <v>249</v>
      </c>
      <c r="AB249" s="74"/>
      <c r="AC249" s="75"/>
      <c r="AD249" s="82" t="s">
        <v>4204</v>
      </c>
      <c r="AE249" s="82">
        <v>587</v>
      </c>
      <c r="AF249" s="82">
        <v>735</v>
      </c>
      <c r="AG249" s="82">
        <v>18085</v>
      </c>
      <c r="AH249" s="82">
        <v>19496</v>
      </c>
      <c r="AI249" s="82"/>
      <c r="AJ249" s="82" t="s">
        <v>4597</v>
      </c>
      <c r="AK249" s="82" t="s">
        <v>4858</v>
      </c>
      <c r="AL249" s="82"/>
      <c r="AM249" s="82"/>
      <c r="AN249" s="84">
        <v>42714.264131944445</v>
      </c>
      <c r="AO249" s="85" t="s">
        <v>5198</v>
      </c>
      <c r="AP249" s="82" t="b">
        <v>1</v>
      </c>
      <c r="AQ249" s="82" t="b">
        <v>0</v>
      </c>
      <c r="AR249" s="82" t="b">
        <v>1</v>
      </c>
      <c r="AS249" s="82" t="s">
        <v>1023</v>
      </c>
      <c r="AT249" s="82">
        <v>2</v>
      </c>
      <c r="AU249" s="82"/>
      <c r="AV249" s="82" t="b">
        <v>0</v>
      </c>
      <c r="AW249" s="82" t="s">
        <v>1780</v>
      </c>
      <c r="AX249" s="85" t="s">
        <v>5686</v>
      </c>
      <c r="AY249" s="82" t="s">
        <v>66</v>
      </c>
      <c r="AZ249" s="49" t="s">
        <v>2657</v>
      </c>
      <c r="BA249" s="49" t="s">
        <v>2657</v>
      </c>
      <c r="BB249" s="49" t="s">
        <v>2668</v>
      </c>
      <c r="BC249" s="49" t="s">
        <v>2668</v>
      </c>
      <c r="BD249" s="49"/>
      <c r="BE249" s="49"/>
      <c r="BF249" s="123" t="s">
        <v>6537</v>
      </c>
      <c r="BG249" s="123" t="s">
        <v>6537</v>
      </c>
      <c r="BH249" s="123" t="s">
        <v>6624</v>
      </c>
      <c r="BI249" s="123" t="s">
        <v>6624</v>
      </c>
      <c r="BJ249" s="87" t="e">
        <f>REPLACE(INDEX(GroupVertices[Group], MATCH(Vertices[[#This Row],[Vertex]],GroupVertices[Vertex],0)),1,1,"")</f>
        <v>#N/A</v>
      </c>
    </row>
    <row r="250" spans="1:62" x14ac:dyDescent="0.25">
      <c r="A250" s="67" t="s">
        <v>2332</v>
      </c>
      <c r="B250" s="68"/>
      <c r="C250" s="68"/>
      <c r="D250" s="69"/>
      <c r="E250" s="111"/>
      <c r="F250" s="103" t="s">
        <v>2872</v>
      </c>
      <c r="G250" s="112"/>
      <c r="H250" s="72"/>
      <c r="I250" s="73"/>
      <c r="J250" s="113"/>
      <c r="K250" s="72" t="s">
        <v>6139</v>
      </c>
      <c r="L250" s="114"/>
      <c r="M250" s="77">
        <v>8022.0029296875</v>
      </c>
      <c r="N250" s="77">
        <v>6115.359375</v>
      </c>
      <c r="O250" s="78"/>
      <c r="P250" s="79"/>
      <c r="Q250" s="79"/>
      <c r="R250" s="89"/>
      <c r="S250" s="49">
        <v>0</v>
      </c>
      <c r="T250" s="49">
        <v>2</v>
      </c>
      <c r="U250" s="50">
        <v>0</v>
      </c>
      <c r="V250" s="50">
        <v>1.0039999999999999E-3</v>
      </c>
      <c r="W250" s="50">
        <v>2.3969999999999998E-3</v>
      </c>
      <c r="X250" s="50">
        <v>0.58915600000000001</v>
      </c>
      <c r="Y250" s="50">
        <v>0.5</v>
      </c>
      <c r="Z250" s="50">
        <v>0</v>
      </c>
      <c r="AA250" s="74">
        <v>250</v>
      </c>
      <c r="AB250" s="74"/>
      <c r="AC250" s="75"/>
      <c r="AD250" s="82" t="s">
        <v>4205</v>
      </c>
      <c r="AE250" s="82">
        <v>482</v>
      </c>
      <c r="AF250" s="82">
        <v>353</v>
      </c>
      <c r="AG250" s="82">
        <v>2079</v>
      </c>
      <c r="AH250" s="82">
        <v>872</v>
      </c>
      <c r="AI250" s="82">
        <v>19800</v>
      </c>
      <c r="AJ250" s="82" t="s">
        <v>4598</v>
      </c>
      <c r="AK250" s="82" t="s">
        <v>1045</v>
      </c>
      <c r="AL250" s="85" t="s">
        <v>5002</v>
      </c>
      <c r="AM250" s="82" t="s">
        <v>1435</v>
      </c>
      <c r="AN250" s="84">
        <v>41542.132326388892</v>
      </c>
      <c r="AO250" s="85" t="s">
        <v>5199</v>
      </c>
      <c r="AP250" s="82" t="b">
        <v>0</v>
      </c>
      <c r="AQ250" s="82" t="b">
        <v>0</v>
      </c>
      <c r="AR250" s="82" t="b">
        <v>1</v>
      </c>
      <c r="AS250" s="82" t="s">
        <v>1023</v>
      </c>
      <c r="AT250" s="82">
        <v>57</v>
      </c>
      <c r="AU250" s="85" t="s">
        <v>5402</v>
      </c>
      <c r="AV250" s="82" t="b">
        <v>0</v>
      </c>
      <c r="AW250" s="82" t="s">
        <v>1780</v>
      </c>
      <c r="AX250" s="85" t="s">
        <v>5687</v>
      </c>
      <c r="AY250" s="82" t="s">
        <v>66</v>
      </c>
      <c r="AZ250" s="49" t="s">
        <v>2657</v>
      </c>
      <c r="BA250" s="49" t="s">
        <v>2657</v>
      </c>
      <c r="BB250" s="49" t="s">
        <v>2668</v>
      </c>
      <c r="BC250" s="49" t="s">
        <v>2668</v>
      </c>
      <c r="BD250" s="49"/>
      <c r="BE250" s="49"/>
      <c r="BF250" s="123" t="s">
        <v>6537</v>
      </c>
      <c r="BG250" s="123" t="s">
        <v>6537</v>
      </c>
      <c r="BH250" s="123" t="s">
        <v>6624</v>
      </c>
      <c r="BI250" s="123" t="s">
        <v>6624</v>
      </c>
      <c r="BJ250" s="87" t="e">
        <f>REPLACE(INDEX(GroupVertices[Group], MATCH(Vertices[[#This Row],[Vertex]],GroupVertices[Vertex],0)),1,1,"")</f>
        <v>#N/A</v>
      </c>
    </row>
    <row r="251" spans="1:62" x14ac:dyDescent="0.25">
      <c r="A251" s="67" t="s">
        <v>2333</v>
      </c>
      <c r="B251" s="68"/>
      <c r="C251" s="68"/>
      <c r="D251" s="69"/>
      <c r="E251" s="111"/>
      <c r="F251" s="103" t="s">
        <v>2873</v>
      </c>
      <c r="G251" s="112"/>
      <c r="H251" s="72"/>
      <c r="I251" s="73"/>
      <c r="J251" s="113"/>
      <c r="K251" s="72" t="s">
        <v>6140</v>
      </c>
      <c r="L251" s="114"/>
      <c r="M251" s="77">
        <v>3915.31787109375</v>
      </c>
      <c r="N251" s="77">
        <v>2684.312744140625</v>
      </c>
      <c r="O251" s="78"/>
      <c r="P251" s="79"/>
      <c r="Q251" s="79"/>
      <c r="R251" s="89"/>
      <c r="S251" s="49">
        <v>0</v>
      </c>
      <c r="T251" s="49">
        <v>2</v>
      </c>
      <c r="U251" s="50">
        <v>0</v>
      </c>
      <c r="V251" s="50">
        <v>1.0039999999999999E-3</v>
      </c>
      <c r="W251" s="50">
        <v>2.3969999999999998E-3</v>
      </c>
      <c r="X251" s="50">
        <v>0.58915600000000001</v>
      </c>
      <c r="Y251" s="50">
        <v>0.5</v>
      </c>
      <c r="Z251" s="50">
        <v>0</v>
      </c>
      <c r="AA251" s="74">
        <v>251</v>
      </c>
      <c r="AB251" s="74"/>
      <c r="AC251" s="75"/>
      <c r="AD251" s="82" t="s">
        <v>4206</v>
      </c>
      <c r="AE251" s="82">
        <v>54</v>
      </c>
      <c r="AF251" s="82">
        <v>208</v>
      </c>
      <c r="AG251" s="82">
        <v>28659</v>
      </c>
      <c r="AH251" s="82">
        <v>28579</v>
      </c>
      <c r="AI251" s="82"/>
      <c r="AJ251" s="82" t="s">
        <v>4599</v>
      </c>
      <c r="AK251" s="82" t="s">
        <v>4859</v>
      </c>
      <c r="AL251" s="82"/>
      <c r="AM251" s="82"/>
      <c r="AN251" s="84">
        <v>42148.711400462962</v>
      </c>
      <c r="AO251" s="85" t="s">
        <v>5200</v>
      </c>
      <c r="AP251" s="82" t="b">
        <v>1</v>
      </c>
      <c r="AQ251" s="82" t="b">
        <v>0</v>
      </c>
      <c r="AR251" s="82" t="b">
        <v>1</v>
      </c>
      <c r="AS251" s="82" t="s">
        <v>1023</v>
      </c>
      <c r="AT251" s="82">
        <v>12</v>
      </c>
      <c r="AU251" s="85" t="s">
        <v>1731</v>
      </c>
      <c r="AV251" s="82" t="b">
        <v>0</v>
      </c>
      <c r="AW251" s="82" t="s">
        <v>1780</v>
      </c>
      <c r="AX251" s="85" t="s">
        <v>5688</v>
      </c>
      <c r="AY251" s="82" t="s">
        <v>66</v>
      </c>
      <c r="AZ251" s="49" t="s">
        <v>2657</v>
      </c>
      <c r="BA251" s="49" t="s">
        <v>2657</v>
      </c>
      <c r="BB251" s="49" t="s">
        <v>2668</v>
      </c>
      <c r="BC251" s="49" t="s">
        <v>2668</v>
      </c>
      <c r="BD251" s="49"/>
      <c r="BE251" s="49"/>
      <c r="BF251" s="123" t="s">
        <v>6537</v>
      </c>
      <c r="BG251" s="123" t="s">
        <v>6537</v>
      </c>
      <c r="BH251" s="123" t="s">
        <v>6624</v>
      </c>
      <c r="BI251" s="123" t="s">
        <v>6624</v>
      </c>
      <c r="BJ251" s="87" t="e">
        <f>REPLACE(INDEX(GroupVertices[Group], MATCH(Vertices[[#This Row],[Vertex]],GroupVertices[Vertex],0)),1,1,"")</f>
        <v>#N/A</v>
      </c>
    </row>
    <row r="252" spans="1:62" x14ac:dyDescent="0.25">
      <c r="A252" s="67" t="s">
        <v>2334</v>
      </c>
      <c r="B252" s="68"/>
      <c r="C252" s="68"/>
      <c r="D252" s="69"/>
      <c r="E252" s="111"/>
      <c r="F252" s="103" t="s">
        <v>2874</v>
      </c>
      <c r="G252" s="112"/>
      <c r="H252" s="72"/>
      <c r="I252" s="73"/>
      <c r="J252" s="113"/>
      <c r="K252" s="72" t="s">
        <v>6141</v>
      </c>
      <c r="L252" s="114"/>
      <c r="M252" s="77">
        <v>5210.31103515625</v>
      </c>
      <c r="N252" s="77">
        <v>6595.2060546875</v>
      </c>
      <c r="O252" s="78"/>
      <c r="P252" s="79"/>
      <c r="Q252" s="79"/>
      <c r="R252" s="89"/>
      <c r="S252" s="49">
        <v>0</v>
      </c>
      <c r="T252" s="49">
        <v>2</v>
      </c>
      <c r="U252" s="50">
        <v>0</v>
      </c>
      <c r="V252" s="50">
        <v>1.0039999999999999E-3</v>
      </c>
      <c r="W252" s="50">
        <v>2.3969999999999998E-3</v>
      </c>
      <c r="X252" s="50">
        <v>0.58915600000000001</v>
      </c>
      <c r="Y252" s="50">
        <v>0.5</v>
      </c>
      <c r="Z252" s="50">
        <v>0</v>
      </c>
      <c r="AA252" s="74">
        <v>252</v>
      </c>
      <c r="AB252" s="74"/>
      <c r="AC252" s="75"/>
      <c r="AD252" s="82" t="s">
        <v>4207</v>
      </c>
      <c r="AE252" s="82">
        <v>1027</v>
      </c>
      <c r="AF252" s="82">
        <v>214</v>
      </c>
      <c r="AG252" s="82">
        <v>27076</v>
      </c>
      <c r="AH252" s="82">
        <v>4976</v>
      </c>
      <c r="AI252" s="82">
        <v>19800</v>
      </c>
      <c r="AJ252" s="82" t="s">
        <v>4600</v>
      </c>
      <c r="AK252" s="82" t="s">
        <v>4860</v>
      </c>
      <c r="AL252" s="82"/>
      <c r="AM252" s="82" t="s">
        <v>1418</v>
      </c>
      <c r="AN252" s="84">
        <v>40075.570671296293</v>
      </c>
      <c r="AO252" s="85" t="s">
        <v>5201</v>
      </c>
      <c r="AP252" s="82" t="b">
        <v>0</v>
      </c>
      <c r="AQ252" s="82" t="b">
        <v>0</v>
      </c>
      <c r="AR252" s="82" t="b">
        <v>1</v>
      </c>
      <c r="AS252" s="82" t="s">
        <v>1023</v>
      </c>
      <c r="AT252" s="82">
        <v>13</v>
      </c>
      <c r="AU252" s="85" t="s">
        <v>1734</v>
      </c>
      <c r="AV252" s="82" t="b">
        <v>0</v>
      </c>
      <c r="AW252" s="82" t="s">
        <v>1780</v>
      </c>
      <c r="AX252" s="85" t="s">
        <v>5689</v>
      </c>
      <c r="AY252" s="82" t="s">
        <v>66</v>
      </c>
      <c r="AZ252" s="49" t="s">
        <v>2657</v>
      </c>
      <c r="BA252" s="49" t="s">
        <v>2657</v>
      </c>
      <c r="BB252" s="49" t="s">
        <v>2668</v>
      </c>
      <c r="BC252" s="49" t="s">
        <v>2668</v>
      </c>
      <c r="BD252" s="49"/>
      <c r="BE252" s="49"/>
      <c r="BF252" s="123" t="s">
        <v>6537</v>
      </c>
      <c r="BG252" s="123" t="s">
        <v>6537</v>
      </c>
      <c r="BH252" s="123" t="s">
        <v>6624</v>
      </c>
      <c r="BI252" s="123" t="s">
        <v>6624</v>
      </c>
      <c r="BJ252" s="87" t="e">
        <f>REPLACE(INDEX(GroupVertices[Group], MATCH(Vertices[[#This Row],[Vertex]],GroupVertices[Vertex],0)),1,1,"")</f>
        <v>#N/A</v>
      </c>
    </row>
    <row r="253" spans="1:62" x14ac:dyDescent="0.25">
      <c r="A253" s="67" t="s">
        <v>2335</v>
      </c>
      <c r="B253" s="68"/>
      <c r="C253" s="68"/>
      <c r="D253" s="69"/>
      <c r="E253" s="111"/>
      <c r="F253" s="103" t="s">
        <v>2875</v>
      </c>
      <c r="G253" s="112"/>
      <c r="H253" s="72"/>
      <c r="I253" s="73"/>
      <c r="J253" s="113"/>
      <c r="K253" s="72" t="s">
        <v>6142</v>
      </c>
      <c r="L253" s="114"/>
      <c r="M253" s="77">
        <v>7146.07177734375</v>
      </c>
      <c r="N253" s="77">
        <v>6933.58544921875</v>
      </c>
      <c r="O253" s="78"/>
      <c r="P253" s="79"/>
      <c r="Q253" s="79"/>
      <c r="R253" s="89"/>
      <c r="S253" s="49">
        <v>0</v>
      </c>
      <c r="T253" s="49">
        <v>2</v>
      </c>
      <c r="U253" s="50">
        <v>0</v>
      </c>
      <c r="V253" s="50">
        <v>1.0039999999999999E-3</v>
      </c>
      <c r="W253" s="50">
        <v>2.3969999999999998E-3</v>
      </c>
      <c r="X253" s="50">
        <v>0.58915600000000001</v>
      </c>
      <c r="Y253" s="50">
        <v>0.5</v>
      </c>
      <c r="Z253" s="50">
        <v>0</v>
      </c>
      <c r="AA253" s="74">
        <v>253</v>
      </c>
      <c r="AB253" s="74"/>
      <c r="AC253" s="75"/>
      <c r="AD253" s="82" t="s">
        <v>4208</v>
      </c>
      <c r="AE253" s="82">
        <v>368</v>
      </c>
      <c r="AF253" s="82">
        <v>483</v>
      </c>
      <c r="AG253" s="82">
        <v>11296</v>
      </c>
      <c r="AH253" s="82">
        <v>674</v>
      </c>
      <c r="AI253" s="82">
        <v>19800</v>
      </c>
      <c r="AJ253" s="82" t="s">
        <v>4601</v>
      </c>
      <c r="AK253" s="82" t="s">
        <v>4861</v>
      </c>
      <c r="AL253" s="85" t="s">
        <v>5003</v>
      </c>
      <c r="AM253" s="82" t="s">
        <v>1435</v>
      </c>
      <c r="AN253" s="84">
        <v>40937.783946759257</v>
      </c>
      <c r="AO253" s="85" t="s">
        <v>5202</v>
      </c>
      <c r="AP253" s="82" t="b">
        <v>0</v>
      </c>
      <c r="AQ253" s="82" t="b">
        <v>0</v>
      </c>
      <c r="AR253" s="82" t="b">
        <v>1</v>
      </c>
      <c r="AS253" s="82" t="s">
        <v>1023</v>
      </c>
      <c r="AT253" s="82">
        <v>9</v>
      </c>
      <c r="AU253" s="85" t="s">
        <v>5403</v>
      </c>
      <c r="AV253" s="82" t="b">
        <v>0</v>
      </c>
      <c r="AW253" s="82" t="s">
        <v>1780</v>
      </c>
      <c r="AX253" s="85" t="s">
        <v>5690</v>
      </c>
      <c r="AY253" s="82" t="s">
        <v>66</v>
      </c>
      <c r="AZ253" s="49" t="s">
        <v>2657</v>
      </c>
      <c r="BA253" s="49" t="s">
        <v>2657</v>
      </c>
      <c r="BB253" s="49" t="s">
        <v>2668</v>
      </c>
      <c r="BC253" s="49" t="s">
        <v>2668</v>
      </c>
      <c r="BD253" s="49"/>
      <c r="BE253" s="49"/>
      <c r="BF253" s="123" t="s">
        <v>6537</v>
      </c>
      <c r="BG253" s="123" t="s">
        <v>6537</v>
      </c>
      <c r="BH253" s="123" t="s">
        <v>6624</v>
      </c>
      <c r="BI253" s="123" t="s">
        <v>6624</v>
      </c>
      <c r="BJ253" s="87" t="e">
        <f>REPLACE(INDEX(GroupVertices[Group], MATCH(Vertices[[#This Row],[Vertex]],GroupVertices[Vertex],0)),1,1,"")</f>
        <v>#N/A</v>
      </c>
    </row>
    <row r="254" spans="1:62" x14ac:dyDescent="0.25">
      <c r="A254" s="67" t="s">
        <v>2336</v>
      </c>
      <c r="B254" s="68"/>
      <c r="C254" s="68"/>
      <c r="D254" s="69"/>
      <c r="E254" s="111"/>
      <c r="F254" s="103" t="s">
        <v>2876</v>
      </c>
      <c r="G254" s="112"/>
      <c r="H254" s="72"/>
      <c r="I254" s="73"/>
      <c r="J254" s="113"/>
      <c r="K254" s="72" t="s">
        <v>6143</v>
      </c>
      <c r="L254" s="114"/>
      <c r="M254" s="77">
        <v>8478.501953125</v>
      </c>
      <c r="N254" s="77">
        <v>4428.1630859375</v>
      </c>
      <c r="O254" s="78"/>
      <c r="P254" s="79"/>
      <c r="Q254" s="79"/>
      <c r="R254" s="89"/>
      <c r="S254" s="49">
        <v>0</v>
      </c>
      <c r="T254" s="49">
        <v>2</v>
      </c>
      <c r="U254" s="50">
        <v>0</v>
      </c>
      <c r="V254" s="50">
        <v>1.0039999999999999E-3</v>
      </c>
      <c r="W254" s="50">
        <v>2.3969999999999998E-3</v>
      </c>
      <c r="X254" s="50">
        <v>0.58915600000000001</v>
      </c>
      <c r="Y254" s="50">
        <v>0.5</v>
      </c>
      <c r="Z254" s="50">
        <v>0</v>
      </c>
      <c r="AA254" s="74">
        <v>254</v>
      </c>
      <c r="AB254" s="74"/>
      <c r="AC254" s="75"/>
      <c r="AD254" s="82" t="s">
        <v>4209</v>
      </c>
      <c r="AE254" s="82">
        <v>46</v>
      </c>
      <c r="AF254" s="82">
        <v>66</v>
      </c>
      <c r="AG254" s="82">
        <v>6261</v>
      </c>
      <c r="AH254" s="82">
        <v>5515</v>
      </c>
      <c r="AI254" s="82"/>
      <c r="AJ254" s="82" t="s">
        <v>4602</v>
      </c>
      <c r="AK254" s="82" t="s">
        <v>1409</v>
      </c>
      <c r="AL254" s="82"/>
      <c r="AM254" s="82"/>
      <c r="AN254" s="84">
        <v>41273.380868055552</v>
      </c>
      <c r="AO254" s="82"/>
      <c r="AP254" s="82" t="b">
        <v>1</v>
      </c>
      <c r="AQ254" s="82" t="b">
        <v>0</v>
      </c>
      <c r="AR254" s="82" t="b">
        <v>0</v>
      </c>
      <c r="AS254" s="82" t="s">
        <v>1023</v>
      </c>
      <c r="AT254" s="82">
        <v>10</v>
      </c>
      <c r="AU254" s="85" t="s">
        <v>1731</v>
      </c>
      <c r="AV254" s="82" t="b">
        <v>0</v>
      </c>
      <c r="AW254" s="82" t="s">
        <v>1780</v>
      </c>
      <c r="AX254" s="85" t="s">
        <v>5691</v>
      </c>
      <c r="AY254" s="82" t="s">
        <v>66</v>
      </c>
      <c r="AZ254" s="49" t="s">
        <v>2657</v>
      </c>
      <c r="BA254" s="49" t="s">
        <v>2657</v>
      </c>
      <c r="BB254" s="49" t="s">
        <v>2668</v>
      </c>
      <c r="BC254" s="49" t="s">
        <v>2668</v>
      </c>
      <c r="BD254" s="49"/>
      <c r="BE254" s="49"/>
      <c r="BF254" s="123" t="s">
        <v>6537</v>
      </c>
      <c r="BG254" s="123" t="s">
        <v>6537</v>
      </c>
      <c r="BH254" s="123" t="s">
        <v>6624</v>
      </c>
      <c r="BI254" s="123" t="s">
        <v>6624</v>
      </c>
      <c r="BJ254" s="87" t="e">
        <f>REPLACE(INDEX(GroupVertices[Group], MATCH(Vertices[[#This Row],[Vertex]],GroupVertices[Vertex],0)),1,1,"")</f>
        <v>#N/A</v>
      </c>
    </row>
    <row r="255" spans="1:62" x14ac:dyDescent="0.25">
      <c r="A255" s="67" t="s">
        <v>2337</v>
      </c>
      <c r="B255" s="68"/>
      <c r="C255" s="68"/>
      <c r="D255" s="69"/>
      <c r="E255" s="111"/>
      <c r="F255" s="103" t="s">
        <v>2877</v>
      </c>
      <c r="G255" s="112"/>
      <c r="H255" s="72"/>
      <c r="I255" s="73"/>
      <c r="J255" s="113"/>
      <c r="K255" s="72" t="s">
        <v>6144</v>
      </c>
      <c r="L255" s="114"/>
      <c r="M255" s="77">
        <v>4401.76953125</v>
      </c>
      <c r="N255" s="77">
        <v>3597.88037109375</v>
      </c>
      <c r="O255" s="78"/>
      <c r="P255" s="79"/>
      <c r="Q255" s="79"/>
      <c r="R255" s="89"/>
      <c r="S255" s="49">
        <v>0</v>
      </c>
      <c r="T255" s="49">
        <v>2</v>
      </c>
      <c r="U255" s="50">
        <v>0</v>
      </c>
      <c r="V255" s="50">
        <v>1.0039999999999999E-3</v>
      </c>
      <c r="W255" s="50">
        <v>2.3969999999999998E-3</v>
      </c>
      <c r="X255" s="50">
        <v>0.58915600000000001</v>
      </c>
      <c r="Y255" s="50">
        <v>0.5</v>
      </c>
      <c r="Z255" s="50">
        <v>0</v>
      </c>
      <c r="AA255" s="74">
        <v>255</v>
      </c>
      <c r="AB255" s="74"/>
      <c r="AC255" s="75"/>
      <c r="AD255" s="82" t="s">
        <v>4210</v>
      </c>
      <c r="AE255" s="82">
        <v>847</v>
      </c>
      <c r="AF255" s="82">
        <v>1896</v>
      </c>
      <c r="AG255" s="82">
        <v>13558</v>
      </c>
      <c r="AH255" s="82">
        <v>20</v>
      </c>
      <c r="AI255" s="82">
        <v>19800</v>
      </c>
      <c r="AJ255" s="82" t="s">
        <v>4603</v>
      </c>
      <c r="AK255" s="82" t="s">
        <v>1045</v>
      </c>
      <c r="AL255" s="85" t="s">
        <v>5004</v>
      </c>
      <c r="AM255" s="82" t="s">
        <v>1498</v>
      </c>
      <c r="AN255" s="84">
        <v>40483.500196759262</v>
      </c>
      <c r="AO255" s="85" t="s">
        <v>5203</v>
      </c>
      <c r="AP255" s="82" t="b">
        <v>0</v>
      </c>
      <c r="AQ255" s="82" t="b">
        <v>0</v>
      </c>
      <c r="AR255" s="82" t="b">
        <v>1</v>
      </c>
      <c r="AS255" s="82" t="s">
        <v>1023</v>
      </c>
      <c r="AT255" s="82">
        <v>69</v>
      </c>
      <c r="AU255" s="85" t="s">
        <v>1739</v>
      </c>
      <c r="AV255" s="82" t="b">
        <v>0</v>
      </c>
      <c r="AW255" s="82" t="s">
        <v>1780</v>
      </c>
      <c r="AX255" s="85" t="s">
        <v>5692</v>
      </c>
      <c r="AY255" s="82" t="s">
        <v>66</v>
      </c>
      <c r="AZ255" s="49" t="s">
        <v>2657</v>
      </c>
      <c r="BA255" s="49" t="s">
        <v>2657</v>
      </c>
      <c r="BB255" s="49" t="s">
        <v>2668</v>
      </c>
      <c r="BC255" s="49" t="s">
        <v>2668</v>
      </c>
      <c r="BD255" s="49"/>
      <c r="BE255" s="49"/>
      <c r="BF255" s="123" t="s">
        <v>6537</v>
      </c>
      <c r="BG255" s="123" t="s">
        <v>6537</v>
      </c>
      <c r="BH255" s="123" t="s">
        <v>6624</v>
      </c>
      <c r="BI255" s="123" t="s">
        <v>6624</v>
      </c>
      <c r="BJ255" s="87" t="e">
        <f>REPLACE(INDEX(GroupVertices[Group], MATCH(Vertices[[#This Row],[Vertex]],GroupVertices[Vertex],0)),1,1,"")</f>
        <v>#N/A</v>
      </c>
    </row>
    <row r="256" spans="1:62" x14ac:dyDescent="0.25">
      <c r="A256" s="67" t="s">
        <v>2338</v>
      </c>
      <c r="B256" s="68"/>
      <c r="C256" s="68"/>
      <c r="D256" s="69"/>
      <c r="E256" s="111"/>
      <c r="F256" s="103" t="s">
        <v>2878</v>
      </c>
      <c r="G256" s="112"/>
      <c r="H256" s="72"/>
      <c r="I256" s="73"/>
      <c r="J256" s="113"/>
      <c r="K256" s="72" t="s">
        <v>6145</v>
      </c>
      <c r="L256" s="114"/>
      <c r="M256" s="77">
        <v>5734.853515625</v>
      </c>
      <c r="N256" s="77">
        <v>7231.96044921875</v>
      </c>
      <c r="O256" s="78"/>
      <c r="P256" s="79"/>
      <c r="Q256" s="79"/>
      <c r="R256" s="89"/>
      <c r="S256" s="49">
        <v>0</v>
      </c>
      <c r="T256" s="49">
        <v>2</v>
      </c>
      <c r="U256" s="50">
        <v>0</v>
      </c>
      <c r="V256" s="50">
        <v>1.0039999999999999E-3</v>
      </c>
      <c r="W256" s="50">
        <v>2.3969999999999998E-3</v>
      </c>
      <c r="X256" s="50">
        <v>0.58915600000000001</v>
      </c>
      <c r="Y256" s="50">
        <v>0.5</v>
      </c>
      <c r="Z256" s="50">
        <v>0</v>
      </c>
      <c r="AA256" s="74">
        <v>256</v>
      </c>
      <c r="AB256" s="74"/>
      <c r="AC256" s="75"/>
      <c r="AD256" s="82" t="s">
        <v>4211</v>
      </c>
      <c r="AE256" s="82">
        <v>416</v>
      </c>
      <c r="AF256" s="82">
        <v>11</v>
      </c>
      <c r="AG256" s="82">
        <v>296</v>
      </c>
      <c r="AH256" s="82">
        <v>242</v>
      </c>
      <c r="AI256" s="82"/>
      <c r="AJ256" s="82"/>
      <c r="AK256" s="82"/>
      <c r="AL256" s="82"/>
      <c r="AM256" s="82"/>
      <c r="AN256" s="84">
        <v>42689.787048611113</v>
      </c>
      <c r="AO256" s="82"/>
      <c r="AP256" s="82" t="b">
        <v>1</v>
      </c>
      <c r="AQ256" s="82" t="b">
        <v>0</v>
      </c>
      <c r="AR256" s="82" t="b">
        <v>0</v>
      </c>
      <c r="AS256" s="82" t="s">
        <v>1023</v>
      </c>
      <c r="AT256" s="82">
        <v>0</v>
      </c>
      <c r="AU256" s="82"/>
      <c r="AV256" s="82" t="b">
        <v>0</v>
      </c>
      <c r="AW256" s="82" t="s">
        <v>1780</v>
      </c>
      <c r="AX256" s="85" t="s">
        <v>5693</v>
      </c>
      <c r="AY256" s="82" t="s">
        <v>66</v>
      </c>
      <c r="AZ256" s="49" t="s">
        <v>2657</v>
      </c>
      <c r="BA256" s="49" t="s">
        <v>2657</v>
      </c>
      <c r="BB256" s="49" t="s">
        <v>2668</v>
      </c>
      <c r="BC256" s="49" t="s">
        <v>2668</v>
      </c>
      <c r="BD256" s="49"/>
      <c r="BE256" s="49"/>
      <c r="BF256" s="123" t="s">
        <v>6537</v>
      </c>
      <c r="BG256" s="123" t="s">
        <v>6537</v>
      </c>
      <c r="BH256" s="123" t="s">
        <v>6624</v>
      </c>
      <c r="BI256" s="123" t="s">
        <v>6624</v>
      </c>
      <c r="BJ256" s="87" t="e">
        <f>REPLACE(INDEX(GroupVertices[Group], MATCH(Vertices[[#This Row],[Vertex]],GroupVertices[Vertex],0)),1,1,"")</f>
        <v>#N/A</v>
      </c>
    </row>
    <row r="257" spans="1:62" x14ac:dyDescent="0.25">
      <c r="A257" s="67" t="s">
        <v>2339</v>
      </c>
      <c r="B257" s="68"/>
      <c r="C257" s="68"/>
      <c r="D257" s="69"/>
      <c r="E257" s="111"/>
      <c r="F257" s="103" t="s">
        <v>2879</v>
      </c>
      <c r="G257" s="112"/>
      <c r="H257" s="72"/>
      <c r="I257" s="73"/>
      <c r="J257" s="113"/>
      <c r="K257" s="72" t="s">
        <v>6146</v>
      </c>
      <c r="L257" s="114"/>
      <c r="M257" s="77">
        <v>6439.63671875</v>
      </c>
      <c r="N257" s="77">
        <v>6568.73876953125</v>
      </c>
      <c r="O257" s="78"/>
      <c r="P257" s="79"/>
      <c r="Q257" s="79"/>
      <c r="R257" s="89"/>
      <c r="S257" s="49">
        <v>0</v>
      </c>
      <c r="T257" s="49">
        <v>2</v>
      </c>
      <c r="U257" s="50">
        <v>0</v>
      </c>
      <c r="V257" s="50">
        <v>1.0039999999999999E-3</v>
      </c>
      <c r="W257" s="50">
        <v>2.3969999999999998E-3</v>
      </c>
      <c r="X257" s="50">
        <v>0.58915600000000001</v>
      </c>
      <c r="Y257" s="50">
        <v>0.5</v>
      </c>
      <c r="Z257" s="50">
        <v>0</v>
      </c>
      <c r="AA257" s="74">
        <v>257</v>
      </c>
      <c r="AB257" s="74"/>
      <c r="AC257" s="75"/>
      <c r="AD257" s="82" t="s">
        <v>4212</v>
      </c>
      <c r="AE257" s="82">
        <v>735</v>
      </c>
      <c r="AF257" s="82">
        <v>342</v>
      </c>
      <c r="AG257" s="82">
        <v>4171</v>
      </c>
      <c r="AH257" s="82">
        <v>392</v>
      </c>
      <c r="AI257" s="82">
        <v>-36000</v>
      </c>
      <c r="AJ257" s="82" t="s">
        <v>4604</v>
      </c>
      <c r="AK257" s="82" t="s">
        <v>1414</v>
      </c>
      <c r="AL257" s="82"/>
      <c r="AM257" s="82" t="s">
        <v>1573</v>
      </c>
      <c r="AN257" s="84">
        <v>40309.464189814818</v>
      </c>
      <c r="AO257" s="85" t="s">
        <v>5204</v>
      </c>
      <c r="AP257" s="82" t="b">
        <v>0</v>
      </c>
      <c r="AQ257" s="82" t="b">
        <v>0</v>
      </c>
      <c r="AR257" s="82" t="b">
        <v>0</v>
      </c>
      <c r="AS257" s="82" t="s">
        <v>1023</v>
      </c>
      <c r="AT257" s="82">
        <v>3</v>
      </c>
      <c r="AU257" s="85" t="s">
        <v>5404</v>
      </c>
      <c r="AV257" s="82" t="b">
        <v>0</v>
      </c>
      <c r="AW257" s="82" t="s">
        <v>1780</v>
      </c>
      <c r="AX257" s="85" t="s">
        <v>5694</v>
      </c>
      <c r="AY257" s="82" t="s">
        <v>66</v>
      </c>
      <c r="AZ257" s="49" t="s">
        <v>2657</v>
      </c>
      <c r="BA257" s="49" t="s">
        <v>2657</v>
      </c>
      <c r="BB257" s="49" t="s">
        <v>2668</v>
      </c>
      <c r="BC257" s="49" t="s">
        <v>2668</v>
      </c>
      <c r="BD257" s="49"/>
      <c r="BE257" s="49"/>
      <c r="BF257" s="123" t="s">
        <v>6537</v>
      </c>
      <c r="BG257" s="123" t="s">
        <v>6537</v>
      </c>
      <c r="BH257" s="123" t="s">
        <v>6624</v>
      </c>
      <c r="BI257" s="123" t="s">
        <v>6624</v>
      </c>
      <c r="BJ257" s="87" t="e">
        <f>REPLACE(INDEX(GroupVertices[Group], MATCH(Vertices[[#This Row],[Vertex]],GroupVertices[Vertex],0)),1,1,"")</f>
        <v>#N/A</v>
      </c>
    </row>
    <row r="258" spans="1:62" x14ac:dyDescent="0.25">
      <c r="A258" s="67" t="s">
        <v>2340</v>
      </c>
      <c r="B258" s="68"/>
      <c r="C258" s="68"/>
      <c r="D258" s="69"/>
      <c r="E258" s="111"/>
      <c r="F258" s="103" t="s">
        <v>2880</v>
      </c>
      <c r="G258" s="112"/>
      <c r="H258" s="72"/>
      <c r="I258" s="73"/>
      <c r="J258" s="113"/>
      <c r="K258" s="72" t="s">
        <v>6147</v>
      </c>
      <c r="L258" s="114"/>
      <c r="M258" s="77">
        <v>4467.708984375</v>
      </c>
      <c r="N258" s="77">
        <v>6024.74462890625</v>
      </c>
      <c r="O258" s="78"/>
      <c r="P258" s="79"/>
      <c r="Q258" s="79"/>
      <c r="R258" s="89"/>
      <c r="S258" s="49">
        <v>0</v>
      </c>
      <c r="T258" s="49">
        <v>2</v>
      </c>
      <c r="U258" s="50">
        <v>0</v>
      </c>
      <c r="V258" s="50">
        <v>1.0039999999999999E-3</v>
      </c>
      <c r="W258" s="50">
        <v>2.3969999999999998E-3</v>
      </c>
      <c r="X258" s="50">
        <v>0.58915600000000001</v>
      </c>
      <c r="Y258" s="50">
        <v>0.5</v>
      </c>
      <c r="Z258" s="50">
        <v>0</v>
      </c>
      <c r="AA258" s="74">
        <v>258</v>
      </c>
      <c r="AB258" s="74"/>
      <c r="AC258" s="75"/>
      <c r="AD258" s="82" t="s">
        <v>4213</v>
      </c>
      <c r="AE258" s="82">
        <v>313</v>
      </c>
      <c r="AF258" s="82">
        <v>86</v>
      </c>
      <c r="AG258" s="82">
        <v>510</v>
      </c>
      <c r="AH258" s="82">
        <v>3762</v>
      </c>
      <c r="AI258" s="82"/>
      <c r="AJ258" s="82" t="s">
        <v>4605</v>
      </c>
      <c r="AK258" s="82" t="s">
        <v>1473</v>
      </c>
      <c r="AL258" s="82"/>
      <c r="AM258" s="82"/>
      <c r="AN258" s="84">
        <v>42414.460868055554</v>
      </c>
      <c r="AO258" s="85" t="s">
        <v>5205</v>
      </c>
      <c r="AP258" s="82" t="b">
        <v>0</v>
      </c>
      <c r="AQ258" s="82" t="b">
        <v>0</v>
      </c>
      <c r="AR258" s="82" t="b">
        <v>0</v>
      </c>
      <c r="AS258" s="82" t="s">
        <v>1023</v>
      </c>
      <c r="AT258" s="82">
        <v>0</v>
      </c>
      <c r="AU258" s="85" t="s">
        <v>1731</v>
      </c>
      <c r="AV258" s="82" t="b">
        <v>0</v>
      </c>
      <c r="AW258" s="82" t="s">
        <v>1780</v>
      </c>
      <c r="AX258" s="85" t="s">
        <v>5695</v>
      </c>
      <c r="AY258" s="82" t="s">
        <v>66</v>
      </c>
      <c r="AZ258" s="49" t="s">
        <v>2657</v>
      </c>
      <c r="BA258" s="49" t="s">
        <v>2657</v>
      </c>
      <c r="BB258" s="49" t="s">
        <v>2668</v>
      </c>
      <c r="BC258" s="49" t="s">
        <v>2668</v>
      </c>
      <c r="BD258" s="49"/>
      <c r="BE258" s="49"/>
      <c r="BF258" s="123" t="s">
        <v>6537</v>
      </c>
      <c r="BG258" s="123" t="s">
        <v>6537</v>
      </c>
      <c r="BH258" s="123" t="s">
        <v>6624</v>
      </c>
      <c r="BI258" s="123" t="s">
        <v>6624</v>
      </c>
      <c r="BJ258" s="87" t="e">
        <f>REPLACE(INDEX(GroupVertices[Group], MATCH(Vertices[[#This Row],[Vertex]],GroupVertices[Vertex],0)),1,1,"")</f>
        <v>#N/A</v>
      </c>
    </row>
    <row r="259" spans="1:62" x14ac:dyDescent="0.25">
      <c r="A259" s="67" t="s">
        <v>2341</v>
      </c>
      <c r="B259" s="68"/>
      <c r="C259" s="68"/>
      <c r="D259" s="69"/>
      <c r="E259" s="111"/>
      <c r="F259" s="103" t="s">
        <v>2881</v>
      </c>
      <c r="G259" s="112"/>
      <c r="H259" s="72"/>
      <c r="I259" s="73"/>
      <c r="J259" s="113"/>
      <c r="K259" s="72" t="s">
        <v>6148</v>
      </c>
      <c r="L259" s="114"/>
      <c r="M259" s="77">
        <v>8121.34423828125</v>
      </c>
      <c r="N259" s="77">
        <v>3606.403564453125</v>
      </c>
      <c r="O259" s="78"/>
      <c r="P259" s="79"/>
      <c r="Q259" s="79"/>
      <c r="R259" s="89"/>
      <c r="S259" s="49">
        <v>0</v>
      </c>
      <c r="T259" s="49">
        <v>2</v>
      </c>
      <c r="U259" s="50">
        <v>0</v>
      </c>
      <c r="V259" s="50">
        <v>1.0039999999999999E-3</v>
      </c>
      <c r="W259" s="50">
        <v>2.3969999999999998E-3</v>
      </c>
      <c r="X259" s="50">
        <v>0.58915600000000001</v>
      </c>
      <c r="Y259" s="50">
        <v>0.5</v>
      </c>
      <c r="Z259" s="50">
        <v>0</v>
      </c>
      <c r="AA259" s="74">
        <v>259</v>
      </c>
      <c r="AB259" s="74"/>
      <c r="AC259" s="75"/>
      <c r="AD259" s="82" t="s">
        <v>4214</v>
      </c>
      <c r="AE259" s="82">
        <v>133</v>
      </c>
      <c r="AF259" s="82">
        <v>121</v>
      </c>
      <c r="AG259" s="82">
        <v>2121</v>
      </c>
      <c r="AH259" s="82">
        <v>42</v>
      </c>
      <c r="AI259" s="82"/>
      <c r="AJ259" s="82" t="s">
        <v>4606</v>
      </c>
      <c r="AK259" s="82" t="s">
        <v>4777</v>
      </c>
      <c r="AL259" s="82"/>
      <c r="AM259" s="82"/>
      <c r="AN259" s="84">
        <v>40485.667847222219</v>
      </c>
      <c r="AO259" s="85" t="s">
        <v>5206</v>
      </c>
      <c r="AP259" s="82" t="b">
        <v>0</v>
      </c>
      <c r="AQ259" s="82" t="b">
        <v>0</v>
      </c>
      <c r="AR259" s="82" t="b">
        <v>1</v>
      </c>
      <c r="AS259" s="82" t="s">
        <v>1023</v>
      </c>
      <c r="AT259" s="82">
        <v>4</v>
      </c>
      <c r="AU259" s="85" t="s">
        <v>5405</v>
      </c>
      <c r="AV259" s="82" t="b">
        <v>0</v>
      </c>
      <c r="AW259" s="82" t="s">
        <v>1780</v>
      </c>
      <c r="AX259" s="85" t="s">
        <v>5696</v>
      </c>
      <c r="AY259" s="82" t="s">
        <v>66</v>
      </c>
      <c r="AZ259" s="49" t="s">
        <v>2657</v>
      </c>
      <c r="BA259" s="49" t="s">
        <v>2657</v>
      </c>
      <c r="BB259" s="49" t="s">
        <v>2668</v>
      </c>
      <c r="BC259" s="49" t="s">
        <v>2668</v>
      </c>
      <c r="BD259" s="49"/>
      <c r="BE259" s="49"/>
      <c r="BF259" s="123" t="s">
        <v>6537</v>
      </c>
      <c r="BG259" s="123" t="s">
        <v>6537</v>
      </c>
      <c r="BH259" s="123" t="s">
        <v>6624</v>
      </c>
      <c r="BI259" s="123" t="s">
        <v>6624</v>
      </c>
      <c r="BJ259" s="87" t="e">
        <f>REPLACE(INDEX(GroupVertices[Group], MATCH(Vertices[[#This Row],[Vertex]],GroupVertices[Vertex],0)),1,1,"")</f>
        <v>#N/A</v>
      </c>
    </row>
    <row r="260" spans="1:62" x14ac:dyDescent="0.25">
      <c r="A260" s="67" t="s">
        <v>2342</v>
      </c>
      <c r="B260" s="68"/>
      <c r="C260" s="68"/>
      <c r="D260" s="69"/>
      <c r="E260" s="111"/>
      <c r="F260" s="103" t="s">
        <v>2882</v>
      </c>
      <c r="G260" s="112"/>
      <c r="H260" s="72"/>
      <c r="I260" s="73"/>
      <c r="J260" s="113"/>
      <c r="K260" s="72" t="s">
        <v>6149</v>
      </c>
      <c r="L260" s="114"/>
      <c r="M260" s="77">
        <v>4154.9384765625</v>
      </c>
      <c r="N260" s="77">
        <v>3336.629150390625</v>
      </c>
      <c r="O260" s="78"/>
      <c r="P260" s="79"/>
      <c r="Q260" s="79"/>
      <c r="R260" s="89"/>
      <c r="S260" s="49">
        <v>0</v>
      </c>
      <c r="T260" s="49">
        <v>2</v>
      </c>
      <c r="U260" s="50">
        <v>0</v>
      </c>
      <c r="V260" s="50">
        <v>1.0039999999999999E-3</v>
      </c>
      <c r="W260" s="50">
        <v>2.3969999999999998E-3</v>
      </c>
      <c r="X260" s="50">
        <v>0.58915600000000001</v>
      </c>
      <c r="Y260" s="50">
        <v>0.5</v>
      </c>
      <c r="Z260" s="50">
        <v>0</v>
      </c>
      <c r="AA260" s="74">
        <v>260</v>
      </c>
      <c r="AB260" s="74"/>
      <c r="AC260" s="75"/>
      <c r="AD260" s="82" t="s">
        <v>4215</v>
      </c>
      <c r="AE260" s="82">
        <v>106</v>
      </c>
      <c r="AF260" s="82">
        <v>23</v>
      </c>
      <c r="AG260" s="82">
        <v>10</v>
      </c>
      <c r="AH260" s="82">
        <v>7</v>
      </c>
      <c r="AI260" s="82"/>
      <c r="AJ260" s="82" t="s">
        <v>4607</v>
      </c>
      <c r="AK260" s="82" t="s">
        <v>4862</v>
      </c>
      <c r="AL260" s="82"/>
      <c r="AM260" s="82"/>
      <c r="AN260" s="84">
        <v>42853.258784722224</v>
      </c>
      <c r="AO260" s="85" t="s">
        <v>5207</v>
      </c>
      <c r="AP260" s="82" t="b">
        <v>1</v>
      </c>
      <c r="AQ260" s="82" t="b">
        <v>0</v>
      </c>
      <c r="AR260" s="82" t="b">
        <v>0</v>
      </c>
      <c r="AS260" s="82" t="s">
        <v>1023</v>
      </c>
      <c r="AT260" s="82">
        <v>0</v>
      </c>
      <c r="AU260" s="82"/>
      <c r="AV260" s="82" t="b">
        <v>0</v>
      </c>
      <c r="AW260" s="82" t="s">
        <v>1780</v>
      </c>
      <c r="AX260" s="85" t="s">
        <v>5697</v>
      </c>
      <c r="AY260" s="82" t="s">
        <v>66</v>
      </c>
      <c r="AZ260" s="49" t="s">
        <v>2657</v>
      </c>
      <c r="BA260" s="49" t="s">
        <v>2657</v>
      </c>
      <c r="BB260" s="49" t="s">
        <v>2668</v>
      </c>
      <c r="BC260" s="49" t="s">
        <v>2668</v>
      </c>
      <c r="BD260" s="49"/>
      <c r="BE260" s="49"/>
      <c r="BF260" s="123" t="s">
        <v>6537</v>
      </c>
      <c r="BG260" s="123" t="s">
        <v>6537</v>
      </c>
      <c r="BH260" s="123" t="s">
        <v>6624</v>
      </c>
      <c r="BI260" s="123" t="s">
        <v>6624</v>
      </c>
      <c r="BJ260" s="87" t="e">
        <f>REPLACE(INDEX(GroupVertices[Group], MATCH(Vertices[[#This Row],[Vertex]],GroupVertices[Vertex],0)),1,1,"")</f>
        <v>#N/A</v>
      </c>
    </row>
    <row r="261" spans="1:62" x14ac:dyDescent="0.25">
      <c r="A261" s="67" t="s">
        <v>2343</v>
      </c>
      <c r="B261" s="68"/>
      <c r="C261" s="68"/>
      <c r="D261" s="69"/>
      <c r="E261" s="111"/>
      <c r="F261" s="103" t="s">
        <v>502</v>
      </c>
      <c r="G261" s="112"/>
      <c r="H261" s="72"/>
      <c r="I261" s="73"/>
      <c r="J261" s="113"/>
      <c r="K261" s="72" t="s">
        <v>6150</v>
      </c>
      <c r="L261" s="114"/>
      <c r="M261" s="77">
        <v>4348.171875</v>
      </c>
      <c r="N261" s="77">
        <v>2767.66748046875</v>
      </c>
      <c r="O261" s="78"/>
      <c r="P261" s="79"/>
      <c r="Q261" s="79"/>
      <c r="R261" s="89"/>
      <c r="S261" s="49">
        <v>0</v>
      </c>
      <c r="T261" s="49">
        <v>2</v>
      </c>
      <c r="U261" s="50">
        <v>0</v>
      </c>
      <c r="V261" s="50">
        <v>1.0039999999999999E-3</v>
      </c>
      <c r="W261" s="50">
        <v>2.3969999999999998E-3</v>
      </c>
      <c r="X261" s="50">
        <v>0.58915600000000001</v>
      </c>
      <c r="Y261" s="50">
        <v>0.5</v>
      </c>
      <c r="Z261" s="50">
        <v>0</v>
      </c>
      <c r="AA261" s="74">
        <v>261</v>
      </c>
      <c r="AB261" s="74"/>
      <c r="AC261" s="75"/>
      <c r="AD261" s="82" t="s">
        <v>4216</v>
      </c>
      <c r="AE261" s="82">
        <v>53</v>
      </c>
      <c r="AF261" s="82">
        <v>1</v>
      </c>
      <c r="AG261" s="82">
        <v>12</v>
      </c>
      <c r="AH261" s="82">
        <v>4</v>
      </c>
      <c r="AI261" s="82"/>
      <c r="AJ261" s="82"/>
      <c r="AK261" s="82"/>
      <c r="AL261" s="82"/>
      <c r="AM261" s="82"/>
      <c r="AN261" s="84">
        <v>42723.561666666668</v>
      </c>
      <c r="AO261" s="82"/>
      <c r="AP261" s="82" t="b">
        <v>1</v>
      </c>
      <c r="AQ261" s="82" t="b">
        <v>1</v>
      </c>
      <c r="AR261" s="82" t="b">
        <v>0</v>
      </c>
      <c r="AS261" s="82" t="s">
        <v>1023</v>
      </c>
      <c r="AT261" s="82">
        <v>0</v>
      </c>
      <c r="AU261" s="82"/>
      <c r="AV261" s="82" t="b">
        <v>0</v>
      </c>
      <c r="AW261" s="82" t="s">
        <v>1780</v>
      </c>
      <c r="AX261" s="85" t="s">
        <v>5698</v>
      </c>
      <c r="AY261" s="82" t="s">
        <v>66</v>
      </c>
      <c r="AZ261" s="49" t="s">
        <v>2657</v>
      </c>
      <c r="BA261" s="49" t="s">
        <v>2657</v>
      </c>
      <c r="BB261" s="49" t="s">
        <v>2668</v>
      </c>
      <c r="BC261" s="49" t="s">
        <v>2668</v>
      </c>
      <c r="BD261" s="49"/>
      <c r="BE261" s="49"/>
      <c r="BF261" s="123" t="s">
        <v>6537</v>
      </c>
      <c r="BG261" s="123" t="s">
        <v>6537</v>
      </c>
      <c r="BH261" s="123" t="s">
        <v>6624</v>
      </c>
      <c r="BI261" s="123" t="s">
        <v>6624</v>
      </c>
      <c r="BJ261" s="87" t="e">
        <f>REPLACE(INDEX(GroupVertices[Group], MATCH(Vertices[[#This Row],[Vertex]],GroupVertices[Vertex],0)),1,1,"")</f>
        <v>#N/A</v>
      </c>
    </row>
    <row r="262" spans="1:62" x14ac:dyDescent="0.25">
      <c r="A262" s="67" t="s">
        <v>2344</v>
      </c>
      <c r="B262" s="68"/>
      <c r="C262" s="68"/>
      <c r="D262" s="69"/>
      <c r="E262" s="111"/>
      <c r="F262" s="103" t="s">
        <v>2883</v>
      </c>
      <c r="G262" s="112"/>
      <c r="H262" s="72"/>
      <c r="I262" s="73"/>
      <c r="J262" s="113"/>
      <c r="K262" s="72" t="s">
        <v>6151</v>
      </c>
      <c r="L262" s="114"/>
      <c r="M262" s="77">
        <v>3860.85498046875</v>
      </c>
      <c r="N262" s="77">
        <v>1686.91650390625</v>
      </c>
      <c r="O262" s="78"/>
      <c r="P262" s="79"/>
      <c r="Q262" s="79"/>
      <c r="R262" s="89"/>
      <c r="S262" s="49">
        <v>0</v>
      </c>
      <c r="T262" s="49">
        <v>2</v>
      </c>
      <c r="U262" s="50">
        <v>0</v>
      </c>
      <c r="V262" s="50">
        <v>1.0039999999999999E-3</v>
      </c>
      <c r="W262" s="50">
        <v>2.3969999999999998E-3</v>
      </c>
      <c r="X262" s="50">
        <v>0.58915600000000001</v>
      </c>
      <c r="Y262" s="50">
        <v>0.5</v>
      </c>
      <c r="Z262" s="50">
        <v>0</v>
      </c>
      <c r="AA262" s="74">
        <v>262</v>
      </c>
      <c r="AB262" s="74"/>
      <c r="AC262" s="75"/>
      <c r="AD262" s="82" t="s">
        <v>4217</v>
      </c>
      <c r="AE262" s="82">
        <v>91</v>
      </c>
      <c r="AF262" s="82">
        <v>10</v>
      </c>
      <c r="AG262" s="82">
        <v>7</v>
      </c>
      <c r="AH262" s="82">
        <v>8</v>
      </c>
      <c r="AI262" s="82">
        <v>-25200</v>
      </c>
      <c r="AJ262" s="82" t="s">
        <v>4608</v>
      </c>
      <c r="AK262" s="82" t="s">
        <v>1465</v>
      </c>
      <c r="AL262" s="82"/>
      <c r="AM262" s="82" t="s">
        <v>1568</v>
      </c>
      <c r="AN262" s="84">
        <v>42426.639016203706</v>
      </c>
      <c r="AO262" s="85" t="s">
        <v>5208</v>
      </c>
      <c r="AP262" s="82" t="b">
        <v>1</v>
      </c>
      <c r="AQ262" s="82" t="b">
        <v>0</v>
      </c>
      <c r="AR262" s="82" t="b">
        <v>0</v>
      </c>
      <c r="AS262" s="82" t="s">
        <v>1023</v>
      </c>
      <c r="AT262" s="82">
        <v>0</v>
      </c>
      <c r="AU262" s="82"/>
      <c r="AV262" s="82" t="b">
        <v>0</v>
      </c>
      <c r="AW262" s="82" t="s">
        <v>1780</v>
      </c>
      <c r="AX262" s="85" t="s">
        <v>5699</v>
      </c>
      <c r="AY262" s="82" t="s">
        <v>66</v>
      </c>
      <c r="AZ262" s="49" t="s">
        <v>2657</v>
      </c>
      <c r="BA262" s="49" t="s">
        <v>2657</v>
      </c>
      <c r="BB262" s="49" t="s">
        <v>2668</v>
      </c>
      <c r="BC262" s="49" t="s">
        <v>2668</v>
      </c>
      <c r="BD262" s="49"/>
      <c r="BE262" s="49"/>
      <c r="BF262" s="123" t="s">
        <v>6537</v>
      </c>
      <c r="BG262" s="123" t="s">
        <v>6537</v>
      </c>
      <c r="BH262" s="123" t="s">
        <v>6624</v>
      </c>
      <c r="BI262" s="123" t="s">
        <v>6624</v>
      </c>
      <c r="BJ262" s="87" t="e">
        <f>REPLACE(INDEX(GroupVertices[Group], MATCH(Vertices[[#This Row],[Vertex]],GroupVertices[Vertex],0)),1,1,"")</f>
        <v>#N/A</v>
      </c>
    </row>
    <row r="263" spans="1:62" x14ac:dyDescent="0.25">
      <c r="A263" s="67" t="s">
        <v>2345</v>
      </c>
      <c r="B263" s="68"/>
      <c r="C263" s="68"/>
      <c r="D263" s="69"/>
      <c r="E263" s="111"/>
      <c r="F263" s="103" t="s">
        <v>2884</v>
      </c>
      <c r="G263" s="112"/>
      <c r="H263" s="72"/>
      <c r="I263" s="73"/>
      <c r="J263" s="113"/>
      <c r="K263" s="72" t="s">
        <v>6152</v>
      </c>
      <c r="L263" s="114"/>
      <c r="M263" s="77">
        <v>7317.9111328125</v>
      </c>
      <c r="N263" s="77">
        <v>5746.99853515625</v>
      </c>
      <c r="O263" s="78"/>
      <c r="P263" s="79"/>
      <c r="Q263" s="79"/>
      <c r="R263" s="89"/>
      <c r="S263" s="49">
        <v>0</v>
      </c>
      <c r="T263" s="49">
        <v>2</v>
      </c>
      <c r="U263" s="50">
        <v>0</v>
      </c>
      <c r="V263" s="50">
        <v>1.0039999999999999E-3</v>
      </c>
      <c r="W263" s="50">
        <v>2.3969999999999998E-3</v>
      </c>
      <c r="X263" s="50">
        <v>0.58915600000000001</v>
      </c>
      <c r="Y263" s="50">
        <v>0.5</v>
      </c>
      <c r="Z263" s="50">
        <v>0</v>
      </c>
      <c r="AA263" s="74">
        <v>263</v>
      </c>
      <c r="AB263" s="74"/>
      <c r="AC263" s="75"/>
      <c r="AD263" s="82" t="s">
        <v>4218</v>
      </c>
      <c r="AE263" s="82">
        <v>222</v>
      </c>
      <c r="AF263" s="82">
        <v>41</v>
      </c>
      <c r="AG263" s="82">
        <v>87</v>
      </c>
      <c r="AH263" s="82">
        <v>127</v>
      </c>
      <c r="AI263" s="82">
        <v>19800</v>
      </c>
      <c r="AJ263" s="82" t="s">
        <v>4609</v>
      </c>
      <c r="AK263" s="82" t="s">
        <v>4863</v>
      </c>
      <c r="AL263" s="82"/>
      <c r="AM263" s="82" t="s">
        <v>1435</v>
      </c>
      <c r="AN263" s="84">
        <v>41654.537245370368</v>
      </c>
      <c r="AO263" s="85" t="s">
        <v>5209</v>
      </c>
      <c r="AP263" s="82" t="b">
        <v>0</v>
      </c>
      <c r="AQ263" s="82" t="b">
        <v>0</v>
      </c>
      <c r="AR263" s="82" t="b">
        <v>0</v>
      </c>
      <c r="AS263" s="82" t="s">
        <v>1023</v>
      </c>
      <c r="AT263" s="82">
        <v>1</v>
      </c>
      <c r="AU263" s="85" t="s">
        <v>1731</v>
      </c>
      <c r="AV263" s="82" t="b">
        <v>0</v>
      </c>
      <c r="AW263" s="82" t="s">
        <v>1780</v>
      </c>
      <c r="AX263" s="85" t="s">
        <v>5700</v>
      </c>
      <c r="AY263" s="82" t="s">
        <v>66</v>
      </c>
      <c r="AZ263" s="49" t="s">
        <v>2657</v>
      </c>
      <c r="BA263" s="49" t="s">
        <v>2657</v>
      </c>
      <c r="BB263" s="49" t="s">
        <v>2668</v>
      </c>
      <c r="BC263" s="49" t="s">
        <v>2668</v>
      </c>
      <c r="BD263" s="49"/>
      <c r="BE263" s="49"/>
      <c r="BF263" s="123" t="s">
        <v>6537</v>
      </c>
      <c r="BG263" s="123" t="s">
        <v>6537</v>
      </c>
      <c r="BH263" s="123" t="s">
        <v>6624</v>
      </c>
      <c r="BI263" s="123" t="s">
        <v>6624</v>
      </c>
      <c r="BJ263" s="87" t="e">
        <f>REPLACE(INDEX(GroupVertices[Group], MATCH(Vertices[[#This Row],[Vertex]],GroupVertices[Vertex],0)),1,1,"")</f>
        <v>#N/A</v>
      </c>
    </row>
    <row r="264" spans="1:62" x14ac:dyDescent="0.25">
      <c r="A264" s="67" t="s">
        <v>2346</v>
      </c>
      <c r="B264" s="68"/>
      <c r="C264" s="68"/>
      <c r="D264" s="69"/>
      <c r="E264" s="111"/>
      <c r="F264" s="103" t="s">
        <v>2885</v>
      </c>
      <c r="G264" s="112"/>
      <c r="H264" s="72"/>
      <c r="I264" s="73"/>
      <c r="J264" s="113"/>
      <c r="K264" s="72" t="s">
        <v>6153</v>
      </c>
      <c r="L264" s="114"/>
      <c r="M264" s="77">
        <v>4685.529296875</v>
      </c>
      <c r="N264" s="77">
        <v>1347.841796875</v>
      </c>
      <c r="O264" s="78"/>
      <c r="P264" s="79"/>
      <c r="Q264" s="79"/>
      <c r="R264" s="89"/>
      <c r="S264" s="49">
        <v>0</v>
      </c>
      <c r="T264" s="49">
        <v>2</v>
      </c>
      <c r="U264" s="50">
        <v>0</v>
      </c>
      <c r="V264" s="50">
        <v>1.0039999999999999E-3</v>
      </c>
      <c r="W264" s="50">
        <v>2.3969999999999998E-3</v>
      </c>
      <c r="X264" s="50">
        <v>0.58915600000000001</v>
      </c>
      <c r="Y264" s="50">
        <v>0.5</v>
      </c>
      <c r="Z264" s="50">
        <v>0</v>
      </c>
      <c r="AA264" s="74">
        <v>264</v>
      </c>
      <c r="AB264" s="74"/>
      <c r="AC264" s="75"/>
      <c r="AD264" s="82" t="s">
        <v>4219</v>
      </c>
      <c r="AE264" s="82">
        <v>88</v>
      </c>
      <c r="AF264" s="82">
        <v>20</v>
      </c>
      <c r="AG264" s="82">
        <v>468</v>
      </c>
      <c r="AH264" s="82">
        <v>165</v>
      </c>
      <c r="AI264" s="82">
        <v>19800</v>
      </c>
      <c r="AJ264" s="82" t="s">
        <v>4610</v>
      </c>
      <c r="AK264" s="82" t="s">
        <v>4864</v>
      </c>
      <c r="AL264" s="82"/>
      <c r="AM264" s="82" t="s">
        <v>1435</v>
      </c>
      <c r="AN264" s="84">
        <v>41595.721076388887</v>
      </c>
      <c r="AO264" s="85" t="s">
        <v>5210</v>
      </c>
      <c r="AP264" s="82" t="b">
        <v>1</v>
      </c>
      <c r="AQ264" s="82" t="b">
        <v>0</v>
      </c>
      <c r="AR264" s="82" t="b">
        <v>0</v>
      </c>
      <c r="AS264" s="82" t="s">
        <v>1023</v>
      </c>
      <c r="AT264" s="82">
        <v>1</v>
      </c>
      <c r="AU264" s="85" t="s">
        <v>1731</v>
      </c>
      <c r="AV264" s="82" t="b">
        <v>0</v>
      </c>
      <c r="AW264" s="82" t="s">
        <v>1780</v>
      </c>
      <c r="AX264" s="85" t="s">
        <v>5701</v>
      </c>
      <c r="AY264" s="82" t="s">
        <v>66</v>
      </c>
      <c r="AZ264" s="49" t="s">
        <v>2657</v>
      </c>
      <c r="BA264" s="49" t="s">
        <v>2657</v>
      </c>
      <c r="BB264" s="49" t="s">
        <v>2668</v>
      </c>
      <c r="BC264" s="49" t="s">
        <v>2668</v>
      </c>
      <c r="BD264" s="49"/>
      <c r="BE264" s="49"/>
      <c r="BF264" s="123" t="s">
        <v>6537</v>
      </c>
      <c r="BG264" s="123" t="s">
        <v>6537</v>
      </c>
      <c r="BH264" s="123" t="s">
        <v>6624</v>
      </c>
      <c r="BI264" s="123" t="s">
        <v>6624</v>
      </c>
      <c r="BJ264" s="87" t="e">
        <f>REPLACE(INDEX(GroupVertices[Group], MATCH(Vertices[[#This Row],[Vertex]],GroupVertices[Vertex],0)),1,1,"")</f>
        <v>#N/A</v>
      </c>
    </row>
    <row r="265" spans="1:62" x14ac:dyDescent="0.25">
      <c r="A265" s="67" t="s">
        <v>2347</v>
      </c>
      <c r="B265" s="68"/>
      <c r="C265" s="68"/>
      <c r="D265" s="69"/>
      <c r="E265" s="111"/>
      <c r="F265" s="103" t="s">
        <v>2886</v>
      </c>
      <c r="G265" s="112"/>
      <c r="H265" s="72"/>
      <c r="I265" s="73"/>
      <c r="J265" s="113"/>
      <c r="K265" s="72" t="s">
        <v>6154</v>
      </c>
      <c r="L265" s="114"/>
      <c r="M265" s="77">
        <v>5538.72119140625</v>
      </c>
      <c r="N265" s="77">
        <v>1848.406005859375</v>
      </c>
      <c r="O265" s="78"/>
      <c r="P265" s="79"/>
      <c r="Q265" s="79"/>
      <c r="R265" s="89"/>
      <c r="S265" s="49">
        <v>0</v>
      </c>
      <c r="T265" s="49">
        <v>2</v>
      </c>
      <c r="U265" s="50">
        <v>0</v>
      </c>
      <c r="V265" s="50">
        <v>1.0039999999999999E-3</v>
      </c>
      <c r="W265" s="50">
        <v>2.3969999999999998E-3</v>
      </c>
      <c r="X265" s="50">
        <v>0.58915600000000001</v>
      </c>
      <c r="Y265" s="50">
        <v>0.5</v>
      </c>
      <c r="Z265" s="50">
        <v>0</v>
      </c>
      <c r="AA265" s="74">
        <v>265</v>
      </c>
      <c r="AB265" s="74"/>
      <c r="AC265" s="75"/>
      <c r="AD265" s="82" t="s">
        <v>4220</v>
      </c>
      <c r="AE265" s="82">
        <v>1031</v>
      </c>
      <c r="AF265" s="82">
        <v>178</v>
      </c>
      <c r="AG265" s="82">
        <v>1831</v>
      </c>
      <c r="AH265" s="82">
        <v>43</v>
      </c>
      <c r="AI265" s="82"/>
      <c r="AJ265" s="82" t="s">
        <v>4611</v>
      </c>
      <c r="AK265" s="82" t="s">
        <v>1481</v>
      </c>
      <c r="AL265" s="82"/>
      <c r="AM265" s="82"/>
      <c r="AN265" s="84">
        <v>42127.516655092593</v>
      </c>
      <c r="AO265" s="85" t="s">
        <v>5211</v>
      </c>
      <c r="AP265" s="82" t="b">
        <v>1</v>
      </c>
      <c r="AQ265" s="82" t="b">
        <v>0</v>
      </c>
      <c r="AR265" s="82" t="b">
        <v>0</v>
      </c>
      <c r="AS265" s="82" t="s">
        <v>1023</v>
      </c>
      <c r="AT265" s="82">
        <v>0</v>
      </c>
      <c r="AU265" s="85" t="s">
        <v>1731</v>
      </c>
      <c r="AV265" s="82" t="b">
        <v>0</v>
      </c>
      <c r="AW265" s="82" t="s">
        <v>1780</v>
      </c>
      <c r="AX265" s="85" t="s">
        <v>5702</v>
      </c>
      <c r="AY265" s="82" t="s">
        <v>66</v>
      </c>
      <c r="AZ265" s="49" t="s">
        <v>2657</v>
      </c>
      <c r="BA265" s="49" t="s">
        <v>2657</v>
      </c>
      <c r="BB265" s="49" t="s">
        <v>2668</v>
      </c>
      <c r="BC265" s="49" t="s">
        <v>2668</v>
      </c>
      <c r="BD265" s="49"/>
      <c r="BE265" s="49"/>
      <c r="BF265" s="123" t="s">
        <v>6537</v>
      </c>
      <c r="BG265" s="123" t="s">
        <v>6537</v>
      </c>
      <c r="BH265" s="123" t="s">
        <v>6624</v>
      </c>
      <c r="BI265" s="123" t="s">
        <v>6624</v>
      </c>
      <c r="BJ265" s="87" t="e">
        <f>REPLACE(INDEX(GroupVertices[Group], MATCH(Vertices[[#This Row],[Vertex]],GroupVertices[Vertex],0)),1,1,"")</f>
        <v>#N/A</v>
      </c>
    </row>
    <row r="266" spans="1:62" x14ac:dyDescent="0.25">
      <c r="A266" s="67" t="s">
        <v>2348</v>
      </c>
      <c r="B266" s="68"/>
      <c r="C266" s="68"/>
      <c r="D266" s="69"/>
      <c r="E266" s="111"/>
      <c r="F266" s="103" t="s">
        <v>2887</v>
      </c>
      <c r="G266" s="112"/>
      <c r="H266" s="72"/>
      <c r="I266" s="73"/>
      <c r="J266" s="113"/>
      <c r="K266" s="72" t="s">
        <v>6155</v>
      </c>
      <c r="L266" s="114"/>
      <c r="M266" s="77">
        <v>7281.87060546875</v>
      </c>
      <c r="N266" s="77">
        <v>3180.798828125</v>
      </c>
      <c r="O266" s="78"/>
      <c r="P266" s="79"/>
      <c r="Q266" s="79"/>
      <c r="R266" s="89"/>
      <c r="S266" s="49">
        <v>0</v>
      </c>
      <c r="T266" s="49">
        <v>2</v>
      </c>
      <c r="U266" s="50">
        <v>0</v>
      </c>
      <c r="V266" s="50">
        <v>1.0039999999999999E-3</v>
      </c>
      <c r="W266" s="50">
        <v>2.3969999999999998E-3</v>
      </c>
      <c r="X266" s="50">
        <v>0.58915600000000001</v>
      </c>
      <c r="Y266" s="50">
        <v>0.5</v>
      </c>
      <c r="Z266" s="50">
        <v>0</v>
      </c>
      <c r="AA266" s="74">
        <v>266</v>
      </c>
      <c r="AB266" s="74"/>
      <c r="AC266" s="75"/>
      <c r="AD266" s="82" t="s">
        <v>4221</v>
      </c>
      <c r="AE266" s="82">
        <v>157</v>
      </c>
      <c r="AF266" s="82">
        <v>152</v>
      </c>
      <c r="AG266" s="82">
        <v>2612</v>
      </c>
      <c r="AH266" s="82">
        <v>5908</v>
      </c>
      <c r="AI266" s="82"/>
      <c r="AJ266" s="82" t="s">
        <v>4612</v>
      </c>
      <c r="AK266" s="82" t="s">
        <v>4865</v>
      </c>
      <c r="AL266" s="82"/>
      <c r="AM266" s="82"/>
      <c r="AN266" s="84">
        <v>42610.451157407406</v>
      </c>
      <c r="AO266" s="85" t="s">
        <v>5212</v>
      </c>
      <c r="AP266" s="82" t="b">
        <v>1</v>
      </c>
      <c r="AQ266" s="82" t="b">
        <v>0</v>
      </c>
      <c r="AR266" s="82" t="b">
        <v>0</v>
      </c>
      <c r="AS266" s="82" t="s">
        <v>1023</v>
      </c>
      <c r="AT266" s="82">
        <v>3</v>
      </c>
      <c r="AU266" s="82"/>
      <c r="AV266" s="82" t="b">
        <v>0</v>
      </c>
      <c r="AW266" s="82" t="s">
        <v>1780</v>
      </c>
      <c r="AX266" s="85" t="s">
        <v>5703</v>
      </c>
      <c r="AY266" s="82" t="s">
        <v>66</v>
      </c>
      <c r="AZ266" s="49" t="s">
        <v>2657</v>
      </c>
      <c r="BA266" s="49" t="s">
        <v>2657</v>
      </c>
      <c r="BB266" s="49" t="s">
        <v>2668</v>
      </c>
      <c r="BC266" s="49" t="s">
        <v>2668</v>
      </c>
      <c r="BD266" s="49"/>
      <c r="BE266" s="49"/>
      <c r="BF266" s="123" t="s">
        <v>6537</v>
      </c>
      <c r="BG266" s="123" t="s">
        <v>6537</v>
      </c>
      <c r="BH266" s="123" t="s">
        <v>6624</v>
      </c>
      <c r="BI266" s="123" t="s">
        <v>6624</v>
      </c>
      <c r="BJ266" s="87" t="e">
        <f>REPLACE(INDEX(GroupVertices[Group], MATCH(Vertices[[#This Row],[Vertex]],GroupVertices[Vertex],0)),1,1,"")</f>
        <v>#N/A</v>
      </c>
    </row>
    <row r="267" spans="1:62" x14ac:dyDescent="0.25">
      <c r="A267" s="67" t="s">
        <v>2349</v>
      </c>
      <c r="B267" s="68"/>
      <c r="C267" s="68"/>
      <c r="D267" s="69"/>
      <c r="E267" s="111"/>
      <c r="F267" s="103" t="s">
        <v>2888</v>
      </c>
      <c r="G267" s="112"/>
      <c r="H267" s="72"/>
      <c r="I267" s="73"/>
      <c r="J267" s="113"/>
      <c r="K267" s="72" t="s">
        <v>6156</v>
      </c>
      <c r="L267" s="114"/>
      <c r="M267" s="77">
        <v>7886.59521484375</v>
      </c>
      <c r="N267" s="77">
        <v>3869.448486328125</v>
      </c>
      <c r="O267" s="78"/>
      <c r="P267" s="79"/>
      <c r="Q267" s="79"/>
      <c r="R267" s="89"/>
      <c r="S267" s="49">
        <v>0</v>
      </c>
      <c r="T267" s="49">
        <v>2</v>
      </c>
      <c r="U267" s="50">
        <v>0</v>
      </c>
      <c r="V267" s="50">
        <v>1.0039999999999999E-3</v>
      </c>
      <c r="W267" s="50">
        <v>2.3969999999999998E-3</v>
      </c>
      <c r="X267" s="50">
        <v>0.58915600000000001</v>
      </c>
      <c r="Y267" s="50">
        <v>0.5</v>
      </c>
      <c r="Z267" s="50">
        <v>0</v>
      </c>
      <c r="AA267" s="74">
        <v>267</v>
      </c>
      <c r="AB267" s="74"/>
      <c r="AC267" s="75"/>
      <c r="AD267" s="82" t="s">
        <v>4222</v>
      </c>
      <c r="AE267" s="82">
        <v>99</v>
      </c>
      <c r="AF267" s="82">
        <v>28</v>
      </c>
      <c r="AG267" s="82">
        <v>4329</v>
      </c>
      <c r="AH267" s="82">
        <v>670</v>
      </c>
      <c r="AI267" s="82">
        <v>19800</v>
      </c>
      <c r="AJ267" s="82" t="s">
        <v>4613</v>
      </c>
      <c r="AK267" s="82" t="s">
        <v>4866</v>
      </c>
      <c r="AL267" s="82"/>
      <c r="AM267" s="82" t="s">
        <v>1435</v>
      </c>
      <c r="AN267" s="84">
        <v>40403.223414351851</v>
      </c>
      <c r="AO267" s="85" t="s">
        <v>5213</v>
      </c>
      <c r="AP267" s="82" t="b">
        <v>0</v>
      </c>
      <c r="AQ267" s="82" t="b">
        <v>0</v>
      </c>
      <c r="AR267" s="82" t="b">
        <v>1</v>
      </c>
      <c r="AS267" s="82" t="s">
        <v>1023</v>
      </c>
      <c r="AT267" s="82">
        <v>3</v>
      </c>
      <c r="AU267" s="85" t="s">
        <v>5380</v>
      </c>
      <c r="AV267" s="82" t="b">
        <v>0</v>
      </c>
      <c r="AW267" s="82" t="s">
        <v>1780</v>
      </c>
      <c r="AX267" s="85" t="s">
        <v>5704</v>
      </c>
      <c r="AY267" s="82" t="s">
        <v>66</v>
      </c>
      <c r="AZ267" s="49" t="s">
        <v>2657</v>
      </c>
      <c r="BA267" s="49" t="s">
        <v>2657</v>
      </c>
      <c r="BB267" s="49" t="s">
        <v>2668</v>
      </c>
      <c r="BC267" s="49" t="s">
        <v>2668</v>
      </c>
      <c r="BD267" s="49"/>
      <c r="BE267" s="49"/>
      <c r="BF267" s="123" t="s">
        <v>6537</v>
      </c>
      <c r="BG267" s="123" t="s">
        <v>6537</v>
      </c>
      <c r="BH267" s="123" t="s">
        <v>6624</v>
      </c>
      <c r="BI267" s="123" t="s">
        <v>6624</v>
      </c>
      <c r="BJ267" s="87" t="e">
        <f>REPLACE(INDEX(GroupVertices[Group], MATCH(Vertices[[#This Row],[Vertex]],GroupVertices[Vertex],0)),1,1,"")</f>
        <v>#N/A</v>
      </c>
    </row>
    <row r="268" spans="1:62" x14ac:dyDescent="0.25">
      <c r="A268" s="67" t="s">
        <v>2350</v>
      </c>
      <c r="B268" s="68"/>
      <c r="C268" s="68"/>
      <c r="D268" s="69"/>
      <c r="E268" s="111"/>
      <c r="F268" s="103" t="s">
        <v>2889</v>
      </c>
      <c r="G268" s="112"/>
      <c r="H268" s="72"/>
      <c r="I268" s="73"/>
      <c r="J268" s="113"/>
      <c r="K268" s="72" t="s">
        <v>6157</v>
      </c>
      <c r="L268" s="114"/>
      <c r="M268" s="77">
        <v>6668.4267578125</v>
      </c>
      <c r="N268" s="77">
        <v>7192.8994140625</v>
      </c>
      <c r="O268" s="78"/>
      <c r="P268" s="79"/>
      <c r="Q268" s="79"/>
      <c r="R268" s="89"/>
      <c r="S268" s="49">
        <v>0</v>
      </c>
      <c r="T268" s="49">
        <v>2</v>
      </c>
      <c r="U268" s="50">
        <v>0</v>
      </c>
      <c r="V268" s="50">
        <v>1.0039999999999999E-3</v>
      </c>
      <c r="W268" s="50">
        <v>2.3969999999999998E-3</v>
      </c>
      <c r="X268" s="50">
        <v>0.58915600000000001</v>
      </c>
      <c r="Y268" s="50">
        <v>0.5</v>
      </c>
      <c r="Z268" s="50">
        <v>0</v>
      </c>
      <c r="AA268" s="74">
        <v>268</v>
      </c>
      <c r="AB268" s="74"/>
      <c r="AC268" s="75"/>
      <c r="AD268" s="82" t="s">
        <v>4223</v>
      </c>
      <c r="AE268" s="82">
        <v>96</v>
      </c>
      <c r="AF268" s="82">
        <v>19</v>
      </c>
      <c r="AG268" s="82">
        <v>131</v>
      </c>
      <c r="AH268" s="82">
        <v>233</v>
      </c>
      <c r="AI268" s="82"/>
      <c r="AJ268" s="82"/>
      <c r="AK268" s="82"/>
      <c r="AL268" s="82"/>
      <c r="AM268" s="82"/>
      <c r="AN268" s="84">
        <v>42639.581608796296</v>
      </c>
      <c r="AO268" s="82"/>
      <c r="AP268" s="82" t="b">
        <v>1</v>
      </c>
      <c r="AQ268" s="82" t="b">
        <v>0</v>
      </c>
      <c r="AR268" s="82" t="b">
        <v>1</v>
      </c>
      <c r="AS268" s="82" t="s">
        <v>1023</v>
      </c>
      <c r="AT268" s="82">
        <v>0</v>
      </c>
      <c r="AU268" s="82"/>
      <c r="AV268" s="82" t="b">
        <v>0</v>
      </c>
      <c r="AW268" s="82" t="s">
        <v>1780</v>
      </c>
      <c r="AX268" s="85" t="s">
        <v>5705</v>
      </c>
      <c r="AY268" s="82" t="s">
        <v>66</v>
      </c>
      <c r="AZ268" s="49" t="s">
        <v>2657</v>
      </c>
      <c r="BA268" s="49" t="s">
        <v>2657</v>
      </c>
      <c r="BB268" s="49" t="s">
        <v>2668</v>
      </c>
      <c r="BC268" s="49" t="s">
        <v>2668</v>
      </c>
      <c r="BD268" s="49"/>
      <c r="BE268" s="49"/>
      <c r="BF268" s="123" t="s">
        <v>6537</v>
      </c>
      <c r="BG268" s="123" t="s">
        <v>6537</v>
      </c>
      <c r="BH268" s="123" t="s">
        <v>6624</v>
      </c>
      <c r="BI268" s="123" t="s">
        <v>6624</v>
      </c>
      <c r="BJ268" s="87" t="e">
        <f>REPLACE(INDEX(GroupVertices[Group], MATCH(Vertices[[#This Row],[Vertex]],GroupVertices[Vertex],0)),1,1,"")</f>
        <v>#N/A</v>
      </c>
    </row>
    <row r="269" spans="1:62" x14ac:dyDescent="0.25">
      <c r="A269" s="67" t="s">
        <v>2351</v>
      </c>
      <c r="B269" s="68"/>
      <c r="C269" s="68"/>
      <c r="D269" s="69"/>
      <c r="E269" s="111"/>
      <c r="F269" s="103" t="s">
        <v>2890</v>
      </c>
      <c r="G269" s="112"/>
      <c r="H269" s="72"/>
      <c r="I269" s="73"/>
      <c r="J269" s="113"/>
      <c r="K269" s="72" t="s">
        <v>6158</v>
      </c>
      <c r="L269" s="114"/>
      <c r="M269" s="77">
        <v>5021.0302734375</v>
      </c>
      <c r="N269" s="77">
        <v>1108.1661376953125</v>
      </c>
      <c r="O269" s="78"/>
      <c r="P269" s="79"/>
      <c r="Q269" s="79"/>
      <c r="R269" s="89"/>
      <c r="S269" s="49">
        <v>0</v>
      </c>
      <c r="T269" s="49">
        <v>2</v>
      </c>
      <c r="U269" s="50">
        <v>0</v>
      </c>
      <c r="V269" s="50">
        <v>1.0039999999999999E-3</v>
      </c>
      <c r="W269" s="50">
        <v>2.3969999999999998E-3</v>
      </c>
      <c r="X269" s="50">
        <v>0.58915600000000001</v>
      </c>
      <c r="Y269" s="50">
        <v>0.5</v>
      </c>
      <c r="Z269" s="50">
        <v>0</v>
      </c>
      <c r="AA269" s="74">
        <v>269</v>
      </c>
      <c r="AB269" s="74"/>
      <c r="AC269" s="75"/>
      <c r="AD269" s="82" t="s">
        <v>4224</v>
      </c>
      <c r="AE269" s="82">
        <v>54</v>
      </c>
      <c r="AF269" s="82">
        <v>32</v>
      </c>
      <c r="AG269" s="82">
        <v>285</v>
      </c>
      <c r="AH269" s="82">
        <v>505</v>
      </c>
      <c r="AI269" s="82"/>
      <c r="AJ269" s="82" t="s">
        <v>4614</v>
      </c>
      <c r="AK269" s="82"/>
      <c r="AL269" s="82"/>
      <c r="AM269" s="82"/>
      <c r="AN269" s="84">
        <v>42700.7578587963</v>
      </c>
      <c r="AO269" s="82"/>
      <c r="AP269" s="82" t="b">
        <v>1</v>
      </c>
      <c r="AQ269" s="82" t="b">
        <v>0</v>
      </c>
      <c r="AR269" s="82" t="b">
        <v>0</v>
      </c>
      <c r="AS269" s="82" t="s">
        <v>1023</v>
      </c>
      <c r="AT269" s="82">
        <v>0</v>
      </c>
      <c r="AU269" s="82"/>
      <c r="AV269" s="82" t="b">
        <v>0</v>
      </c>
      <c r="AW269" s="82" t="s">
        <v>1780</v>
      </c>
      <c r="AX269" s="85" t="s">
        <v>5706</v>
      </c>
      <c r="AY269" s="82" t="s">
        <v>66</v>
      </c>
      <c r="AZ269" s="49" t="s">
        <v>2657</v>
      </c>
      <c r="BA269" s="49" t="s">
        <v>2657</v>
      </c>
      <c r="BB269" s="49" t="s">
        <v>2668</v>
      </c>
      <c r="BC269" s="49" t="s">
        <v>2668</v>
      </c>
      <c r="BD269" s="49"/>
      <c r="BE269" s="49"/>
      <c r="BF269" s="123" t="s">
        <v>6537</v>
      </c>
      <c r="BG269" s="123" t="s">
        <v>6537</v>
      </c>
      <c r="BH269" s="123" t="s">
        <v>6624</v>
      </c>
      <c r="BI269" s="123" t="s">
        <v>6624</v>
      </c>
      <c r="BJ269" s="87" t="e">
        <f>REPLACE(INDEX(GroupVertices[Group], MATCH(Vertices[[#This Row],[Vertex]],GroupVertices[Vertex],0)),1,1,"")</f>
        <v>#N/A</v>
      </c>
    </row>
    <row r="270" spans="1:62" x14ac:dyDescent="0.25">
      <c r="A270" s="67" t="s">
        <v>2352</v>
      </c>
      <c r="B270" s="68"/>
      <c r="C270" s="68"/>
      <c r="D270" s="69"/>
      <c r="E270" s="111"/>
      <c r="F270" s="103" t="s">
        <v>2891</v>
      </c>
      <c r="G270" s="112"/>
      <c r="H270" s="72"/>
      <c r="I270" s="73"/>
      <c r="J270" s="113"/>
      <c r="K270" s="72" t="s">
        <v>6159</v>
      </c>
      <c r="L270" s="114"/>
      <c r="M270" s="77">
        <v>5317.2216796875</v>
      </c>
      <c r="N270" s="77">
        <v>1402.921142578125</v>
      </c>
      <c r="O270" s="78"/>
      <c r="P270" s="79"/>
      <c r="Q270" s="79"/>
      <c r="R270" s="89"/>
      <c r="S270" s="49">
        <v>0</v>
      </c>
      <c r="T270" s="49">
        <v>2</v>
      </c>
      <c r="U270" s="50">
        <v>0</v>
      </c>
      <c r="V270" s="50">
        <v>1.0039999999999999E-3</v>
      </c>
      <c r="W270" s="50">
        <v>2.3969999999999998E-3</v>
      </c>
      <c r="X270" s="50">
        <v>0.58915600000000001</v>
      </c>
      <c r="Y270" s="50">
        <v>0.5</v>
      </c>
      <c r="Z270" s="50">
        <v>0</v>
      </c>
      <c r="AA270" s="74">
        <v>270</v>
      </c>
      <c r="AB270" s="74"/>
      <c r="AC270" s="75"/>
      <c r="AD270" s="82" t="s">
        <v>4225</v>
      </c>
      <c r="AE270" s="82">
        <v>421</v>
      </c>
      <c r="AF270" s="82">
        <v>2057</v>
      </c>
      <c r="AG270" s="82">
        <v>129942</v>
      </c>
      <c r="AH270" s="82">
        <v>21527</v>
      </c>
      <c r="AI270" s="82">
        <v>36000</v>
      </c>
      <c r="AJ270" s="82" t="s">
        <v>4615</v>
      </c>
      <c r="AK270" s="82" t="s">
        <v>4867</v>
      </c>
      <c r="AL270" s="85" t="s">
        <v>5005</v>
      </c>
      <c r="AM270" s="82" t="s">
        <v>5048</v>
      </c>
      <c r="AN270" s="84">
        <v>40759.651701388888</v>
      </c>
      <c r="AO270" s="85" t="s">
        <v>5214</v>
      </c>
      <c r="AP270" s="82" t="b">
        <v>0</v>
      </c>
      <c r="AQ270" s="82" t="b">
        <v>0</v>
      </c>
      <c r="AR270" s="82" t="b">
        <v>1</v>
      </c>
      <c r="AS270" s="82" t="s">
        <v>1023</v>
      </c>
      <c r="AT270" s="82">
        <v>95</v>
      </c>
      <c r="AU270" s="85" t="s">
        <v>1731</v>
      </c>
      <c r="AV270" s="82" t="b">
        <v>0</v>
      </c>
      <c r="AW270" s="82" t="s">
        <v>1780</v>
      </c>
      <c r="AX270" s="85" t="s">
        <v>5707</v>
      </c>
      <c r="AY270" s="82" t="s">
        <v>66</v>
      </c>
      <c r="AZ270" s="49" t="s">
        <v>2657</v>
      </c>
      <c r="BA270" s="49" t="s">
        <v>2657</v>
      </c>
      <c r="BB270" s="49" t="s">
        <v>2668</v>
      </c>
      <c r="BC270" s="49" t="s">
        <v>2668</v>
      </c>
      <c r="BD270" s="49"/>
      <c r="BE270" s="49"/>
      <c r="BF270" s="123" t="s">
        <v>6537</v>
      </c>
      <c r="BG270" s="123" t="s">
        <v>6537</v>
      </c>
      <c r="BH270" s="123" t="s">
        <v>6624</v>
      </c>
      <c r="BI270" s="123" t="s">
        <v>6624</v>
      </c>
      <c r="BJ270" s="87" t="e">
        <f>REPLACE(INDEX(GroupVertices[Group], MATCH(Vertices[[#This Row],[Vertex]],GroupVertices[Vertex],0)),1,1,"")</f>
        <v>#N/A</v>
      </c>
    </row>
    <row r="271" spans="1:62" x14ac:dyDescent="0.25">
      <c r="A271" s="67" t="s">
        <v>2353</v>
      </c>
      <c r="B271" s="112"/>
      <c r="C271" s="112"/>
      <c r="D271" s="116"/>
      <c r="E271" s="111"/>
      <c r="F271" s="103" t="s">
        <v>2892</v>
      </c>
      <c r="G271" s="112"/>
      <c r="H271" s="118"/>
      <c r="I271" s="113"/>
      <c r="J271" s="113"/>
      <c r="K271" s="118" t="s">
        <v>6160</v>
      </c>
      <c r="L271" s="114"/>
      <c r="M271" s="124">
        <v>8558.0205078125</v>
      </c>
      <c r="N271" s="124">
        <v>3255.565673828125</v>
      </c>
      <c r="O271" s="125"/>
      <c r="P271" s="126"/>
      <c r="Q271" s="126"/>
      <c r="R271" s="127"/>
      <c r="S271" s="49">
        <v>0</v>
      </c>
      <c r="T271" s="49">
        <v>2</v>
      </c>
      <c r="U271" s="50">
        <v>0</v>
      </c>
      <c r="V271" s="50">
        <v>1.0039999999999999E-3</v>
      </c>
      <c r="W271" s="50">
        <v>2.3969999999999998E-3</v>
      </c>
      <c r="X271" s="50">
        <v>0.58915600000000001</v>
      </c>
      <c r="Y271" s="50">
        <v>0.5</v>
      </c>
      <c r="Z271" s="50">
        <v>0</v>
      </c>
      <c r="AA271" s="128">
        <v>271</v>
      </c>
      <c r="AB271" s="128"/>
      <c r="AC271" s="75"/>
      <c r="AD271" s="82" t="s">
        <v>4226</v>
      </c>
      <c r="AE271" s="82">
        <v>3057</v>
      </c>
      <c r="AF271" s="82">
        <v>1756</v>
      </c>
      <c r="AG271" s="82">
        <v>170002</v>
      </c>
      <c r="AH271" s="82">
        <v>11758</v>
      </c>
      <c r="AI271" s="82"/>
      <c r="AJ271" s="82" t="s">
        <v>4616</v>
      </c>
      <c r="AK271" s="82" t="s">
        <v>1045</v>
      </c>
      <c r="AL271" s="82"/>
      <c r="AM271" s="82"/>
      <c r="AN271" s="84">
        <v>40187.50576388889</v>
      </c>
      <c r="AO271" s="85" t="s">
        <v>5215</v>
      </c>
      <c r="AP271" s="82" t="b">
        <v>0</v>
      </c>
      <c r="AQ271" s="82" t="b">
        <v>0</v>
      </c>
      <c r="AR271" s="82" t="b">
        <v>1</v>
      </c>
      <c r="AS271" s="82" t="s">
        <v>1023</v>
      </c>
      <c r="AT271" s="82">
        <v>98</v>
      </c>
      <c r="AU271" s="85" t="s">
        <v>5406</v>
      </c>
      <c r="AV271" s="82" t="b">
        <v>0</v>
      </c>
      <c r="AW271" s="82" t="s">
        <v>1780</v>
      </c>
      <c r="AX271" s="85" t="s">
        <v>5708</v>
      </c>
      <c r="AY271" s="82" t="s">
        <v>66</v>
      </c>
      <c r="AZ271" s="49" t="s">
        <v>2657</v>
      </c>
      <c r="BA271" s="49" t="s">
        <v>2657</v>
      </c>
      <c r="BB271" s="49" t="s">
        <v>2668</v>
      </c>
      <c r="BC271" s="49" t="s">
        <v>2668</v>
      </c>
      <c r="BD271" s="49"/>
      <c r="BE271" s="49"/>
      <c r="BF271" s="123" t="s">
        <v>6537</v>
      </c>
      <c r="BG271" s="123" t="s">
        <v>6537</v>
      </c>
      <c r="BH271" s="123" t="s">
        <v>6624</v>
      </c>
      <c r="BI271" s="123" t="s">
        <v>6624</v>
      </c>
      <c r="BJ271" s="87" t="e">
        <f>REPLACE(INDEX(GroupVertices[Group], MATCH(Vertices[[#This Row],[Vertex]],GroupVertices[Vertex],0)),1,1,"")</f>
        <v>#N/A</v>
      </c>
    </row>
    <row r="272" spans="1:62" x14ac:dyDescent="0.25">
      <c r="A272" s="67" t="s">
        <v>2354</v>
      </c>
      <c r="B272" s="68"/>
      <c r="C272" s="68"/>
      <c r="D272" s="69"/>
      <c r="E272" s="111"/>
      <c r="F272" s="103" t="s">
        <v>2893</v>
      </c>
      <c r="G272" s="112"/>
      <c r="H272" s="72"/>
      <c r="I272" s="73"/>
      <c r="J272" s="113"/>
      <c r="K272" s="72" t="s">
        <v>6161</v>
      </c>
      <c r="L272" s="114"/>
      <c r="M272" s="77">
        <v>8498.576171875</v>
      </c>
      <c r="N272" s="77">
        <v>4794.71142578125</v>
      </c>
      <c r="O272" s="78"/>
      <c r="P272" s="79"/>
      <c r="Q272" s="79"/>
      <c r="R272" s="89"/>
      <c r="S272" s="49">
        <v>0</v>
      </c>
      <c r="T272" s="49">
        <v>2</v>
      </c>
      <c r="U272" s="50">
        <v>0</v>
      </c>
      <c r="V272" s="50">
        <v>1.0039999999999999E-3</v>
      </c>
      <c r="W272" s="50">
        <v>2.3969999999999998E-3</v>
      </c>
      <c r="X272" s="50">
        <v>0.58915600000000001</v>
      </c>
      <c r="Y272" s="50">
        <v>0.5</v>
      </c>
      <c r="Z272" s="50">
        <v>0</v>
      </c>
      <c r="AA272" s="74">
        <v>272</v>
      </c>
      <c r="AB272" s="74"/>
      <c r="AC272" s="75"/>
      <c r="AD272" s="82" t="s">
        <v>4227</v>
      </c>
      <c r="AE272" s="82">
        <v>187</v>
      </c>
      <c r="AF272" s="82">
        <v>9</v>
      </c>
      <c r="AG272" s="82">
        <v>14</v>
      </c>
      <c r="AH272" s="82">
        <v>33</v>
      </c>
      <c r="AI272" s="82"/>
      <c r="AJ272" s="82" t="s">
        <v>4617</v>
      </c>
      <c r="AK272" s="82" t="s">
        <v>1475</v>
      </c>
      <c r="AL272" s="82"/>
      <c r="AM272" s="82"/>
      <c r="AN272" s="84">
        <v>42771.193298611113</v>
      </c>
      <c r="AO272" s="85" t="s">
        <v>5216</v>
      </c>
      <c r="AP272" s="82" t="b">
        <v>1</v>
      </c>
      <c r="AQ272" s="82" t="b">
        <v>0</v>
      </c>
      <c r="AR272" s="82" t="b">
        <v>0</v>
      </c>
      <c r="AS272" s="82" t="s">
        <v>1023</v>
      </c>
      <c r="AT272" s="82">
        <v>0</v>
      </c>
      <c r="AU272" s="82"/>
      <c r="AV272" s="82" t="b">
        <v>0</v>
      </c>
      <c r="AW272" s="82" t="s">
        <v>1780</v>
      </c>
      <c r="AX272" s="85" t="s">
        <v>5709</v>
      </c>
      <c r="AY272" s="82" t="s">
        <v>66</v>
      </c>
      <c r="AZ272" s="49" t="s">
        <v>2657</v>
      </c>
      <c r="BA272" s="49" t="s">
        <v>2657</v>
      </c>
      <c r="BB272" s="49" t="s">
        <v>2668</v>
      </c>
      <c r="BC272" s="49" t="s">
        <v>2668</v>
      </c>
      <c r="BD272" s="49"/>
      <c r="BE272" s="49"/>
      <c r="BF272" s="123" t="s">
        <v>6537</v>
      </c>
      <c r="BG272" s="123" t="s">
        <v>6537</v>
      </c>
      <c r="BH272" s="123" t="s">
        <v>6624</v>
      </c>
      <c r="BI272" s="123" t="s">
        <v>6624</v>
      </c>
      <c r="BJ272" s="87" t="e">
        <f>REPLACE(INDEX(GroupVertices[Group], MATCH(Vertices[[#This Row],[Vertex]],GroupVertices[Vertex],0)),1,1,"")</f>
        <v>#N/A</v>
      </c>
    </row>
    <row r="273" spans="1:62" x14ac:dyDescent="0.25">
      <c r="A273" s="67" t="s">
        <v>2355</v>
      </c>
      <c r="B273" s="68"/>
      <c r="C273" s="68"/>
      <c r="D273" s="69"/>
      <c r="E273" s="111"/>
      <c r="F273" s="103" t="s">
        <v>2894</v>
      </c>
      <c r="G273" s="112"/>
      <c r="H273" s="72"/>
      <c r="I273" s="73"/>
      <c r="J273" s="113"/>
      <c r="K273" s="72" t="s">
        <v>6162</v>
      </c>
      <c r="L273" s="114"/>
      <c r="M273" s="77">
        <v>6035.5625</v>
      </c>
      <c r="N273" s="77">
        <v>954.36077880859375</v>
      </c>
      <c r="O273" s="78"/>
      <c r="P273" s="79"/>
      <c r="Q273" s="79"/>
      <c r="R273" s="89"/>
      <c r="S273" s="49">
        <v>0</v>
      </c>
      <c r="T273" s="49">
        <v>2</v>
      </c>
      <c r="U273" s="50">
        <v>0</v>
      </c>
      <c r="V273" s="50">
        <v>1.0039999999999999E-3</v>
      </c>
      <c r="W273" s="50">
        <v>2.3969999999999998E-3</v>
      </c>
      <c r="X273" s="50">
        <v>0.58915600000000001</v>
      </c>
      <c r="Y273" s="50">
        <v>0.5</v>
      </c>
      <c r="Z273" s="50">
        <v>0</v>
      </c>
      <c r="AA273" s="74">
        <v>273</v>
      </c>
      <c r="AB273" s="74"/>
      <c r="AC273" s="75"/>
      <c r="AD273" s="82" t="s">
        <v>4228</v>
      </c>
      <c r="AE273" s="82">
        <v>110</v>
      </c>
      <c r="AF273" s="82">
        <v>81</v>
      </c>
      <c r="AG273" s="82">
        <v>235</v>
      </c>
      <c r="AH273" s="82">
        <v>173</v>
      </c>
      <c r="AI273" s="82">
        <v>19800</v>
      </c>
      <c r="AJ273" s="82" t="s">
        <v>4618</v>
      </c>
      <c r="AK273" s="82" t="s">
        <v>1498</v>
      </c>
      <c r="AL273" s="82"/>
      <c r="AM273" s="82" t="s">
        <v>1498</v>
      </c>
      <c r="AN273" s="84">
        <v>40252.340775462966</v>
      </c>
      <c r="AO273" s="85" t="s">
        <v>5217</v>
      </c>
      <c r="AP273" s="82" t="b">
        <v>0</v>
      </c>
      <c r="AQ273" s="82" t="b">
        <v>0</v>
      </c>
      <c r="AR273" s="82" t="b">
        <v>0</v>
      </c>
      <c r="AS273" s="82" t="s">
        <v>1023</v>
      </c>
      <c r="AT273" s="82">
        <v>1</v>
      </c>
      <c r="AU273" s="85" t="s">
        <v>5407</v>
      </c>
      <c r="AV273" s="82" t="b">
        <v>0</v>
      </c>
      <c r="AW273" s="82" t="s">
        <v>1780</v>
      </c>
      <c r="AX273" s="85" t="s">
        <v>5710</v>
      </c>
      <c r="AY273" s="82" t="s">
        <v>66</v>
      </c>
      <c r="AZ273" s="49" t="s">
        <v>2657</v>
      </c>
      <c r="BA273" s="49" t="s">
        <v>2657</v>
      </c>
      <c r="BB273" s="49" t="s">
        <v>2668</v>
      </c>
      <c r="BC273" s="49" t="s">
        <v>2668</v>
      </c>
      <c r="BD273" s="49"/>
      <c r="BE273" s="49"/>
      <c r="BF273" s="123" t="s">
        <v>6537</v>
      </c>
      <c r="BG273" s="123" t="s">
        <v>6537</v>
      </c>
      <c r="BH273" s="123" t="s">
        <v>6624</v>
      </c>
      <c r="BI273" s="123" t="s">
        <v>6624</v>
      </c>
      <c r="BJ273" s="87" t="e">
        <f>REPLACE(INDEX(GroupVertices[Group], MATCH(Vertices[[#This Row],[Vertex]],GroupVertices[Vertex],0)),1,1,"")</f>
        <v>#N/A</v>
      </c>
    </row>
    <row r="274" spans="1:62" x14ac:dyDescent="0.25">
      <c r="A274" s="67" t="s">
        <v>2356</v>
      </c>
      <c r="B274" s="68"/>
      <c r="C274" s="68"/>
      <c r="D274" s="69"/>
      <c r="E274" s="111"/>
      <c r="F274" s="103" t="s">
        <v>2895</v>
      </c>
      <c r="G274" s="112"/>
      <c r="H274" s="72"/>
      <c r="I274" s="73"/>
      <c r="J274" s="113"/>
      <c r="K274" s="72" t="s">
        <v>6163</v>
      </c>
      <c r="L274" s="114"/>
      <c r="M274" s="77">
        <v>8291.0078125</v>
      </c>
      <c r="N274" s="77">
        <v>5087.10888671875</v>
      </c>
      <c r="O274" s="78"/>
      <c r="P274" s="79"/>
      <c r="Q274" s="79"/>
      <c r="R274" s="89"/>
      <c r="S274" s="49">
        <v>0</v>
      </c>
      <c r="T274" s="49">
        <v>2</v>
      </c>
      <c r="U274" s="50">
        <v>0</v>
      </c>
      <c r="V274" s="50">
        <v>1.0039999999999999E-3</v>
      </c>
      <c r="W274" s="50">
        <v>2.3969999999999998E-3</v>
      </c>
      <c r="X274" s="50">
        <v>0.58915600000000001</v>
      </c>
      <c r="Y274" s="50">
        <v>0.5</v>
      </c>
      <c r="Z274" s="50">
        <v>0</v>
      </c>
      <c r="AA274" s="74">
        <v>274</v>
      </c>
      <c r="AB274" s="74"/>
      <c r="AC274" s="75"/>
      <c r="AD274" s="82" t="s">
        <v>4229</v>
      </c>
      <c r="AE274" s="82">
        <v>30</v>
      </c>
      <c r="AF274" s="82">
        <v>21</v>
      </c>
      <c r="AG274" s="82">
        <v>250</v>
      </c>
      <c r="AH274" s="82">
        <v>185</v>
      </c>
      <c r="AI274" s="82"/>
      <c r="AJ274" s="82" t="s">
        <v>4619</v>
      </c>
      <c r="AK274" s="82" t="s">
        <v>4868</v>
      </c>
      <c r="AL274" s="82"/>
      <c r="AM274" s="82"/>
      <c r="AN274" s="84">
        <v>42670.66609953704</v>
      </c>
      <c r="AO274" s="85" t="s">
        <v>5218</v>
      </c>
      <c r="AP274" s="82" t="b">
        <v>1</v>
      </c>
      <c r="AQ274" s="82" t="b">
        <v>0</v>
      </c>
      <c r="AR274" s="82" t="b">
        <v>0</v>
      </c>
      <c r="AS274" s="82" t="s">
        <v>1023</v>
      </c>
      <c r="AT274" s="82">
        <v>0</v>
      </c>
      <c r="AU274" s="82"/>
      <c r="AV274" s="82" t="b">
        <v>0</v>
      </c>
      <c r="AW274" s="82" t="s">
        <v>1780</v>
      </c>
      <c r="AX274" s="85" t="s">
        <v>5711</v>
      </c>
      <c r="AY274" s="82" t="s">
        <v>66</v>
      </c>
      <c r="AZ274" s="49" t="s">
        <v>2657</v>
      </c>
      <c r="BA274" s="49" t="s">
        <v>2657</v>
      </c>
      <c r="BB274" s="49" t="s">
        <v>2668</v>
      </c>
      <c r="BC274" s="49" t="s">
        <v>2668</v>
      </c>
      <c r="BD274" s="49"/>
      <c r="BE274" s="49"/>
      <c r="BF274" s="123" t="s">
        <v>6537</v>
      </c>
      <c r="BG274" s="123" t="s">
        <v>6537</v>
      </c>
      <c r="BH274" s="123" t="s">
        <v>6624</v>
      </c>
      <c r="BI274" s="123" t="s">
        <v>6624</v>
      </c>
      <c r="BJ274" s="87" t="e">
        <f>REPLACE(INDEX(GroupVertices[Group], MATCH(Vertices[[#This Row],[Vertex]],GroupVertices[Vertex],0)),1,1,"")</f>
        <v>#N/A</v>
      </c>
    </row>
    <row r="275" spans="1:62" x14ac:dyDescent="0.25">
      <c r="A275" s="67" t="s">
        <v>2357</v>
      </c>
      <c r="B275" s="68"/>
      <c r="C275" s="68"/>
      <c r="D275" s="69"/>
      <c r="E275" s="111"/>
      <c r="F275" s="103" t="s">
        <v>502</v>
      </c>
      <c r="G275" s="112"/>
      <c r="H275" s="72"/>
      <c r="I275" s="73"/>
      <c r="J275" s="113"/>
      <c r="K275" s="72" t="s">
        <v>6164</v>
      </c>
      <c r="L275" s="114"/>
      <c r="M275" s="77">
        <v>8180.92919921875</v>
      </c>
      <c r="N275" s="77">
        <v>2461.7763671875</v>
      </c>
      <c r="O275" s="78"/>
      <c r="P275" s="79"/>
      <c r="Q275" s="79"/>
      <c r="R275" s="89"/>
      <c r="S275" s="49">
        <v>0</v>
      </c>
      <c r="T275" s="49">
        <v>2</v>
      </c>
      <c r="U275" s="50">
        <v>0</v>
      </c>
      <c r="V275" s="50">
        <v>1.0039999999999999E-3</v>
      </c>
      <c r="W275" s="50">
        <v>2.3969999999999998E-3</v>
      </c>
      <c r="X275" s="50">
        <v>0.58915600000000001</v>
      </c>
      <c r="Y275" s="50">
        <v>0.5</v>
      </c>
      <c r="Z275" s="50">
        <v>0</v>
      </c>
      <c r="AA275" s="74">
        <v>275</v>
      </c>
      <c r="AB275" s="74"/>
      <c r="AC275" s="75"/>
      <c r="AD275" s="82" t="s">
        <v>4230</v>
      </c>
      <c r="AE275" s="82">
        <v>146</v>
      </c>
      <c r="AF275" s="82">
        <v>30</v>
      </c>
      <c r="AG275" s="82">
        <v>192</v>
      </c>
      <c r="AH275" s="82">
        <v>87</v>
      </c>
      <c r="AI275" s="82"/>
      <c r="AJ275" s="82"/>
      <c r="AK275" s="82"/>
      <c r="AL275" s="82"/>
      <c r="AM275" s="82"/>
      <c r="AN275" s="84">
        <v>41093.876307870371</v>
      </c>
      <c r="AO275" s="82"/>
      <c r="AP275" s="82" t="b">
        <v>1</v>
      </c>
      <c r="AQ275" s="82" t="b">
        <v>1</v>
      </c>
      <c r="AR275" s="82" t="b">
        <v>1</v>
      </c>
      <c r="AS275" s="82" t="s">
        <v>1023</v>
      </c>
      <c r="AT275" s="82">
        <v>0</v>
      </c>
      <c r="AU275" s="85" t="s">
        <v>1731</v>
      </c>
      <c r="AV275" s="82" t="b">
        <v>0</v>
      </c>
      <c r="AW275" s="82" t="s">
        <v>1780</v>
      </c>
      <c r="AX275" s="85" t="s">
        <v>5712</v>
      </c>
      <c r="AY275" s="82" t="s">
        <v>66</v>
      </c>
      <c r="AZ275" s="49" t="s">
        <v>2657</v>
      </c>
      <c r="BA275" s="49" t="s">
        <v>2657</v>
      </c>
      <c r="BB275" s="49" t="s">
        <v>2668</v>
      </c>
      <c r="BC275" s="49" t="s">
        <v>2668</v>
      </c>
      <c r="BD275" s="49"/>
      <c r="BE275" s="49"/>
      <c r="BF275" s="123" t="s">
        <v>6537</v>
      </c>
      <c r="BG275" s="123" t="s">
        <v>6537</v>
      </c>
      <c r="BH275" s="123" t="s">
        <v>6624</v>
      </c>
      <c r="BI275" s="123" t="s">
        <v>6624</v>
      </c>
      <c r="BJ275" s="87" t="e">
        <f>REPLACE(INDEX(GroupVertices[Group], MATCH(Vertices[[#This Row],[Vertex]],GroupVertices[Vertex],0)),1,1,"")</f>
        <v>#N/A</v>
      </c>
    </row>
    <row r="276" spans="1:62" x14ac:dyDescent="0.25">
      <c r="A276" s="67" t="s">
        <v>2358</v>
      </c>
      <c r="B276" s="68"/>
      <c r="C276" s="68"/>
      <c r="D276" s="69"/>
      <c r="E276" s="111"/>
      <c r="F276" s="103" t="s">
        <v>2896</v>
      </c>
      <c r="G276" s="112"/>
      <c r="H276" s="72"/>
      <c r="I276" s="73"/>
      <c r="J276" s="113"/>
      <c r="K276" s="72" t="s">
        <v>6165</v>
      </c>
      <c r="L276" s="114"/>
      <c r="M276" s="77">
        <v>5791.22119140625</v>
      </c>
      <c r="N276" s="77">
        <v>1402.0423583984375</v>
      </c>
      <c r="O276" s="78"/>
      <c r="P276" s="79"/>
      <c r="Q276" s="79"/>
      <c r="R276" s="89"/>
      <c r="S276" s="49">
        <v>0</v>
      </c>
      <c r="T276" s="49">
        <v>2</v>
      </c>
      <c r="U276" s="50">
        <v>0</v>
      </c>
      <c r="V276" s="50">
        <v>1.0039999999999999E-3</v>
      </c>
      <c r="W276" s="50">
        <v>2.3969999999999998E-3</v>
      </c>
      <c r="X276" s="50">
        <v>0.58915600000000001</v>
      </c>
      <c r="Y276" s="50">
        <v>0.5</v>
      </c>
      <c r="Z276" s="50">
        <v>0</v>
      </c>
      <c r="AA276" s="74">
        <v>276</v>
      </c>
      <c r="AB276" s="74"/>
      <c r="AC276" s="75"/>
      <c r="AD276" s="82" t="s">
        <v>4231</v>
      </c>
      <c r="AE276" s="82">
        <v>1136</v>
      </c>
      <c r="AF276" s="82">
        <v>185</v>
      </c>
      <c r="AG276" s="82">
        <v>998</v>
      </c>
      <c r="AH276" s="82">
        <v>65</v>
      </c>
      <c r="AI276" s="82"/>
      <c r="AJ276" s="82" t="s">
        <v>4620</v>
      </c>
      <c r="AK276" s="82"/>
      <c r="AL276" s="82"/>
      <c r="AM276" s="82"/>
      <c r="AN276" s="84">
        <v>41702.56659722222</v>
      </c>
      <c r="AO276" s="85" t="s">
        <v>5219</v>
      </c>
      <c r="AP276" s="82" t="b">
        <v>1</v>
      </c>
      <c r="AQ276" s="82" t="b">
        <v>0</v>
      </c>
      <c r="AR276" s="82" t="b">
        <v>0</v>
      </c>
      <c r="AS276" s="82" t="s">
        <v>1023</v>
      </c>
      <c r="AT276" s="82">
        <v>2</v>
      </c>
      <c r="AU276" s="85" t="s">
        <v>1731</v>
      </c>
      <c r="AV276" s="82" t="b">
        <v>0</v>
      </c>
      <c r="AW276" s="82" t="s">
        <v>1780</v>
      </c>
      <c r="AX276" s="85" t="s">
        <v>5713</v>
      </c>
      <c r="AY276" s="82" t="s">
        <v>66</v>
      </c>
      <c r="AZ276" s="49" t="s">
        <v>2657</v>
      </c>
      <c r="BA276" s="49" t="s">
        <v>2657</v>
      </c>
      <c r="BB276" s="49" t="s">
        <v>2668</v>
      </c>
      <c r="BC276" s="49" t="s">
        <v>2668</v>
      </c>
      <c r="BD276" s="49"/>
      <c r="BE276" s="49"/>
      <c r="BF276" s="123" t="s">
        <v>6537</v>
      </c>
      <c r="BG276" s="123" t="s">
        <v>6537</v>
      </c>
      <c r="BH276" s="123" t="s">
        <v>6624</v>
      </c>
      <c r="BI276" s="123" t="s">
        <v>6624</v>
      </c>
      <c r="BJ276" s="87" t="e">
        <f>REPLACE(INDEX(GroupVertices[Group], MATCH(Vertices[[#This Row],[Vertex]],GroupVertices[Vertex],0)),1,1,"")</f>
        <v>#N/A</v>
      </c>
    </row>
    <row r="277" spans="1:62" x14ac:dyDescent="0.25">
      <c r="A277" s="67" t="s">
        <v>2359</v>
      </c>
      <c r="B277" s="68"/>
      <c r="C277" s="68"/>
      <c r="D277" s="69"/>
      <c r="E277" s="111"/>
      <c r="F277" s="103" t="s">
        <v>2897</v>
      </c>
      <c r="G277" s="112"/>
      <c r="H277" s="72"/>
      <c r="I277" s="73"/>
      <c r="J277" s="113"/>
      <c r="K277" s="72" t="s">
        <v>6166</v>
      </c>
      <c r="L277" s="114"/>
      <c r="M277" s="77">
        <v>8951.8671875</v>
      </c>
      <c r="N277" s="77">
        <v>4417.73291015625</v>
      </c>
      <c r="O277" s="78"/>
      <c r="P277" s="79"/>
      <c r="Q277" s="79"/>
      <c r="R277" s="89"/>
      <c r="S277" s="49">
        <v>0</v>
      </c>
      <c r="T277" s="49">
        <v>2</v>
      </c>
      <c r="U277" s="50">
        <v>0</v>
      </c>
      <c r="V277" s="50">
        <v>1.0039999999999999E-3</v>
      </c>
      <c r="W277" s="50">
        <v>2.3969999999999998E-3</v>
      </c>
      <c r="X277" s="50">
        <v>0.58915600000000001</v>
      </c>
      <c r="Y277" s="50">
        <v>0.5</v>
      </c>
      <c r="Z277" s="50">
        <v>0</v>
      </c>
      <c r="AA277" s="74">
        <v>277</v>
      </c>
      <c r="AB277" s="74"/>
      <c r="AC277" s="75"/>
      <c r="AD277" s="82" t="s">
        <v>4232</v>
      </c>
      <c r="AE277" s="82">
        <v>1069</v>
      </c>
      <c r="AF277" s="82">
        <v>299</v>
      </c>
      <c r="AG277" s="82">
        <v>5738</v>
      </c>
      <c r="AH277" s="82">
        <v>5798</v>
      </c>
      <c r="AI277" s="82"/>
      <c r="AJ277" s="82" t="s">
        <v>4621</v>
      </c>
      <c r="AK277" s="82" t="s">
        <v>4862</v>
      </c>
      <c r="AL277" s="82"/>
      <c r="AM277" s="82"/>
      <c r="AN277" s="84">
        <v>42560.65457175926</v>
      </c>
      <c r="AO277" s="85" t="s">
        <v>5220</v>
      </c>
      <c r="AP277" s="82" t="b">
        <v>1</v>
      </c>
      <c r="AQ277" s="82" t="b">
        <v>0</v>
      </c>
      <c r="AR277" s="82" t="b">
        <v>0</v>
      </c>
      <c r="AS277" s="82" t="s">
        <v>1023</v>
      </c>
      <c r="AT277" s="82">
        <v>8</v>
      </c>
      <c r="AU277" s="82"/>
      <c r="AV277" s="82" t="b">
        <v>0</v>
      </c>
      <c r="AW277" s="82" t="s">
        <v>1780</v>
      </c>
      <c r="AX277" s="85" t="s">
        <v>5714</v>
      </c>
      <c r="AY277" s="82" t="s">
        <v>66</v>
      </c>
      <c r="AZ277" s="49" t="s">
        <v>2657</v>
      </c>
      <c r="BA277" s="49" t="s">
        <v>2657</v>
      </c>
      <c r="BB277" s="49" t="s">
        <v>2668</v>
      </c>
      <c r="BC277" s="49" t="s">
        <v>2668</v>
      </c>
      <c r="BD277" s="49"/>
      <c r="BE277" s="49"/>
      <c r="BF277" s="123" t="s">
        <v>6537</v>
      </c>
      <c r="BG277" s="123" t="s">
        <v>6537</v>
      </c>
      <c r="BH277" s="123" t="s">
        <v>6624</v>
      </c>
      <c r="BI277" s="123" t="s">
        <v>6624</v>
      </c>
      <c r="BJ277" s="87" t="e">
        <f>REPLACE(INDEX(GroupVertices[Group], MATCH(Vertices[[#This Row],[Vertex]],GroupVertices[Vertex],0)),1,1,"")</f>
        <v>#N/A</v>
      </c>
    </row>
    <row r="278" spans="1:62" x14ac:dyDescent="0.25">
      <c r="A278" s="67" t="s">
        <v>2360</v>
      </c>
      <c r="B278" s="68"/>
      <c r="C278" s="68"/>
      <c r="D278" s="69"/>
      <c r="E278" s="111"/>
      <c r="F278" s="103" t="s">
        <v>2898</v>
      </c>
      <c r="G278" s="112"/>
      <c r="H278" s="72"/>
      <c r="I278" s="73"/>
      <c r="J278" s="113"/>
      <c r="K278" s="72" t="s">
        <v>6167</v>
      </c>
      <c r="L278" s="114"/>
      <c r="M278" s="77">
        <v>8481.0576171875</v>
      </c>
      <c r="N278" s="77">
        <v>4584.43798828125</v>
      </c>
      <c r="O278" s="78"/>
      <c r="P278" s="79"/>
      <c r="Q278" s="79"/>
      <c r="R278" s="89"/>
      <c r="S278" s="49">
        <v>0</v>
      </c>
      <c r="T278" s="49">
        <v>2</v>
      </c>
      <c r="U278" s="50">
        <v>0</v>
      </c>
      <c r="V278" s="50">
        <v>1.0039999999999999E-3</v>
      </c>
      <c r="W278" s="50">
        <v>2.3969999999999998E-3</v>
      </c>
      <c r="X278" s="50">
        <v>0.58915600000000001</v>
      </c>
      <c r="Y278" s="50">
        <v>0.5</v>
      </c>
      <c r="Z278" s="50">
        <v>0</v>
      </c>
      <c r="AA278" s="74">
        <v>278</v>
      </c>
      <c r="AB278" s="74"/>
      <c r="AC278" s="75"/>
      <c r="AD278" s="82" t="s">
        <v>4233</v>
      </c>
      <c r="AE278" s="82">
        <v>79</v>
      </c>
      <c r="AF278" s="82">
        <v>7</v>
      </c>
      <c r="AG278" s="82">
        <v>6</v>
      </c>
      <c r="AH278" s="82">
        <v>39</v>
      </c>
      <c r="AI278" s="82"/>
      <c r="AJ278" s="82" t="s">
        <v>4622</v>
      </c>
      <c r="AK278" s="82" t="s">
        <v>4869</v>
      </c>
      <c r="AL278" s="82"/>
      <c r="AM278" s="82"/>
      <c r="AN278" s="84">
        <v>42682.483912037038</v>
      </c>
      <c r="AO278" s="82"/>
      <c r="AP278" s="82" t="b">
        <v>1</v>
      </c>
      <c r="AQ278" s="82" t="b">
        <v>0</v>
      </c>
      <c r="AR278" s="82" t="b">
        <v>0</v>
      </c>
      <c r="AS278" s="82" t="s">
        <v>1023</v>
      </c>
      <c r="AT278" s="82">
        <v>0</v>
      </c>
      <c r="AU278" s="82"/>
      <c r="AV278" s="82" t="b">
        <v>0</v>
      </c>
      <c r="AW278" s="82" t="s">
        <v>1780</v>
      </c>
      <c r="AX278" s="85" t="s">
        <v>5715</v>
      </c>
      <c r="AY278" s="82" t="s">
        <v>66</v>
      </c>
      <c r="AZ278" s="49" t="s">
        <v>2657</v>
      </c>
      <c r="BA278" s="49" t="s">
        <v>2657</v>
      </c>
      <c r="BB278" s="49" t="s">
        <v>2668</v>
      </c>
      <c r="BC278" s="49" t="s">
        <v>2668</v>
      </c>
      <c r="BD278" s="49"/>
      <c r="BE278" s="49"/>
      <c r="BF278" s="123" t="s">
        <v>6537</v>
      </c>
      <c r="BG278" s="123" t="s">
        <v>6537</v>
      </c>
      <c r="BH278" s="123" t="s">
        <v>6624</v>
      </c>
      <c r="BI278" s="123" t="s">
        <v>6624</v>
      </c>
      <c r="BJ278" s="87" t="e">
        <f>REPLACE(INDEX(GroupVertices[Group], MATCH(Vertices[[#This Row],[Vertex]],GroupVertices[Vertex],0)),1,1,"")</f>
        <v>#N/A</v>
      </c>
    </row>
    <row r="279" spans="1:62" x14ac:dyDescent="0.25">
      <c r="A279" s="67" t="s">
        <v>2361</v>
      </c>
      <c r="B279" s="68"/>
      <c r="C279" s="68"/>
      <c r="D279" s="69"/>
      <c r="E279" s="111"/>
      <c r="F279" s="103" t="s">
        <v>2899</v>
      </c>
      <c r="G279" s="112"/>
      <c r="H279" s="72"/>
      <c r="I279" s="73"/>
      <c r="J279" s="113"/>
      <c r="K279" s="72" t="s">
        <v>6168</v>
      </c>
      <c r="L279" s="114"/>
      <c r="M279" s="77">
        <v>7752.40234375</v>
      </c>
      <c r="N279" s="77">
        <v>6495.8076171875</v>
      </c>
      <c r="O279" s="78"/>
      <c r="P279" s="79"/>
      <c r="Q279" s="79"/>
      <c r="R279" s="89"/>
      <c r="S279" s="49">
        <v>0</v>
      </c>
      <c r="T279" s="49">
        <v>2</v>
      </c>
      <c r="U279" s="50">
        <v>0</v>
      </c>
      <c r="V279" s="50">
        <v>1.0039999999999999E-3</v>
      </c>
      <c r="W279" s="50">
        <v>2.3969999999999998E-3</v>
      </c>
      <c r="X279" s="50">
        <v>0.58915600000000001</v>
      </c>
      <c r="Y279" s="50">
        <v>0.5</v>
      </c>
      <c r="Z279" s="50">
        <v>0</v>
      </c>
      <c r="AA279" s="74">
        <v>279</v>
      </c>
      <c r="AB279" s="74"/>
      <c r="AC279" s="75"/>
      <c r="AD279" s="82" t="s">
        <v>4234</v>
      </c>
      <c r="AE279" s="82">
        <v>694</v>
      </c>
      <c r="AF279" s="82">
        <v>698</v>
      </c>
      <c r="AG279" s="82">
        <v>26913</v>
      </c>
      <c r="AH279" s="82">
        <v>5314</v>
      </c>
      <c r="AI279" s="82">
        <v>19800</v>
      </c>
      <c r="AJ279" s="82" t="s">
        <v>4623</v>
      </c>
      <c r="AK279" s="82" t="s">
        <v>4870</v>
      </c>
      <c r="AL279" s="85" t="s">
        <v>5006</v>
      </c>
      <c r="AM279" s="82" t="s">
        <v>1435</v>
      </c>
      <c r="AN279" s="84">
        <v>40373.310196759259</v>
      </c>
      <c r="AO279" s="85" t="s">
        <v>5221</v>
      </c>
      <c r="AP279" s="82" t="b">
        <v>0</v>
      </c>
      <c r="AQ279" s="82" t="b">
        <v>0</v>
      </c>
      <c r="AR279" s="82" t="b">
        <v>1</v>
      </c>
      <c r="AS279" s="82" t="s">
        <v>1023</v>
      </c>
      <c r="AT279" s="82">
        <v>36</v>
      </c>
      <c r="AU279" s="85" t="s">
        <v>5408</v>
      </c>
      <c r="AV279" s="82" t="b">
        <v>0</v>
      </c>
      <c r="AW279" s="82" t="s">
        <v>1780</v>
      </c>
      <c r="AX279" s="85" t="s">
        <v>5716</v>
      </c>
      <c r="AY279" s="82" t="s">
        <v>66</v>
      </c>
      <c r="AZ279" s="49" t="s">
        <v>2657</v>
      </c>
      <c r="BA279" s="49" t="s">
        <v>2657</v>
      </c>
      <c r="BB279" s="49" t="s">
        <v>2668</v>
      </c>
      <c r="BC279" s="49" t="s">
        <v>2668</v>
      </c>
      <c r="BD279" s="49"/>
      <c r="BE279" s="49"/>
      <c r="BF279" s="123" t="s">
        <v>6537</v>
      </c>
      <c r="BG279" s="123" t="s">
        <v>6537</v>
      </c>
      <c r="BH279" s="123" t="s">
        <v>6624</v>
      </c>
      <c r="BI279" s="123" t="s">
        <v>6624</v>
      </c>
      <c r="BJ279" s="87" t="e">
        <f>REPLACE(INDEX(GroupVertices[Group], MATCH(Vertices[[#This Row],[Vertex]],GroupVertices[Vertex],0)),1,1,"")</f>
        <v>#N/A</v>
      </c>
    </row>
    <row r="280" spans="1:62" x14ac:dyDescent="0.25">
      <c r="A280" s="67" t="s">
        <v>2362</v>
      </c>
      <c r="B280" s="68"/>
      <c r="C280" s="68"/>
      <c r="D280" s="69"/>
      <c r="E280" s="111"/>
      <c r="F280" s="103" t="s">
        <v>2900</v>
      </c>
      <c r="G280" s="112"/>
      <c r="H280" s="72"/>
      <c r="I280" s="73"/>
      <c r="J280" s="113"/>
      <c r="K280" s="72" t="s">
        <v>6169</v>
      </c>
      <c r="L280" s="114"/>
      <c r="M280" s="77">
        <v>5185.123046875</v>
      </c>
      <c r="N280" s="77">
        <v>2123.440185546875</v>
      </c>
      <c r="O280" s="78"/>
      <c r="P280" s="79"/>
      <c r="Q280" s="79"/>
      <c r="R280" s="89"/>
      <c r="S280" s="49">
        <v>0</v>
      </c>
      <c r="T280" s="49">
        <v>2</v>
      </c>
      <c r="U280" s="50">
        <v>0</v>
      </c>
      <c r="V280" s="50">
        <v>1.0039999999999999E-3</v>
      </c>
      <c r="W280" s="50">
        <v>2.3969999999999998E-3</v>
      </c>
      <c r="X280" s="50">
        <v>0.58915600000000001</v>
      </c>
      <c r="Y280" s="50">
        <v>0.5</v>
      </c>
      <c r="Z280" s="50">
        <v>0</v>
      </c>
      <c r="AA280" s="74">
        <v>280</v>
      </c>
      <c r="AB280" s="74"/>
      <c r="AC280" s="75"/>
      <c r="AD280" s="82" t="s">
        <v>4235</v>
      </c>
      <c r="AE280" s="82">
        <v>136</v>
      </c>
      <c r="AF280" s="82">
        <v>9</v>
      </c>
      <c r="AG280" s="82">
        <v>16</v>
      </c>
      <c r="AH280" s="82">
        <v>100</v>
      </c>
      <c r="AI280" s="82">
        <v>19800</v>
      </c>
      <c r="AJ280" s="82" t="s">
        <v>4624</v>
      </c>
      <c r="AK280" s="82" t="s">
        <v>4792</v>
      </c>
      <c r="AL280" s="82"/>
      <c r="AM280" s="82" t="s">
        <v>1435</v>
      </c>
      <c r="AN280" s="84">
        <v>41013.323194444441</v>
      </c>
      <c r="AO280" s="85" t="s">
        <v>5222</v>
      </c>
      <c r="AP280" s="82" t="b">
        <v>1</v>
      </c>
      <c r="AQ280" s="82" t="b">
        <v>0</v>
      </c>
      <c r="AR280" s="82" t="b">
        <v>0</v>
      </c>
      <c r="AS280" s="82" t="s">
        <v>1023</v>
      </c>
      <c r="AT280" s="82">
        <v>0</v>
      </c>
      <c r="AU280" s="85" t="s">
        <v>1731</v>
      </c>
      <c r="AV280" s="82" t="b">
        <v>0</v>
      </c>
      <c r="AW280" s="82" t="s">
        <v>1780</v>
      </c>
      <c r="AX280" s="85" t="s">
        <v>5717</v>
      </c>
      <c r="AY280" s="82" t="s">
        <v>66</v>
      </c>
      <c r="AZ280" s="49" t="s">
        <v>2657</v>
      </c>
      <c r="BA280" s="49" t="s">
        <v>2657</v>
      </c>
      <c r="BB280" s="49" t="s">
        <v>2668</v>
      </c>
      <c r="BC280" s="49" t="s">
        <v>2668</v>
      </c>
      <c r="BD280" s="49"/>
      <c r="BE280" s="49"/>
      <c r="BF280" s="123" t="s">
        <v>6537</v>
      </c>
      <c r="BG280" s="123" t="s">
        <v>6537</v>
      </c>
      <c r="BH280" s="123" t="s">
        <v>6624</v>
      </c>
      <c r="BI280" s="123" t="s">
        <v>6624</v>
      </c>
      <c r="BJ280" s="87" t="e">
        <f>REPLACE(INDEX(GroupVertices[Group], MATCH(Vertices[[#This Row],[Vertex]],GroupVertices[Vertex],0)),1,1,"")</f>
        <v>#N/A</v>
      </c>
    </row>
    <row r="281" spans="1:62" x14ac:dyDescent="0.25">
      <c r="A281" s="67" t="s">
        <v>2363</v>
      </c>
      <c r="B281" s="68"/>
      <c r="C281" s="68"/>
      <c r="D281" s="69"/>
      <c r="E281" s="111"/>
      <c r="F281" s="103" t="s">
        <v>2901</v>
      </c>
      <c r="G281" s="112"/>
      <c r="H281" s="72"/>
      <c r="I281" s="73"/>
      <c r="J281" s="113"/>
      <c r="K281" s="72" t="s">
        <v>6170</v>
      </c>
      <c r="L281" s="114"/>
      <c r="M281" s="77">
        <v>7346.412109375</v>
      </c>
      <c r="N281" s="77">
        <v>1480.1881103515625</v>
      </c>
      <c r="O281" s="78"/>
      <c r="P281" s="79"/>
      <c r="Q281" s="79"/>
      <c r="R281" s="89"/>
      <c r="S281" s="49">
        <v>0</v>
      </c>
      <c r="T281" s="49">
        <v>2</v>
      </c>
      <c r="U281" s="50">
        <v>0</v>
      </c>
      <c r="V281" s="50">
        <v>1.0039999999999999E-3</v>
      </c>
      <c r="W281" s="50">
        <v>2.3969999999999998E-3</v>
      </c>
      <c r="X281" s="50">
        <v>0.58915600000000001</v>
      </c>
      <c r="Y281" s="50">
        <v>0.5</v>
      </c>
      <c r="Z281" s="50">
        <v>0</v>
      </c>
      <c r="AA281" s="74">
        <v>281</v>
      </c>
      <c r="AB281" s="74"/>
      <c r="AC281" s="75"/>
      <c r="AD281" s="82" t="s">
        <v>4236</v>
      </c>
      <c r="AE281" s="82">
        <v>576</v>
      </c>
      <c r="AF281" s="82">
        <v>185</v>
      </c>
      <c r="AG281" s="82">
        <v>1550</v>
      </c>
      <c r="AH281" s="82">
        <v>335</v>
      </c>
      <c r="AI281" s="82">
        <v>19800</v>
      </c>
      <c r="AJ281" s="82"/>
      <c r="AK281" s="82" t="s">
        <v>1410</v>
      </c>
      <c r="AL281" s="85" t="s">
        <v>5007</v>
      </c>
      <c r="AM281" s="82" t="s">
        <v>1498</v>
      </c>
      <c r="AN281" s="84">
        <v>40645.815879629627</v>
      </c>
      <c r="AO281" s="85" t="s">
        <v>5223</v>
      </c>
      <c r="AP281" s="82" t="b">
        <v>0</v>
      </c>
      <c r="AQ281" s="82" t="b">
        <v>0</v>
      </c>
      <c r="AR281" s="82" t="b">
        <v>0</v>
      </c>
      <c r="AS281" s="82" t="s">
        <v>1023</v>
      </c>
      <c r="AT281" s="82">
        <v>1</v>
      </c>
      <c r="AU281" s="85" t="s">
        <v>5409</v>
      </c>
      <c r="AV281" s="82" t="b">
        <v>0</v>
      </c>
      <c r="AW281" s="82" t="s">
        <v>1780</v>
      </c>
      <c r="AX281" s="85" t="s">
        <v>5718</v>
      </c>
      <c r="AY281" s="82" t="s">
        <v>66</v>
      </c>
      <c r="AZ281" s="49" t="s">
        <v>2657</v>
      </c>
      <c r="BA281" s="49" t="s">
        <v>2657</v>
      </c>
      <c r="BB281" s="49" t="s">
        <v>2668</v>
      </c>
      <c r="BC281" s="49" t="s">
        <v>2668</v>
      </c>
      <c r="BD281" s="49"/>
      <c r="BE281" s="49"/>
      <c r="BF281" s="123" t="s">
        <v>6537</v>
      </c>
      <c r="BG281" s="123" t="s">
        <v>6537</v>
      </c>
      <c r="BH281" s="123" t="s">
        <v>6624</v>
      </c>
      <c r="BI281" s="123" t="s">
        <v>6624</v>
      </c>
      <c r="BJ281" s="87" t="e">
        <f>REPLACE(INDEX(GroupVertices[Group], MATCH(Vertices[[#This Row],[Vertex]],GroupVertices[Vertex],0)),1,1,"")</f>
        <v>#N/A</v>
      </c>
    </row>
    <row r="282" spans="1:62" x14ac:dyDescent="0.25">
      <c r="A282" s="67" t="s">
        <v>2364</v>
      </c>
      <c r="B282" s="68"/>
      <c r="C282" s="68"/>
      <c r="D282" s="69"/>
      <c r="E282" s="111"/>
      <c r="F282" s="103" t="s">
        <v>2902</v>
      </c>
      <c r="G282" s="112"/>
      <c r="H282" s="72"/>
      <c r="I282" s="73"/>
      <c r="J282" s="113"/>
      <c r="K282" s="72" t="s">
        <v>6171</v>
      </c>
      <c r="L282" s="114"/>
      <c r="M282" s="77">
        <v>8121.47265625</v>
      </c>
      <c r="N282" s="77">
        <v>3979.04443359375</v>
      </c>
      <c r="O282" s="78"/>
      <c r="P282" s="79"/>
      <c r="Q282" s="79"/>
      <c r="R282" s="89"/>
      <c r="S282" s="49">
        <v>0</v>
      </c>
      <c r="T282" s="49">
        <v>2</v>
      </c>
      <c r="U282" s="50">
        <v>0</v>
      </c>
      <c r="V282" s="50">
        <v>1.0039999999999999E-3</v>
      </c>
      <c r="W282" s="50">
        <v>2.3969999999999998E-3</v>
      </c>
      <c r="X282" s="50">
        <v>0.58915600000000001</v>
      </c>
      <c r="Y282" s="50">
        <v>0.5</v>
      </c>
      <c r="Z282" s="50">
        <v>0</v>
      </c>
      <c r="AA282" s="74">
        <v>282</v>
      </c>
      <c r="AB282" s="74"/>
      <c r="AC282" s="75"/>
      <c r="AD282" s="82" t="s">
        <v>4237</v>
      </c>
      <c r="AE282" s="82">
        <v>15</v>
      </c>
      <c r="AF282" s="82">
        <v>2</v>
      </c>
      <c r="AG282" s="82">
        <v>21</v>
      </c>
      <c r="AH282" s="82">
        <v>15</v>
      </c>
      <c r="AI282" s="82"/>
      <c r="AJ282" s="82"/>
      <c r="AK282" s="82"/>
      <c r="AL282" s="82"/>
      <c r="AM282" s="82"/>
      <c r="AN282" s="84">
        <v>42239.254976851851</v>
      </c>
      <c r="AO282" s="82"/>
      <c r="AP282" s="82" t="b">
        <v>1</v>
      </c>
      <c r="AQ282" s="82" t="b">
        <v>0</v>
      </c>
      <c r="AR282" s="82" t="b">
        <v>0</v>
      </c>
      <c r="AS282" s="82" t="s">
        <v>1023</v>
      </c>
      <c r="AT282" s="82">
        <v>0</v>
      </c>
      <c r="AU282" s="85" t="s">
        <v>1731</v>
      </c>
      <c r="AV282" s="82" t="b">
        <v>0</v>
      </c>
      <c r="AW282" s="82" t="s">
        <v>1780</v>
      </c>
      <c r="AX282" s="85" t="s">
        <v>5719</v>
      </c>
      <c r="AY282" s="82" t="s">
        <v>66</v>
      </c>
      <c r="AZ282" s="49" t="s">
        <v>2657</v>
      </c>
      <c r="BA282" s="49" t="s">
        <v>2657</v>
      </c>
      <c r="BB282" s="49" t="s">
        <v>2668</v>
      </c>
      <c r="BC282" s="49" t="s">
        <v>2668</v>
      </c>
      <c r="BD282" s="49"/>
      <c r="BE282" s="49"/>
      <c r="BF282" s="123" t="s">
        <v>6537</v>
      </c>
      <c r="BG282" s="123" t="s">
        <v>6537</v>
      </c>
      <c r="BH282" s="123" t="s">
        <v>6624</v>
      </c>
      <c r="BI282" s="123" t="s">
        <v>6624</v>
      </c>
      <c r="BJ282" s="87" t="e">
        <f>REPLACE(INDEX(GroupVertices[Group], MATCH(Vertices[[#This Row],[Vertex]],GroupVertices[Vertex],0)),1,1,"")</f>
        <v>#N/A</v>
      </c>
    </row>
    <row r="283" spans="1:62" x14ac:dyDescent="0.25">
      <c r="A283" s="67" t="s">
        <v>2365</v>
      </c>
      <c r="B283" s="112"/>
      <c r="C283" s="112"/>
      <c r="D283" s="116"/>
      <c r="E283" s="111"/>
      <c r="F283" s="103" t="s">
        <v>502</v>
      </c>
      <c r="G283" s="112"/>
      <c r="H283" s="118"/>
      <c r="I283" s="113"/>
      <c r="J283" s="113"/>
      <c r="K283" s="118" t="s">
        <v>6172</v>
      </c>
      <c r="L283" s="114"/>
      <c r="M283" s="124">
        <v>7321.5576171875</v>
      </c>
      <c r="N283" s="124">
        <v>1783.3917236328125</v>
      </c>
      <c r="O283" s="125"/>
      <c r="P283" s="126"/>
      <c r="Q283" s="126"/>
      <c r="R283" s="127"/>
      <c r="S283" s="49">
        <v>0</v>
      </c>
      <c r="T283" s="49">
        <v>2</v>
      </c>
      <c r="U283" s="50">
        <v>0</v>
      </c>
      <c r="V283" s="50">
        <v>1.0039999999999999E-3</v>
      </c>
      <c r="W283" s="50">
        <v>2.3969999999999998E-3</v>
      </c>
      <c r="X283" s="50">
        <v>0.58915600000000001</v>
      </c>
      <c r="Y283" s="50">
        <v>0.5</v>
      </c>
      <c r="Z283" s="50">
        <v>0</v>
      </c>
      <c r="AA283" s="128">
        <v>283</v>
      </c>
      <c r="AB283" s="128"/>
      <c r="AC283" s="75"/>
      <c r="AD283" s="82" t="s">
        <v>4238</v>
      </c>
      <c r="AE283" s="82">
        <v>108</v>
      </c>
      <c r="AF283" s="82">
        <v>62</v>
      </c>
      <c r="AG283" s="82">
        <v>3289</v>
      </c>
      <c r="AH283" s="82">
        <v>337</v>
      </c>
      <c r="AI283" s="82">
        <v>19800</v>
      </c>
      <c r="AJ283" s="82"/>
      <c r="AK283" s="82" t="s">
        <v>4842</v>
      </c>
      <c r="AL283" s="82"/>
      <c r="AM283" s="82" t="s">
        <v>1435</v>
      </c>
      <c r="AN283" s="84">
        <v>40078.601851851854</v>
      </c>
      <c r="AO283" s="82"/>
      <c r="AP283" s="82" t="b">
        <v>0</v>
      </c>
      <c r="AQ283" s="82" t="b">
        <v>1</v>
      </c>
      <c r="AR283" s="82" t="b">
        <v>0</v>
      </c>
      <c r="AS283" s="82" t="s">
        <v>1023</v>
      </c>
      <c r="AT283" s="82">
        <v>5</v>
      </c>
      <c r="AU283" s="85" t="s">
        <v>1738</v>
      </c>
      <c r="AV283" s="82" t="b">
        <v>0</v>
      </c>
      <c r="AW283" s="82" t="s">
        <v>1780</v>
      </c>
      <c r="AX283" s="85" t="s">
        <v>5720</v>
      </c>
      <c r="AY283" s="82" t="s">
        <v>66</v>
      </c>
      <c r="AZ283" s="49" t="s">
        <v>2657</v>
      </c>
      <c r="BA283" s="49" t="s">
        <v>2657</v>
      </c>
      <c r="BB283" s="49" t="s">
        <v>2668</v>
      </c>
      <c r="BC283" s="49" t="s">
        <v>2668</v>
      </c>
      <c r="BD283" s="49"/>
      <c r="BE283" s="49"/>
      <c r="BF283" s="123" t="s">
        <v>6537</v>
      </c>
      <c r="BG283" s="123" t="s">
        <v>6537</v>
      </c>
      <c r="BH283" s="123" t="s">
        <v>6624</v>
      </c>
      <c r="BI283" s="123" t="s">
        <v>6624</v>
      </c>
      <c r="BJ283" s="87" t="e">
        <f>REPLACE(INDEX(GroupVertices[Group], MATCH(Vertices[[#This Row],[Vertex]],GroupVertices[Vertex],0)),1,1,"")</f>
        <v>#N/A</v>
      </c>
    </row>
    <row r="284" spans="1:62" x14ac:dyDescent="0.25">
      <c r="A284" s="67" t="s">
        <v>2366</v>
      </c>
      <c r="B284" s="68"/>
      <c r="C284" s="68"/>
      <c r="D284" s="69"/>
      <c r="E284" s="111"/>
      <c r="F284" s="103" t="s">
        <v>2903</v>
      </c>
      <c r="G284" s="112"/>
      <c r="H284" s="72"/>
      <c r="I284" s="73"/>
      <c r="J284" s="113"/>
      <c r="K284" s="72" t="s">
        <v>6173</v>
      </c>
      <c r="L284" s="114"/>
      <c r="M284" s="77">
        <v>4684.2578125</v>
      </c>
      <c r="N284" s="77">
        <v>6807.41748046875</v>
      </c>
      <c r="O284" s="78"/>
      <c r="P284" s="79"/>
      <c r="Q284" s="79"/>
      <c r="R284" s="89"/>
      <c r="S284" s="49">
        <v>0</v>
      </c>
      <c r="T284" s="49">
        <v>2</v>
      </c>
      <c r="U284" s="50">
        <v>0</v>
      </c>
      <c r="V284" s="50">
        <v>1.0039999999999999E-3</v>
      </c>
      <c r="W284" s="50">
        <v>2.3969999999999998E-3</v>
      </c>
      <c r="X284" s="50">
        <v>0.58915600000000001</v>
      </c>
      <c r="Y284" s="50">
        <v>0.5</v>
      </c>
      <c r="Z284" s="50">
        <v>0</v>
      </c>
      <c r="AA284" s="74">
        <v>284</v>
      </c>
      <c r="AB284" s="74"/>
      <c r="AC284" s="75"/>
      <c r="AD284" s="82" t="s">
        <v>4239</v>
      </c>
      <c r="AE284" s="82">
        <v>1472</v>
      </c>
      <c r="AF284" s="82">
        <v>874</v>
      </c>
      <c r="AG284" s="82">
        <v>12296</v>
      </c>
      <c r="AH284" s="82">
        <v>1882</v>
      </c>
      <c r="AI284" s="82"/>
      <c r="AJ284" s="82" t="s">
        <v>4625</v>
      </c>
      <c r="AK284" s="82" t="s">
        <v>1045</v>
      </c>
      <c r="AL284" s="82"/>
      <c r="AM284" s="82"/>
      <c r="AN284" s="84">
        <v>42255.658761574072</v>
      </c>
      <c r="AO284" s="85" t="s">
        <v>5224</v>
      </c>
      <c r="AP284" s="82" t="b">
        <v>0</v>
      </c>
      <c r="AQ284" s="82" t="b">
        <v>0</v>
      </c>
      <c r="AR284" s="82" t="b">
        <v>1</v>
      </c>
      <c r="AS284" s="82" t="s">
        <v>1023</v>
      </c>
      <c r="AT284" s="82">
        <v>121</v>
      </c>
      <c r="AU284" s="85" t="s">
        <v>1731</v>
      </c>
      <c r="AV284" s="82" t="b">
        <v>0</v>
      </c>
      <c r="AW284" s="82" t="s">
        <v>1780</v>
      </c>
      <c r="AX284" s="85" t="s">
        <v>5721</v>
      </c>
      <c r="AY284" s="82" t="s">
        <v>66</v>
      </c>
      <c r="AZ284" s="49" t="s">
        <v>2657</v>
      </c>
      <c r="BA284" s="49" t="s">
        <v>2657</v>
      </c>
      <c r="BB284" s="49" t="s">
        <v>2668</v>
      </c>
      <c r="BC284" s="49" t="s">
        <v>2668</v>
      </c>
      <c r="BD284" s="49"/>
      <c r="BE284" s="49"/>
      <c r="BF284" s="123" t="s">
        <v>6537</v>
      </c>
      <c r="BG284" s="123" t="s">
        <v>6537</v>
      </c>
      <c r="BH284" s="123" t="s">
        <v>6624</v>
      </c>
      <c r="BI284" s="123" t="s">
        <v>6624</v>
      </c>
      <c r="BJ284" s="87" t="e">
        <f>REPLACE(INDEX(GroupVertices[Group], MATCH(Vertices[[#This Row],[Vertex]],GroupVertices[Vertex],0)),1,1,"")</f>
        <v>#N/A</v>
      </c>
    </row>
    <row r="285" spans="1:62" x14ac:dyDescent="0.25">
      <c r="A285" s="67" t="s">
        <v>2371</v>
      </c>
      <c r="B285" s="68"/>
      <c r="C285" s="68"/>
      <c r="D285" s="69"/>
      <c r="E285" s="111"/>
      <c r="F285" s="103" t="s">
        <v>2908</v>
      </c>
      <c r="G285" s="112"/>
      <c r="H285" s="72"/>
      <c r="I285" s="73"/>
      <c r="J285" s="113"/>
      <c r="K285" s="72" t="s">
        <v>6179</v>
      </c>
      <c r="L285" s="114"/>
      <c r="M285" s="77">
        <v>5567.599609375</v>
      </c>
      <c r="N285" s="77">
        <v>2587.286865234375</v>
      </c>
      <c r="O285" s="78"/>
      <c r="P285" s="79"/>
      <c r="Q285" s="79"/>
      <c r="R285" s="89"/>
      <c r="S285" s="49">
        <v>0</v>
      </c>
      <c r="T285" s="49">
        <v>2</v>
      </c>
      <c r="U285" s="50">
        <v>0</v>
      </c>
      <c r="V285" s="50">
        <v>1.0039999999999999E-3</v>
      </c>
      <c r="W285" s="50">
        <v>2.3969999999999998E-3</v>
      </c>
      <c r="X285" s="50">
        <v>0.58915600000000001</v>
      </c>
      <c r="Y285" s="50">
        <v>0.5</v>
      </c>
      <c r="Z285" s="50">
        <v>0</v>
      </c>
      <c r="AA285" s="74">
        <v>285</v>
      </c>
      <c r="AB285" s="74"/>
      <c r="AC285" s="75"/>
      <c r="AD285" s="82" t="s">
        <v>4245</v>
      </c>
      <c r="AE285" s="82">
        <v>152</v>
      </c>
      <c r="AF285" s="82">
        <v>17</v>
      </c>
      <c r="AG285" s="82">
        <v>189</v>
      </c>
      <c r="AH285" s="82">
        <v>411</v>
      </c>
      <c r="AI285" s="82"/>
      <c r="AJ285" s="82"/>
      <c r="AK285" s="82" t="s">
        <v>1461</v>
      </c>
      <c r="AL285" s="82"/>
      <c r="AM285" s="82"/>
      <c r="AN285" s="84">
        <v>41399.480243055557</v>
      </c>
      <c r="AO285" s="85" t="s">
        <v>5230</v>
      </c>
      <c r="AP285" s="82" t="b">
        <v>1</v>
      </c>
      <c r="AQ285" s="82" t="b">
        <v>0</v>
      </c>
      <c r="AR285" s="82" t="b">
        <v>0</v>
      </c>
      <c r="AS285" s="82" t="s">
        <v>1023</v>
      </c>
      <c r="AT285" s="82">
        <v>0</v>
      </c>
      <c r="AU285" s="85" t="s">
        <v>1731</v>
      </c>
      <c r="AV285" s="82" t="b">
        <v>0</v>
      </c>
      <c r="AW285" s="82" t="s">
        <v>1780</v>
      </c>
      <c r="AX285" s="85" t="s">
        <v>5727</v>
      </c>
      <c r="AY285" s="82" t="s">
        <v>66</v>
      </c>
      <c r="AZ285" s="49" t="s">
        <v>2657</v>
      </c>
      <c r="BA285" s="49" t="s">
        <v>2657</v>
      </c>
      <c r="BB285" s="49" t="s">
        <v>2668</v>
      </c>
      <c r="BC285" s="49" t="s">
        <v>2668</v>
      </c>
      <c r="BD285" s="49"/>
      <c r="BE285" s="49"/>
      <c r="BF285" s="123" t="s">
        <v>6537</v>
      </c>
      <c r="BG285" s="123" t="s">
        <v>6537</v>
      </c>
      <c r="BH285" s="123" t="s">
        <v>6624</v>
      </c>
      <c r="BI285" s="123" t="s">
        <v>6624</v>
      </c>
      <c r="BJ285" s="87" t="e">
        <f>REPLACE(INDEX(GroupVertices[Group], MATCH(Vertices[[#This Row],[Vertex]],GroupVertices[Vertex],0)),1,1,"")</f>
        <v>#N/A</v>
      </c>
    </row>
    <row r="286" spans="1:62" x14ac:dyDescent="0.25">
      <c r="A286" s="67" t="s">
        <v>2373</v>
      </c>
      <c r="B286" s="68"/>
      <c r="C286" s="68"/>
      <c r="D286" s="69"/>
      <c r="E286" s="111"/>
      <c r="F286" s="103" t="s">
        <v>2910</v>
      </c>
      <c r="G286" s="112"/>
      <c r="H286" s="72"/>
      <c r="I286" s="73"/>
      <c r="J286" s="113"/>
      <c r="K286" s="72" t="s">
        <v>6181</v>
      </c>
      <c r="L286" s="114"/>
      <c r="M286" s="77">
        <v>4511.09814453125</v>
      </c>
      <c r="N286" s="77">
        <v>2289.01953125</v>
      </c>
      <c r="O286" s="78"/>
      <c r="P286" s="79"/>
      <c r="Q286" s="79"/>
      <c r="R286" s="89"/>
      <c r="S286" s="49">
        <v>0</v>
      </c>
      <c r="T286" s="49">
        <v>2</v>
      </c>
      <c r="U286" s="50">
        <v>0</v>
      </c>
      <c r="V286" s="50">
        <v>1.0039999999999999E-3</v>
      </c>
      <c r="W286" s="50">
        <v>2.3969999999999998E-3</v>
      </c>
      <c r="X286" s="50">
        <v>0.58915600000000001</v>
      </c>
      <c r="Y286" s="50">
        <v>0.5</v>
      </c>
      <c r="Z286" s="50">
        <v>0</v>
      </c>
      <c r="AA286" s="74">
        <v>286</v>
      </c>
      <c r="AB286" s="74"/>
      <c r="AC286" s="75"/>
      <c r="AD286" s="82" t="s">
        <v>4247</v>
      </c>
      <c r="AE286" s="82">
        <v>192</v>
      </c>
      <c r="AF286" s="82">
        <v>1579</v>
      </c>
      <c r="AG286" s="82">
        <v>18568</v>
      </c>
      <c r="AH286" s="82">
        <v>12846</v>
      </c>
      <c r="AI286" s="82"/>
      <c r="AJ286" s="82" t="s">
        <v>4631</v>
      </c>
      <c r="AK286" s="82" t="s">
        <v>4873</v>
      </c>
      <c r="AL286" s="85" t="s">
        <v>5011</v>
      </c>
      <c r="AM286" s="82"/>
      <c r="AN286" s="84">
        <v>41597.324652777781</v>
      </c>
      <c r="AO286" s="85" t="s">
        <v>5232</v>
      </c>
      <c r="AP286" s="82" t="b">
        <v>1</v>
      </c>
      <c r="AQ286" s="82" t="b">
        <v>0</v>
      </c>
      <c r="AR286" s="82" t="b">
        <v>0</v>
      </c>
      <c r="AS286" s="82" t="s">
        <v>1023</v>
      </c>
      <c r="AT286" s="82">
        <v>27</v>
      </c>
      <c r="AU286" s="85" t="s">
        <v>1731</v>
      </c>
      <c r="AV286" s="82" t="b">
        <v>0</v>
      </c>
      <c r="AW286" s="82" t="s">
        <v>1780</v>
      </c>
      <c r="AX286" s="85" t="s">
        <v>5729</v>
      </c>
      <c r="AY286" s="82" t="s">
        <v>66</v>
      </c>
      <c r="AZ286" s="49" t="s">
        <v>2657</v>
      </c>
      <c r="BA286" s="49" t="s">
        <v>2657</v>
      </c>
      <c r="BB286" s="49" t="s">
        <v>2668</v>
      </c>
      <c r="BC286" s="49" t="s">
        <v>2668</v>
      </c>
      <c r="BD286" s="49"/>
      <c r="BE286" s="49"/>
      <c r="BF286" s="123" t="s">
        <v>6537</v>
      </c>
      <c r="BG286" s="123" t="s">
        <v>6537</v>
      </c>
      <c r="BH286" s="123" t="s">
        <v>6624</v>
      </c>
      <c r="BI286" s="123" t="s">
        <v>6624</v>
      </c>
      <c r="BJ286" s="87" t="e">
        <f>REPLACE(INDEX(GroupVertices[Group], MATCH(Vertices[[#This Row],[Vertex]],GroupVertices[Vertex],0)),1,1,"")</f>
        <v>#N/A</v>
      </c>
    </row>
    <row r="287" spans="1:62" x14ac:dyDescent="0.25">
      <c r="A287" s="67" t="s">
        <v>2374</v>
      </c>
      <c r="B287" s="68"/>
      <c r="C287" s="68"/>
      <c r="D287" s="69"/>
      <c r="E287" s="111"/>
      <c r="F287" s="103" t="s">
        <v>2911</v>
      </c>
      <c r="G287" s="112"/>
      <c r="H287" s="72"/>
      <c r="I287" s="73"/>
      <c r="J287" s="113"/>
      <c r="K287" s="72" t="s">
        <v>6182</v>
      </c>
      <c r="L287" s="114"/>
      <c r="M287" s="77">
        <v>3839.760986328125</v>
      </c>
      <c r="N287" s="77">
        <v>2399.364990234375</v>
      </c>
      <c r="O287" s="78"/>
      <c r="P287" s="79"/>
      <c r="Q287" s="79"/>
      <c r="R287" s="89"/>
      <c r="S287" s="49">
        <v>0</v>
      </c>
      <c r="T287" s="49">
        <v>2</v>
      </c>
      <c r="U287" s="50">
        <v>0</v>
      </c>
      <c r="V287" s="50">
        <v>1.0039999999999999E-3</v>
      </c>
      <c r="W287" s="50">
        <v>2.3969999999999998E-3</v>
      </c>
      <c r="X287" s="50">
        <v>0.58915600000000001</v>
      </c>
      <c r="Y287" s="50">
        <v>0.5</v>
      </c>
      <c r="Z287" s="50">
        <v>0</v>
      </c>
      <c r="AA287" s="74">
        <v>287</v>
      </c>
      <c r="AB287" s="74"/>
      <c r="AC287" s="75"/>
      <c r="AD287" s="82" t="s">
        <v>4248</v>
      </c>
      <c r="AE287" s="82">
        <v>8</v>
      </c>
      <c r="AF287" s="82">
        <v>0</v>
      </c>
      <c r="AG287" s="82">
        <v>21</v>
      </c>
      <c r="AH287" s="82">
        <v>31</v>
      </c>
      <c r="AI287" s="82"/>
      <c r="AJ287" s="82" t="s">
        <v>4632</v>
      </c>
      <c r="AK287" s="82" t="s">
        <v>4796</v>
      </c>
      <c r="AL287" s="82"/>
      <c r="AM287" s="82"/>
      <c r="AN287" s="84">
        <v>42116.750416666669</v>
      </c>
      <c r="AO287" s="85" t="s">
        <v>5233</v>
      </c>
      <c r="AP287" s="82" t="b">
        <v>1</v>
      </c>
      <c r="AQ287" s="82" t="b">
        <v>0</v>
      </c>
      <c r="AR287" s="82" t="b">
        <v>0</v>
      </c>
      <c r="AS287" s="82" t="s">
        <v>1023</v>
      </c>
      <c r="AT287" s="82">
        <v>0</v>
      </c>
      <c r="AU287" s="85" t="s">
        <v>1731</v>
      </c>
      <c r="AV287" s="82" t="b">
        <v>0</v>
      </c>
      <c r="AW287" s="82" t="s">
        <v>1780</v>
      </c>
      <c r="AX287" s="85" t="s">
        <v>5730</v>
      </c>
      <c r="AY287" s="82" t="s">
        <v>66</v>
      </c>
      <c r="AZ287" s="49"/>
      <c r="BA287" s="49"/>
      <c r="BB287" s="49"/>
      <c r="BC287" s="49"/>
      <c r="BD287" s="49"/>
      <c r="BE287" s="49"/>
      <c r="BF287" s="123" t="s">
        <v>6547</v>
      </c>
      <c r="BG287" s="123" t="s">
        <v>6547</v>
      </c>
      <c r="BH287" s="123" t="s">
        <v>6705</v>
      </c>
      <c r="BI287" s="123" t="s">
        <v>6705</v>
      </c>
      <c r="BJ287" s="87" t="e">
        <f>REPLACE(INDEX(GroupVertices[Group], MATCH(Vertices[[#This Row],[Vertex]],GroupVertices[Vertex],0)),1,1,"")</f>
        <v>#N/A</v>
      </c>
    </row>
    <row r="288" spans="1:62" x14ac:dyDescent="0.25">
      <c r="A288" s="67" t="s">
        <v>2375</v>
      </c>
      <c r="B288" s="68"/>
      <c r="C288" s="68"/>
      <c r="D288" s="69"/>
      <c r="E288" s="111"/>
      <c r="F288" s="103" t="s">
        <v>2912</v>
      </c>
      <c r="G288" s="112"/>
      <c r="H288" s="72"/>
      <c r="I288" s="73"/>
      <c r="J288" s="113"/>
      <c r="K288" s="72" t="s">
        <v>6183</v>
      </c>
      <c r="L288" s="114"/>
      <c r="M288" s="77">
        <v>7065.1201171875</v>
      </c>
      <c r="N288" s="77">
        <v>5925.47412109375</v>
      </c>
      <c r="O288" s="78"/>
      <c r="P288" s="79"/>
      <c r="Q288" s="79"/>
      <c r="R288" s="89"/>
      <c r="S288" s="49">
        <v>0</v>
      </c>
      <c r="T288" s="49">
        <v>2</v>
      </c>
      <c r="U288" s="50">
        <v>0</v>
      </c>
      <c r="V288" s="50">
        <v>1.0039999999999999E-3</v>
      </c>
      <c r="W288" s="50">
        <v>2.3969999999999998E-3</v>
      </c>
      <c r="X288" s="50">
        <v>0.58915600000000001</v>
      </c>
      <c r="Y288" s="50">
        <v>0.5</v>
      </c>
      <c r="Z288" s="50">
        <v>0</v>
      </c>
      <c r="AA288" s="74">
        <v>288</v>
      </c>
      <c r="AB288" s="74"/>
      <c r="AC288" s="75"/>
      <c r="AD288" s="82" t="s">
        <v>4249</v>
      </c>
      <c r="AE288" s="82">
        <v>888</v>
      </c>
      <c r="AF288" s="82">
        <v>194</v>
      </c>
      <c r="AG288" s="82">
        <v>1241</v>
      </c>
      <c r="AH288" s="82">
        <v>1296</v>
      </c>
      <c r="AI288" s="82"/>
      <c r="AJ288" s="82" t="s">
        <v>4633</v>
      </c>
      <c r="AK288" s="82" t="s">
        <v>4874</v>
      </c>
      <c r="AL288" s="82"/>
      <c r="AM288" s="82"/>
      <c r="AN288" s="84">
        <v>40980.659548611111</v>
      </c>
      <c r="AO288" s="85" t="s">
        <v>5234</v>
      </c>
      <c r="AP288" s="82" t="b">
        <v>1</v>
      </c>
      <c r="AQ288" s="82" t="b">
        <v>0</v>
      </c>
      <c r="AR288" s="82" t="b">
        <v>0</v>
      </c>
      <c r="AS288" s="82" t="s">
        <v>1023</v>
      </c>
      <c r="AT288" s="82">
        <v>1</v>
      </c>
      <c r="AU288" s="85" t="s">
        <v>1731</v>
      </c>
      <c r="AV288" s="82" t="b">
        <v>0</v>
      </c>
      <c r="AW288" s="82" t="s">
        <v>1780</v>
      </c>
      <c r="AX288" s="85" t="s">
        <v>5731</v>
      </c>
      <c r="AY288" s="82" t="s">
        <v>66</v>
      </c>
      <c r="AZ288" s="49" t="s">
        <v>2657</v>
      </c>
      <c r="BA288" s="49" t="s">
        <v>2657</v>
      </c>
      <c r="BB288" s="49" t="s">
        <v>2668</v>
      </c>
      <c r="BC288" s="49" t="s">
        <v>2668</v>
      </c>
      <c r="BD288" s="49"/>
      <c r="BE288" s="49"/>
      <c r="BF288" s="123" t="s">
        <v>6537</v>
      </c>
      <c r="BG288" s="123" t="s">
        <v>6537</v>
      </c>
      <c r="BH288" s="123" t="s">
        <v>6624</v>
      </c>
      <c r="BI288" s="123" t="s">
        <v>6624</v>
      </c>
      <c r="BJ288" s="87" t="e">
        <f>REPLACE(INDEX(GroupVertices[Group], MATCH(Vertices[[#This Row],[Vertex]],GroupVertices[Vertex],0)),1,1,"")</f>
        <v>#N/A</v>
      </c>
    </row>
    <row r="289" spans="1:62" x14ac:dyDescent="0.25">
      <c r="A289" s="67" t="s">
        <v>2376</v>
      </c>
      <c r="B289" s="68"/>
      <c r="C289" s="68"/>
      <c r="D289" s="69"/>
      <c r="E289" s="111"/>
      <c r="F289" s="103" t="s">
        <v>2913</v>
      </c>
      <c r="G289" s="112"/>
      <c r="H289" s="72"/>
      <c r="I289" s="73"/>
      <c r="J289" s="113"/>
      <c r="K289" s="72" t="s">
        <v>6184</v>
      </c>
      <c r="L289" s="114"/>
      <c r="M289" s="77">
        <v>6828.5986328125</v>
      </c>
      <c r="N289" s="77">
        <v>6379.00537109375</v>
      </c>
      <c r="O289" s="78"/>
      <c r="P289" s="79"/>
      <c r="Q289" s="79"/>
      <c r="R289" s="89"/>
      <c r="S289" s="49">
        <v>0</v>
      </c>
      <c r="T289" s="49">
        <v>2</v>
      </c>
      <c r="U289" s="50">
        <v>0</v>
      </c>
      <c r="V289" s="50">
        <v>1.0039999999999999E-3</v>
      </c>
      <c r="W289" s="50">
        <v>2.3969999999999998E-3</v>
      </c>
      <c r="X289" s="50">
        <v>0.58915600000000001</v>
      </c>
      <c r="Y289" s="50">
        <v>0.5</v>
      </c>
      <c r="Z289" s="50">
        <v>0</v>
      </c>
      <c r="AA289" s="74">
        <v>289</v>
      </c>
      <c r="AB289" s="74"/>
      <c r="AC289" s="75"/>
      <c r="AD289" s="82" t="s">
        <v>4250</v>
      </c>
      <c r="AE289" s="82">
        <v>3487</v>
      </c>
      <c r="AF289" s="82">
        <v>1264</v>
      </c>
      <c r="AG289" s="82">
        <v>1798</v>
      </c>
      <c r="AH289" s="82">
        <v>2180</v>
      </c>
      <c r="AI289" s="82"/>
      <c r="AJ289" s="82"/>
      <c r="AK289" s="82" t="s">
        <v>1410</v>
      </c>
      <c r="AL289" s="82"/>
      <c r="AM289" s="82"/>
      <c r="AN289" s="84">
        <v>42848.5390162037</v>
      </c>
      <c r="AO289" s="85" t="s">
        <v>5235</v>
      </c>
      <c r="AP289" s="82" t="b">
        <v>1</v>
      </c>
      <c r="AQ289" s="82" t="b">
        <v>0</v>
      </c>
      <c r="AR289" s="82" t="b">
        <v>0</v>
      </c>
      <c r="AS289" s="82" t="s">
        <v>1023</v>
      </c>
      <c r="AT289" s="82">
        <v>0</v>
      </c>
      <c r="AU289" s="82"/>
      <c r="AV289" s="82" t="b">
        <v>0</v>
      </c>
      <c r="AW289" s="82" t="s">
        <v>1780</v>
      </c>
      <c r="AX289" s="85" t="s">
        <v>5732</v>
      </c>
      <c r="AY289" s="82" t="s">
        <v>66</v>
      </c>
      <c r="AZ289" s="49" t="s">
        <v>2657</v>
      </c>
      <c r="BA289" s="49" t="s">
        <v>2657</v>
      </c>
      <c r="BB289" s="49" t="s">
        <v>2668</v>
      </c>
      <c r="BC289" s="49" t="s">
        <v>2668</v>
      </c>
      <c r="BD289" s="49"/>
      <c r="BE289" s="49"/>
      <c r="BF289" s="123" t="s">
        <v>6537</v>
      </c>
      <c r="BG289" s="123" t="s">
        <v>6537</v>
      </c>
      <c r="BH289" s="123" t="s">
        <v>6624</v>
      </c>
      <c r="BI289" s="123" t="s">
        <v>6624</v>
      </c>
      <c r="BJ289" s="87" t="e">
        <f>REPLACE(INDEX(GroupVertices[Group], MATCH(Vertices[[#This Row],[Vertex]],GroupVertices[Vertex],0)),1,1,"")</f>
        <v>#N/A</v>
      </c>
    </row>
    <row r="290" spans="1:62" x14ac:dyDescent="0.25">
      <c r="A290" s="67" t="s">
        <v>2377</v>
      </c>
      <c r="B290" s="68"/>
      <c r="C290" s="68"/>
      <c r="D290" s="69"/>
      <c r="E290" s="111"/>
      <c r="F290" s="103" t="s">
        <v>2914</v>
      </c>
      <c r="G290" s="112"/>
      <c r="H290" s="72"/>
      <c r="I290" s="73"/>
      <c r="J290" s="113"/>
      <c r="K290" s="72" t="s">
        <v>6185</v>
      </c>
      <c r="L290" s="114"/>
      <c r="M290" s="77">
        <v>4269.85546875</v>
      </c>
      <c r="N290" s="77">
        <v>1854.2987060546875</v>
      </c>
      <c r="O290" s="78"/>
      <c r="P290" s="79"/>
      <c r="Q290" s="79"/>
      <c r="R290" s="89"/>
      <c r="S290" s="49">
        <v>0</v>
      </c>
      <c r="T290" s="49">
        <v>2</v>
      </c>
      <c r="U290" s="50">
        <v>0</v>
      </c>
      <c r="V290" s="50">
        <v>1.0039999999999999E-3</v>
      </c>
      <c r="W290" s="50">
        <v>2.3969999999999998E-3</v>
      </c>
      <c r="X290" s="50">
        <v>0.58915600000000001</v>
      </c>
      <c r="Y290" s="50">
        <v>0.5</v>
      </c>
      <c r="Z290" s="50">
        <v>0</v>
      </c>
      <c r="AA290" s="74">
        <v>290</v>
      </c>
      <c r="AB290" s="74"/>
      <c r="AC290" s="75"/>
      <c r="AD290" s="82" t="s">
        <v>4251</v>
      </c>
      <c r="AE290" s="82">
        <v>142</v>
      </c>
      <c r="AF290" s="82">
        <v>11</v>
      </c>
      <c r="AG290" s="82">
        <v>46</v>
      </c>
      <c r="AH290" s="82">
        <v>412</v>
      </c>
      <c r="AI290" s="82"/>
      <c r="AJ290" s="82" t="s">
        <v>4634</v>
      </c>
      <c r="AK290" s="82" t="s">
        <v>4875</v>
      </c>
      <c r="AL290" s="82"/>
      <c r="AM290" s="82"/>
      <c r="AN290" s="84">
        <v>42295.812731481485</v>
      </c>
      <c r="AO290" s="85" t="s">
        <v>5236</v>
      </c>
      <c r="AP290" s="82" t="b">
        <v>1</v>
      </c>
      <c r="AQ290" s="82" t="b">
        <v>0</v>
      </c>
      <c r="AR290" s="82" t="b">
        <v>1</v>
      </c>
      <c r="AS290" s="82" t="s">
        <v>1023</v>
      </c>
      <c r="AT290" s="82">
        <v>0</v>
      </c>
      <c r="AU290" s="85" t="s">
        <v>1731</v>
      </c>
      <c r="AV290" s="82" t="b">
        <v>0</v>
      </c>
      <c r="AW290" s="82" t="s">
        <v>1780</v>
      </c>
      <c r="AX290" s="85" t="s">
        <v>5733</v>
      </c>
      <c r="AY290" s="82" t="s">
        <v>66</v>
      </c>
      <c r="AZ290" s="49" t="s">
        <v>2657</v>
      </c>
      <c r="BA290" s="49" t="s">
        <v>2657</v>
      </c>
      <c r="BB290" s="49" t="s">
        <v>2668</v>
      </c>
      <c r="BC290" s="49" t="s">
        <v>2668</v>
      </c>
      <c r="BD290" s="49"/>
      <c r="BE290" s="49"/>
      <c r="BF290" s="123" t="s">
        <v>6537</v>
      </c>
      <c r="BG290" s="123" t="s">
        <v>6537</v>
      </c>
      <c r="BH290" s="123" t="s">
        <v>6624</v>
      </c>
      <c r="BI290" s="123" t="s">
        <v>6624</v>
      </c>
      <c r="BJ290" s="87" t="e">
        <f>REPLACE(INDEX(GroupVertices[Group], MATCH(Vertices[[#This Row],[Vertex]],GroupVertices[Vertex],0)),1,1,"")</f>
        <v>#N/A</v>
      </c>
    </row>
    <row r="291" spans="1:62" x14ac:dyDescent="0.25">
      <c r="A291" s="67" t="s">
        <v>2378</v>
      </c>
      <c r="B291" s="68"/>
      <c r="C291" s="68"/>
      <c r="D291" s="69"/>
      <c r="E291" s="111"/>
      <c r="F291" s="103" t="s">
        <v>2915</v>
      </c>
      <c r="G291" s="112"/>
      <c r="H291" s="72"/>
      <c r="I291" s="73"/>
      <c r="J291" s="113"/>
      <c r="K291" s="72" t="s">
        <v>6186</v>
      </c>
      <c r="L291" s="114"/>
      <c r="M291" s="77">
        <v>6131.84375</v>
      </c>
      <c r="N291" s="77">
        <v>1673.99462890625</v>
      </c>
      <c r="O291" s="78"/>
      <c r="P291" s="79"/>
      <c r="Q291" s="79"/>
      <c r="R291" s="89"/>
      <c r="S291" s="49">
        <v>0</v>
      </c>
      <c r="T291" s="49">
        <v>2</v>
      </c>
      <c r="U291" s="50">
        <v>0</v>
      </c>
      <c r="V291" s="50">
        <v>1.0039999999999999E-3</v>
      </c>
      <c r="W291" s="50">
        <v>2.3969999999999998E-3</v>
      </c>
      <c r="X291" s="50">
        <v>0.58915600000000001</v>
      </c>
      <c r="Y291" s="50">
        <v>0.5</v>
      </c>
      <c r="Z291" s="50">
        <v>0</v>
      </c>
      <c r="AA291" s="74">
        <v>291</v>
      </c>
      <c r="AB291" s="74"/>
      <c r="AC291" s="75"/>
      <c r="AD291" s="82" t="s">
        <v>4252</v>
      </c>
      <c r="AE291" s="82">
        <v>136</v>
      </c>
      <c r="AF291" s="82">
        <v>1389</v>
      </c>
      <c r="AG291" s="82">
        <v>2241</v>
      </c>
      <c r="AH291" s="82">
        <v>1430</v>
      </c>
      <c r="AI291" s="82"/>
      <c r="AJ291" s="82" t="s">
        <v>4635</v>
      </c>
      <c r="AK291" s="82" t="s">
        <v>4876</v>
      </c>
      <c r="AL291" s="82"/>
      <c r="AM291" s="82"/>
      <c r="AN291" s="84">
        <v>42554.557083333333</v>
      </c>
      <c r="AO291" s="85" t="s">
        <v>5237</v>
      </c>
      <c r="AP291" s="82" t="b">
        <v>1</v>
      </c>
      <c r="AQ291" s="82" t="b">
        <v>0</v>
      </c>
      <c r="AR291" s="82" t="b">
        <v>0</v>
      </c>
      <c r="AS291" s="82" t="s">
        <v>1023</v>
      </c>
      <c r="AT291" s="82">
        <v>4</v>
      </c>
      <c r="AU291" s="82"/>
      <c r="AV291" s="82" t="b">
        <v>0</v>
      </c>
      <c r="AW291" s="82" t="s">
        <v>1780</v>
      </c>
      <c r="AX291" s="85" t="s">
        <v>5734</v>
      </c>
      <c r="AY291" s="82" t="s">
        <v>66</v>
      </c>
      <c r="AZ291" s="49" t="s">
        <v>2657</v>
      </c>
      <c r="BA291" s="49" t="s">
        <v>2657</v>
      </c>
      <c r="BB291" s="49" t="s">
        <v>2668</v>
      </c>
      <c r="BC291" s="49" t="s">
        <v>2668</v>
      </c>
      <c r="BD291" s="49"/>
      <c r="BE291" s="49"/>
      <c r="BF291" s="123" t="s">
        <v>6537</v>
      </c>
      <c r="BG291" s="123" t="s">
        <v>6537</v>
      </c>
      <c r="BH291" s="123" t="s">
        <v>6624</v>
      </c>
      <c r="BI291" s="123" t="s">
        <v>6624</v>
      </c>
      <c r="BJ291" s="87" t="e">
        <f>REPLACE(INDEX(GroupVertices[Group], MATCH(Vertices[[#This Row],[Vertex]],GroupVertices[Vertex],0)),1,1,"")</f>
        <v>#N/A</v>
      </c>
    </row>
    <row r="292" spans="1:62" x14ac:dyDescent="0.25">
      <c r="A292" s="67" t="s">
        <v>2379</v>
      </c>
      <c r="B292" s="68"/>
      <c r="C292" s="68"/>
      <c r="D292" s="69"/>
      <c r="E292" s="111"/>
      <c r="F292" s="103" t="s">
        <v>2916</v>
      </c>
      <c r="G292" s="112"/>
      <c r="H292" s="72"/>
      <c r="I292" s="73"/>
      <c r="J292" s="113"/>
      <c r="K292" s="72" t="s">
        <v>6187</v>
      </c>
      <c r="L292" s="114"/>
      <c r="M292" s="77">
        <v>7487.21337890625</v>
      </c>
      <c r="N292" s="77">
        <v>1672.3992919921875</v>
      </c>
      <c r="O292" s="78"/>
      <c r="P292" s="79"/>
      <c r="Q292" s="79"/>
      <c r="R292" s="89"/>
      <c r="S292" s="49">
        <v>0</v>
      </c>
      <c r="T292" s="49">
        <v>2</v>
      </c>
      <c r="U292" s="50">
        <v>0</v>
      </c>
      <c r="V292" s="50">
        <v>1.0039999999999999E-3</v>
      </c>
      <c r="W292" s="50">
        <v>2.3969999999999998E-3</v>
      </c>
      <c r="X292" s="50">
        <v>0.58915600000000001</v>
      </c>
      <c r="Y292" s="50">
        <v>0.5</v>
      </c>
      <c r="Z292" s="50">
        <v>0</v>
      </c>
      <c r="AA292" s="74">
        <v>292</v>
      </c>
      <c r="AB292" s="74"/>
      <c r="AC292" s="75"/>
      <c r="AD292" s="82" t="s">
        <v>4253</v>
      </c>
      <c r="AE292" s="82">
        <v>3117</v>
      </c>
      <c r="AF292" s="82">
        <v>3756</v>
      </c>
      <c r="AG292" s="82">
        <v>22770</v>
      </c>
      <c r="AH292" s="82">
        <v>4352</v>
      </c>
      <c r="AI292" s="82">
        <v>-25200</v>
      </c>
      <c r="AJ292" s="82" t="s">
        <v>4636</v>
      </c>
      <c r="AK292" s="82" t="s">
        <v>4877</v>
      </c>
      <c r="AL292" s="82"/>
      <c r="AM292" s="82" t="s">
        <v>1568</v>
      </c>
      <c r="AN292" s="84">
        <v>41022.32439814815</v>
      </c>
      <c r="AO292" s="85" t="s">
        <v>5238</v>
      </c>
      <c r="AP292" s="82" t="b">
        <v>0</v>
      </c>
      <c r="AQ292" s="82" t="b">
        <v>0</v>
      </c>
      <c r="AR292" s="82" t="b">
        <v>1</v>
      </c>
      <c r="AS292" s="82" t="s">
        <v>1023</v>
      </c>
      <c r="AT292" s="82">
        <v>25</v>
      </c>
      <c r="AU292" s="85" t="s">
        <v>5412</v>
      </c>
      <c r="AV292" s="82" t="b">
        <v>0</v>
      </c>
      <c r="AW292" s="82" t="s">
        <v>1780</v>
      </c>
      <c r="AX292" s="85" t="s">
        <v>5735</v>
      </c>
      <c r="AY292" s="82" t="s">
        <v>66</v>
      </c>
      <c r="AZ292" s="49" t="s">
        <v>2657</v>
      </c>
      <c r="BA292" s="49" t="s">
        <v>2657</v>
      </c>
      <c r="BB292" s="49" t="s">
        <v>2668</v>
      </c>
      <c r="BC292" s="49" t="s">
        <v>2668</v>
      </c>
      <c r="BD292" s="49"/>
      <c r="BE292" s="49"/>
      <c r="BF292" s="123" t="s">
        <v>6537</v>
      </c>
      <c r="BG292" s="123" t="s">
        <v>6537</v>
      </c>
      <c r="BH292" s="123" t="s">
        <v>6624</v>
      </c>
      <c r="BI292" s="123" t="s">
        <v>6624</v>
      </c>
      <c r="BJ292" s="87" t="e">
        <f>REPLACE(INDEX(GroupVertices[Group], MATCH(Vertices[[#This Row],[Vertex]],GroupVertices[Vertex],0)),1,1,"")</f>
        <v>#N/A</v>
      </c>
    </row>
    <row r="293" spans="1:62" x14ac:dyDescent="0.25">
      <c r="A293" s="67" t="s">
        <v>2381</v>
      </c>
      <c r="B293" s="68"/>
      <c r="C293" s="68"/>
      <c r="D293" s="69"/>
      <c r="E293" s="111"/>
      <c r="F293" s="103" t="s">
        <v>2918</v>
      </c>
      <c r="G293" s="112"/>
      <c r="H293" s="72"/>
      <c r="I293" s="73"/>
      <c r="J293" s="113"/>
      <c r="K293" s="72" t="s">
        <v>6189</v>
      </c>
      <c r="L293" s="114"/>
      <c r="M293" s="77">
        <v>7651.822265625</v>
      </c>
      <c r="N293" s="77">
        <v>2001.3616943359375</v>
      </c>
      <c r="O293" s="78"/>
      <c r="P293" s="79"/>
      <c r="Q293" s="79"/>
      <c r="R293" s="89"/>
      <c r="S293" s="49">
        <v>0</v>
      </c>
      <c r="T293" s="49">
        <v>2</v>
      </c>
      <c r="U293" s="50">
        <v>0</v>
      </c>
      <c r="V293" s="50">
        <v>1.0039999999999999E-3</v>
      </c>
      <c r="W293" s="50">
        <v>2.3969999999999998E-3</v>
      </c>
      <c r="X293" s="50">
        <v>0.58915600000000001</v>
      </c>
      <c r="Y293" s="50">
        <v>0.5</v>
      </c>
      <c r="Z293" s="50">
        <v>0</v>
      </c>
      <c r="AA293" s="74">
        <v>293</v>
      </c>
      <c r="AB293" s="74"/>
      <c r="AC293" s="75"/>
      <c r="AD293" s="82" t="s">
        <v>4255</v>
      </c>
      <c r="AE293" s="82">
        <v>114</v>
      </c>
      <c r="AF293" s="82">
        <v>391</v>
      </c>
      <c r="AG293" s="82">
        <v>13237</v>
      </c>
      <c r="AH293" s="82">
        <v>1270</v>
      </c>
      <c r="AI293" s="82">
        <v>19800</v>
      </c>
      <c r="AJ293" s="82" t="s">
        <v>4638</v>
      </c>
      <c r="AK293" s="82" t="s">
        <v>1473</v>
      </c>
      <c r="AL293" s="85" t="s">
        <v>5013</v>
      </c>
      <c r="AM293" s="82" t="s">
        <v>1419</v>
      </c>
      <c r="AN293" s="84">
        <v>41383.274270833332</v>
      </c>
      <c r="AO293" s="85" t="s">
        <v>5240</v>
      </c>
      <c r="AP293" s="82" t="b">
        <v>0</v>
      </c>
      <c r="AQ293" s="82" t="b">
        <v>0</v>
      </c>
      <c r="AR293" s="82" t="b">
        <v>1</v>
      </c>
      <c r="AS293" s="82" t="s">
        <v>1023</v>
      </c>
      <c r="AT293" s="82">
        <v>18</v>
      </c>
      <c r="AU293" s="85" t="s">
        <v>1731</v>
      </c>
      <c r="AV293" s="82" t="b">
        <v>0</v>
      </c>
      <c r="AW293" s="82" t="s">
        <v>1780</v>
      </c>
      <c r="AX293" s="85" t="s">
        <v>5737</v>
      </c>
      <c r="AY293" s="82" t="s">
        <v>66</v>
      </c>
      <c r="AZ293" s="49" t="s">
        <v>2657</v>
      </c>
      <c r="BA293" s="49" t="s">
        <v>2657</v>
      </c>
      <c r="BB293" s="49" t="s">
        <v>2668</v>
      </c>
      <c r="BC293" s="49" t="s">
        <v>2668</v>
      </c>
      <c r="BD293" s="49"/>
      <c r="BE293" s="49"/>
      <c r="BF293" s="123" t="s">
        <v>6537</v>
      </c>
      <c r="BG293" s="123" t="s">
        <v>6537</v>
      </c>
      <c r="BH293" s="123" t="s">
        <v>6624</v>
      </c>
      <c r="BI293" s="123" t="s">
        <v>6624</v>
      </c>
      <c r="BJ293" s="87" t="e">
        <f>REPLACE(INDEX(GroupVertices[Group], MATCH(Vertices[[#This Row],[Vertex]],GroupVertices[Vertex],0)),1,1,"")</f>
        <v>#N/A</v>
      </c>
    </row>
    <row r="294" spans="1:62" x14ac:dyDescent="0.25">
      <c r="A294" s="67" t="s">
        <v>2382</v>
      </c>
      <c r="B294" s="68"/>
      <c r="C294" s="68"/>
      <c r="D294" s="69"/>
      <c r="E294" s="111"/>
      <c r="F294" s="103" t="s">
        <v>2919</v>
      </c>
      <c r="G294" s="112"/>
      <c r="H294" s="72"/>
      <c r="I294" s="73"/>
      <c r="J294" s="113"/>
      <c r="K294" s="72" t="s">
        <v>6190</v>
      </c>
      <c r="L294" s="114"/>
      <c r="M294" s="77">
        <v>7298.5517578125</v>
      </c>
      <c r="N294" s="77">
        <v>2431.274658203125</v>
      </c>
      <c r="O294" s="78"/>
      <c r="P294" s="79"/>
      <c r="Q294" s="79"/>
      <c r="R294" s="89"/>
      <c r="S294" s="49">
        <v>0</v>
      </c>
      <c r="T294" s="49">
        <v>2</v>
      </c>
      <c r="U294" s="50">
        <v>0</v>
      </c>
      <c r="V294" s="50">
        <v>1.0039999999999999E-3</v>
      </c>
      <c r="W294" s="50">
        <v>2.3969999999999998E-3</v>
      </c>
      <c r="X294" s="50">
        <v>0.58915600000000001</v>
      </c>
      <c r="Y294" s="50">
        <v>0.5</v>
      </c>
      <c r="Z294" s="50">
        <v>0</v>
      </c>
      <c r="AA294" s="74">
        <v>294</v>
      </c>
      <c r="AB294" s="74"/>
      <c r="AC294" s="75"/>
      <c r="AD294" s="82" t="s">
        <v>4256</v>
      </c>
      <c r="AE294" s="82">
        <v>88</v>
      </c>
      <c r="AF294" s="82">
        <v>9</v>
      </c>
      <c r="AG294" s="82">
        <v>3</v>
      </c>
      <c r="AH294" s="82">
        <v>10</v>
      </c>
      <c r="AI294" s="82"/>
      <c r="AJ294" s="82" t="s">
        <v>4639</v>
      </c>
      <c r="AK294" s="82" t="s">
        <v>4815</v>
      </c>
      <c r="AL294" s="82"/>
      <c r="AM294" s="82"/>
      <c r="AN294" s="84">
        <v>42845.247893518521</v>
      </c>
      <c r="AO294" s="82"/>
      <c r="AP294" s="82" t="b">
        <v>1</v>
      </c>
      <c r="AQ294" s="82" t="b">
        <v>0</v>
      </c>
      <c r="AR294" s="82" t="b">
        <v>0</v>
      </c>
      <c r="AS294" s="82" t="s">
        <v>1023</v>
      </c>
      <c r="AT294" s="82">
        <v>0</v>
      </c>
      <c r="AU294" s="82"/>
      <c r="AV294" s="82" t="b">
        <v>0</v>
      </c>
      <c r="AW294" s="82" t="s">
        <v>1780</v>
      </c>
      <c r="AX294" s="85" t="s">
        <v>5738</v>
      </c>
      <c r="AY294" s="82" t="s">
        <v>66</v>
      </c>
      <c r="AZ294" s="49" t="s">
        <v>2657</v>
      </c>
      <c r="BA294" s="49" t="s">
        <v>2657</v>
      </c>
      <c r="BB294" s="49" t="s">
        <v>2668</v>
      </c>
      <c r="BC294" s="49" t="s">
        <v>2668</v>
      </c>
      <c r="BD294" s="49"/>
      <c r="BE294" s="49"/>
      <c r="BF294" s="123" t="s">
        <v>6537</v>
      </c>
      <c r="BG294" s="123" t="s">
        <v>6537</v>
      </c>
      <c r="BH294" s="123" t="s">
        <v>6624</v>
      </c>
      <c r="BI294" s="123" t="s">
        <v>6624</v>
      </c>
      <c r="BJ294" s="87" t="e">
        <f>REPLACE(INDEX(GroupVertices[Group], MATCH(Vertices[[#This Row],[Vertex]],GroupVertices[Vertex],0)),1,1,"")</f>
        <v>#N/A</v>
      </c>
    </row>
    <row r="295" spans="1:62" x14ac:dyDescent="0.25">
      <c r="A295" s="67" t="s">
        <v>2383</v>
      </c>
      <c r="B295" s="68"/>
      <c r="C295" s="68"/>
      <c r="D295" s="69"/>
      <c r="E295" s="111"/>
      <c r="F295" s="103" t="s">
        <v>502</v>
      </c>
      <c r="G295" s="112"/>
      <c r="H295" s="72"/>
      <c r="I295" s="73"/>
      <c r="J295" s="113"/>
      <c r="K295" s="72" t="s">
        <v>6191</v>
      </c>
      <c r="L295" s="114"/>
      <c r="M295" s="77">
        <v>3168.576904296875</v>
      </c>
      <c r="N295" s="77">
        <v>3646.103515625</v>
      </c>
      <c r="O295" s="78"/>
      <c r="P295" s="79"/>
      <c r="Q295" s="79"/>
      <c r="R295" s="89"/>
      <c r="S295" s="49">
        <v>0</v>
      </c>
      <c r="T295" s="49">
        <v>2</v>
      </c>
      <c r="U295" s="50">
        <v>0</v>
      </c>
      <c r="V295" s="50">
        <v>1.0039999999999999E-3</v>
      </c>
      <c r="W295" s="50">
        <v>2.3969999999999998E-3</v>
      </c>
      <c r="X295" s="50">
        <v>0.58915600000000001</v>
      </c>
      <c r="Y295" s="50">
        <v>0.5</v>
      </c>
      <c r="Z295" s="50">
        <v>0</v>
      </c>
      <c r="AA295" s="74">
        <v>295</v>
      </c>
      <c r="AB295" s="74"/>
      <c r="AC295" s="75"/>
      <c r="AD295" s="82" t="s">
        <v>4257</v>
      </c>
      <c r="AE295" s="82">
        <v>37</v>
      </c>
      <c r="AF295" s="82">
        <v>2</v>
      </c>
      <c r="AG295" s="82">
        <v>1</v>
      </c>
      <c r="AH295" s="82">
        <v>2</v>
      </c>
      <c r="AI295" s="82"/>
      <c r="AJ295" s="82"/>
      <c r="AK295" s="82"/>
      <c r="AL295" s="82"/>
      <c r="AM295" s="82"/>
      <c r="AN295" s="84">
        <v>42572.693252314813</v>
      </c>
      <c r="AO295" s="82"/>
      <c r="AP295" s="82" t="b">
        <v>1</v>
      </c>
      <c r="AQ295" s="82" t="b">
        <v>1</v>
      </c>
      <c r="AR295" s="82" t="b">
        <v>0</v>
      </c>
      <c r="AS295" s="82" t="s">
        <v>1023</v>
      </c>
      <c r="AT295" s="82">
        <v>0</v>
      </c>
      <c r="AU295" s="82"/>
      <c r="AV295" s="82" t="b">
        <v>0</v>
      </c>
      <c r="AW295" s="82" t="s">
        <v>1780</v>
      </c>
      <c r="AX295" s="85" t="s">
        <v>5739</v>
      </c>
      <c r="AY295" s="82" t="s">
        <v>66</v>
      </c>
      <c r="AZ295" s="49" t="s">
        <v>2657</v>
      </c>
      <c r="BA295" s="49" t="s">
        <v>2657</v>
      </c>
      <c r="BB295" s="49" t="s">
        <v>2668</v>
      </c>
      <c r="BC295" s="49" t="s">
        <v>2668</v>
      </c>
      <c r="BD295" s="49"/>
      <c r="BE295" s="49"/>
      <c r="BF295" s="123" t="s">
        <v>6537</v>
      </c>
      <c r="BG295" s="123" t="s">
        <v>6537</v>
      </c>
      <c r="BH295" s="123" t="s">
        <v>6624</v>
      </c>
      <c r="BI295" s="123" t="s">
        <v>6624</v>
      </c>
      <c r="BJ295" s="87" t="e">
        <f>REPLACE(INDEX(GroupVertices[Group], MATCH(Vertices[[#This Row],[Vertex]],GroupVertices[Vertex],0)),1,1,"")</f>
        <v>#N/A</v>
      </c>
    </row>
    <row r="296" spans="1:62" x14ac:dyDescent="0.25">
      <c r="A296" s="67" t="s">
        <v>2384</v>
      </c>
      <c r="B296" s="68"/>
      <c r="C296" s="68"/>
      <c r="D296" s="69"/>
      <c r="E296" s="111"/>
      <c r="F296" s="103" t="s">
        <v>502</v>
      </c>
      <c r="G296" s="112"/>
      <c r="H296" s="72"/>
      <c r="I296" s="73"/>
      <c r="J296" s="113"/>
      <c r="K296" s="72" t="s">
        <v>6192</v>
      </c>
      <c r="L296" s="114"/>
      <c r="M296" s="77">
        <v>8310.03515625</v>
      </c>
      <c r="N296" s="77">
        <v>2572.63720703125</v>
      </c>
      <c r="O296" s="78"/>
      <c r="P296" s="79"/>
      <c r="Q296" s="79"/>
      <c r="R296" s="89"/>
      <c r="S296" s="49">
        <v>0</v>
      </c>
      <c r="T296" s="49">
        <v>2</v>
      </c>
      <c r="U296" s="50">
        <v>0</v>
      </c>
      <c r="V296" s="50">
        <v>1.0039999999999999E-3</v>
      </c>
      <c r="W296" s="50">
        <v>2.3969999999999998E-3</v>
      </c>
      <c r="X296" s="50">
        <v>0.58915600000000001</v>
      </c>
      <c r="Y296" s="50">
        <v>0.5</v>
      </c>
      <c r="Z296" s="50">
        <v>0</v>
      </c>
      <c r="AA296" s="74">
        <v>296</v>
      </c>
      <c r="AB296" s="74"/>
      <c r="AC296" s="75"/>
      <c r="AD296" s="82" t="s">
        <v>4258</v>
      </c>
      <c r="AE296" s="82">
        <v>510</v>
      </c>
      <c r="AF296" s="82">
        <v>133</v>
      </c>
      <c r="AG296" s="82">
        <v>20945</v>
      </c>
      <c r="AH296" s="82">
        <v>42556</v>
      </c>
      <c r="AI296" s="82"/>
      <c r="AJ296" s="82"/>
      <c r="AK296" s="82"/>
      <c r="AL296" s="82"/>
      <c r="AM296" s="82"/>
      <c r="AN296" s="84">
        <v>42102.627962962964</v>
      </c>
      <c r="AO296" s="82"/>
      <c r="AP296" s="82" t="b">
        <v>1</v>
      </c>
      <c r="AQ296" s="82" t="b">
        <v>1</v>
      </c>
      <c r="AR296" s="82" t="b">
        <v>0</v>
      </c>
      <c r="AS296" s="82" t="s">
        <v>1023</v>
      </c>
      <c r="AT296" s="82">
        <v>24</v>
      </c>
      <c r="AU296" s="85" t="s">
        <v>1731</v>
      </c>
      <c r="AV296" s="82" t="b">
        <v>0</v>
      </c>
      <c r="AW296" s="82" t="s">
        <v>1780</v>
      </c>
      <c r="AX296" s="85" t="s">
        <v>5740</v>
      </c>
      <c r="AY296" s="82" t="s">
        <v>66</v>
      </c>
      <c r="AZ296" s="49" t="s">
        <v>2657</v>
      </c>
      <c r="BA296" s="49" t="s">
        <v>2657</v>
      </c>
      <c r="BB296" s="49" t="s">
        <v>2668</v>
      </c>
      <c r="BC296" s="49" t="s">
        <v>2668</v>
      </c>
      <c r="BD296" s="49"/>
      <c r="BE296" s="49"/>
      <c r="BF296" s="123" t="s">
        <v>6537</v>
      </c>
      <c r="BG296" s="123" t="s">
        <v>6537</v>
      </c>
      <c r="BH296" s="123" t="s">
        <v>6624</v>
      </c>
      <c r="BI296" s="123" t="s">
        <v>6624</v>
      </c>
      <c r="BJ296" s="87" t="e">
        <f>REPLACE(INDEX(GroupVertices[Group], MATCH(Vertices[[#This Row],[Vertex]],GroupVertices[Vertex],0)),1,1,"")</f>
        <v>#N/A</v>
      </c>
    </row>
    <row r="297" spans="1:62" x14ac:dyDescent="0.25">
      <c r="A297" s="67" t="s">
        <v>2386</v>
      </c>
      <c r="B297" s="68"/>
      <c r="C297" s="68"/>
      <c r="D297" s="69"/>
      <c r="E297" s="111"/>
      <c r="F297" s="103" t="s">
        <v>2921</v>
      </c>
      <c r="G297" s="112"/>
      <c r="H297" s="72"/>
      <c r="I297" s="73"/>
      <c r="J297" s="113"/>
      <c r="K297" s="72" t="s">
        <v>6194</v>
      </c>
      <c r="L297" s="114"/>
      <c r="M297" s="77">
        <v>8128.27978515625</v>
      </c>
      <c r="N297" s="77">
        <v>4390.82470703125</v>
      </c>
      <c r="O297" s="78"/>
      <c r="P297" s="79"/>
      <c r="Q297" s="79"/>
      <c r="R297" s="89"/>
      <c r="S297" s="49">
        <v>0</v>
      </c>
      <c r="T297" s="49">
        <v>2</v>
      </c>
      <c r="U297" s="50">
        <v>0</v>
      </c>
      <c r="V297" s="50">
        <v>1.0039999999999999E-3</v>
      </c>
      <c r="W297" s="50">
        <v>2.3969999999999998E-3</v>
      </c>
      <c r="X297" s="50">
        <v>0.58915600000000001</v>
      </c>
      <c r="Y297" s="50">
        <v>0.5</v>
      </c>
      <c r="Z297" s="50">
        <v>0</v>
      </c>
      <c r="AA297" s="74">
        <v>297</v>
      </c>
      <c r="AB297" s="74"/>
      <c r="AC297" s="75"/>
      <c r="AD297" s="82" t="s">
        <v>4260</v>
      </c>
      <c r="AE297" s="82">
        <v>31</v>
      </c>
      <c r="AF297" s="82">
        <v>36</v>
      </c>
      <c r="AG297" s="82">
        <v>616</v>
      </c>
      <c r="AH297" s="82">
        <v>495</v>
      </c>
      <c r="AI297" s="82"/>
      <c r="AJ297" s="82"/>
      <c r="AK297" s="82" t="s">
        <v>4880</v>
      </c>
      <c r="AL297" s="82"/>
      <c r="AM297" s="82"/>
      <c r="AN297" s="84">
        <v>42583.463993055557</v>
      </c>
      <c r="AO297" s="85" t="s">
        <v>5242</v>
      </c>
      <c r="AP297" s="82" t="b">
        <v>1</v>
      </c>
      <c r="AQ297" s="82" t="b">
        <v>0</v>
      </c>
      <c r="AR297" s="82" t="b">
        <v>1</v>
      </c>
      <c r="AS297" s="82" t="s">
        <v>1023</v>
      </c>
      <c r="AT297" s="82">
        <v>0</v>
      </c>
      <c r="AU297" s="82"/>
      <c r="AV297" s="82" t="b">
        <v>0</v>
      </c>
      <c r="AW297" s="82" t="s">
        <v>1780</v>
      </c>
      <c r="AX297" s="85" t="s">
        <v>5742</v>
      </c>
      <c r="AY297" s="82" t="s">
        <v>66</v>
      </c>
      <c r="AZ297" s="49" t="s">
        <v>2657</v>
      </c>
      <c r="BA297" s="49" t="s">
        <v>2657</v>
      </c>
      <c r="BB297" s="49" t="s">
        <v>2668</v>
      </c>
      <c r="BC297" s="49" t="s">
        <v>2668</v>
      </c>
      <c r="BD297" s="49"/>
      <c r="BE297" s="49"/>
      <c r="BF297" s="123" t="s">
        <v>6537</v>
      </c>
      <c r="BG297" s="123" t="s">
        <v>6537</v>
      </c>
      <c r="BH297" s="123" t="s">
        <v>6624</v>
      </c>
      <c r="BI297" s="123" t="s">
        <v>6624</v>
      </c>
      <c r="BJ297" s="87" t="e">
        <f>REPLACE(INDEX(GroupVertices[Group], MATCH(Vertices[[#This Row],[Vertex]],GroupVertices[Vertex],0)),1,1,"")</f>
        <v>#N/A</v>
      </c>
    </row>
    <row r="298" spans="1:62" x14ac:dyDescent="0.25">
      <c r="A298" s="67" t="s">
        <v>2387</v>
      </c>
      <c r="B298" s="68"/>
      <c r="C298" s="68"/>
      <c r="D298" s="69"/>
      <c r="E298" s="111"/>
      <c r="F298" s="103" t="s">
        <v>2922</v>
      </c>
      <c r="G298" s="112"/>
      <c r="H298" s="72"/>
      <c r="I298" s="73"/>
      <c r="J298" s="113"/>
      <c r="K298" s="72" t="s">
        <v>6195</v>
      </c>
      <c r="L298" s="114"/>
      <c r="M298" s="77">
        <v>7496.23876953125</v>
      </c>
      <c r="N298" s="77">
        <v>6933.62158203125</v>
      </c>
      <c r="O298" s="78"/>
      <c r="P298" s="79"/>
      <c r="Q298" s="79"/>
      <c r="R298" s="89"/>
      <c r="S298" s="49">
        <v>0</v>
      </c>
      <c r="T298" s="49">
        <v>2</v>
      </c>
      <c r="U298" s="50">
        <v>0</v>
      </c>
      <c r="V298" s="50">
        <v>1.0039999999999999E-3</v>
      </c>
      <c r="W298" s="50">
        <v>2.3969999999999998E-3</v>
      </c>
      <c r="X298" s="50">
        <v>0.58915600000000001</v>
      </c>
      <c r="Y298" s="50">
        <v>0.5</v>
      </c>
      <c r="Z298" s="50">
        <v>0</v>
      </c>
      <c r="AA298" s="74">
        <v>298</v>
      </c>
      <c r="AB298" s="74"/>
      <c r="AC298" s="75"/>
      <c r="AD298" s="82" t="s">
        <v>4261</v>
      </c>
      <c r="AE298" s="82">
        <v>288</v>
      </c>
      <c r="AF298" s="82">
        <v>2233</v>
      </c>
      <c r="AG298" s="82">
        <v>6251</v>
      </c>
      <c r="AH298" s="82">
        <v>571</v>
      </c>
      <c r="AI298" s="82"/>
      <c r="AJ298" s="82" t="s">
        <v>4641</v>
      </c>
      <c r="AK298" s="82" t="s">
        <v>4881</v>
      </c>
      <c r="AL298" s="82"/>
      <c r="AM298" s="82"/>
      <c r="AN298" s="84">
        <v>42451.689814814818</v>
      </c>
      <c r="AO298" s="85" t="s">
        <v>5243</v>
      </c>
      <c r="AP298" s="82" t="b">
        <v>1</v>
      </c>
      <c r="AQ298" s="82" t="b">
        <v>0</v>
      </c>
      <c r="AR298" s="82" t="b">
        <v>0</v>
      </c>
      <c r="AS298" s="82" t="s">
        <v>1023</v>
      </c>
      <c r="AT298" s="82">
        <v>3</v>
      </c>
      <c r="AU298" s="82"/>
      <c r="AV298" s="82" t="b">
        <v>0</v>
      </c>
      <c r="AW298" s="82" t="s">
        <v>1780</v>
      </c>
      <c r="AX298" s="85" t="s">
        <v>5743</v>
      </c>
      <c r="AY298" s="82" t="s">
        <v>66</v>
      </c>
      <c r="AZ298" s="49" t="s">
        <v>2657</v>
      </c>
      <c r="BA298" s="49" t="s">
        <v>2657</v>
      </c>
      <c r="BB298" s="49" t="s">
        <v>2668</v>
      </c>
      <c r="BC298" s="49" t="s">
        <v>2668</v>
      </c>
      <c r="BD298" s="49"/>
      <c r="BE298" s="49"/>
      <c r="BF298" s="123" t="s">
        <v>6537</v>
      </c>
      <c r="BG298" s="123" t="s">
        <v>6537</v>
      </c>
      <c r="BH298" s="123" t="s">
        <v>6624</v>
      </c>
      <c r="BI298" s="123" t="s">
        <v>6624</v>
      </c>
      <c r="BJ298" s="87" t="e">
        <f>REPLACE(INDEX(GroupVertices[Group], MATCH(Vertices[[#This Row],[Vertex]],GroupVertices[Vertex],0)),1,1,"")</f>
        <v>#N/A</v>
      </c>
    </row>
    <row r="299" spans="1:62" x14ac:dyDescent="0.25">
      <c r="A299" s="67" t="s">
        <v>2388</v>
      </c>
      <c r="B299" s="68"/>
      <c r="C299" s="68"/>
      <c r="D299" s="69"/>
      <c r="E299" s="111"/>
      <c r="F299" s="103" t="s">
        <v>2923</v>
      </c>
      <c r="G299" s="112"/>
      <c r="H299" s="72"/>
      <c r="I299" s="73"/>
      <c r="J299" s="113"/>
      <c r="K299" s="72" t="s">
        <v>6196</v>
      </c>
      <c r="L299" s="114"/>
      <c r="M299" s="77">
        <v>7521.2763671875</v>
      </c>
      <c r="N299" s="77">
        <v>5671.88916015625</v>
      </c>
      <c r="O299" s="78"/>
      <c r="P299" s="79"/>
      <c r="Q299" s="79"/>
      <c r="R299" s="89"/>
      <c r="S299" s="49">
        <v>0</v>
      </c>
      <c r="T299" s="49">
        <v>2</v>
      </c>
      <c r="U299" s="50">
        <v>0</v>
      </c>
      <c r="V299" s="50">
        <v>1.0039999999999999E-3</v>
      </c>
      <c r="W299" s="50">
        <v>2.3969999999999998E-3</v>
      </c>
      <c r="X299" s="50">
        <v>0.58915600000000001</v>
      </c>
      <c r="Y299" s="50">
        <v>0.5</v>
      </c>
      <c r="Z299" s="50">
        <v>0</v>
      </c>
      <c r="AA299" s="74">
        <v>299</v>
      </c>
      <c r="AB299" s="74"/>
      <c r="AC299" s="75"/>
      <c r="AD299" s="82" t="s">
        <v>4262</v>
      </c>
      <c r="AE299" s="82">
        <v>385</v>
      </c>
      <c r="AF299" s="82">
        <v>141</v>
      </c>
      <c r="AG299" s="82">
        <v>2482</v>
      </c>
      <c r="AH299" s="82">
        <v>524</v>
      </c>
      <c r="AI299" s="82"/>
      <c r="AJ299" s="82" t="s">
        <v>4642</v>
      </c>
      <c r="AK299" s="82" t="s">
        <v>4882</v>
      </c>
      <c r="AL299" s="85" t="s">
        <v>5014</v>
      </c>
      <c r="AM299" s="82"/>
      <c r="AN299" s="84">
        <v>41710.649004629631</v>
      </c>
      <c r="AO299" s="85" t="s">
        <v>5244</v>
      </c>
      <c r="AP299" s="82" t="b">
        <v>0</v>
      </c>
      <c r="AQ299" s="82" t="b">
        <v>0</v>
      </c>
      <c r="AR299" s="82" t="b">
        <v>1</v>
      </c>
      <c r="AS299" s="82" t="s">
        <v>1023</v>
      </c>
      <c r="AT299" s="82">
        <v>4</v>
      </c>
      <c r="AU299" s="85" t="s">
        <v>1731</v>
      </c>
      <c r="AV299" s="82" t="b">
        <v>0</v>
      </c>
      <c r="AW299" s="82" t="s">
        <v>1780</v>
      </c>
      <c r="AX299" s="85" t="s">
        <v>5744</v>
      </c>
      <c r="AY299" s="82" t="s">
        <v>66</v>
      </c>
      <c r="AZ299" s="49" t="s">
        <v>2657</v>
      </c>
      <c r="BA299" s="49" t="s">
        <v>2657</v>
      </c>
      <c r="BB299" s="49" t="s">
        <v>2668</v>
      </c>
      <c r="BC299" s="49" t="s">
        <v>2668</v>
      </c>
      <c r="BD299" s="49"/>
      <c r="BE299" s="49"/>
      <c r="BF299" s="123" t="s">
        <v>6537</v>
      </c>
      <c r="BG299" s="123" t="s">
        <v>6537</v>
      </c>
      <c r="BH299" s="123" t="s">
        <v>6624</v>
      </c>
      <c r="BI299" s="123" t="s">
        <v>6624</v>
      </c>
      <c r="BJ299" s="87" t="e">
        <f>REPLACE(INDEX(GroupVertices[Group], MATCH(Vertices[[#This Row],[Vertex]],GroupVertices[Vertex],0)),1,1,"")</f>
        <v>#N/A</v>
      </c>
    </row>
    <row r="300" spans="1:62" x14ac:dyDescent="0.25">
      <c r="A300" s="67" t="s">
        <v>2389</v>
      </c>
      <c r="B300" s="68"/>
      <c r="C300" s="68"/>
      <c r="D300" s="69"/>
      <c r="E300" s="111"/>
      <c r="F300" s="103" t="s">
        <v>502</v>
      </c>
      <c r="G300" s="112"/>
      <c r="H300" s="72"/>
      <c r="I300" s="73"/>
      <c r="J300" s="113"/>
      <c r="K300" s="72" t="s">
        <v>6197</v>
      </c>
      <c r="L300" s="114"/>
      <c r="M300" s="77">
        <v>2961.573974609375</v>
      </c>
      <c r="N300" s="77">
        <v>3910.63232421875</v>
      </c>
      <c r="O300" s="78"/>
      <c r="P300" s="79"/>
      <c r="Q300" s="79"/>
      <c r="R300" s="89"/>
      <c r="S300" s="49">
        <v>0</v>
      </c>
      <c r="T300" s="49">
        <v>2</v>
      </c>
      <c r="U300" s="50">
        <v>0</v>
      </c>
      <c r="V300" s="50">
        <v>1.0039999999999999E-3</v>
      </c>
      <c r="W300" s="50">
        <v>2.3969999999999998E-3</v>
      </c>
      <c r="X300" s="50">
        <v>0.58915600000000001</v>
      </c>
      <c r="Y300" s="50">
        <v>0.5</v>
      </c>
      <c r="Z300" s="50">
        <v>0</v>
      </c>
      <c r="AA300" s="74">
        <v>300</v>
      </c>
      <c r="AB300" s="74"/>
      <c r="AC300" s="75"/>
      <c r="AD300" s="82" t="s">
        <v>4263</v>
      </c>
      <c r="AE300" s="82">
        <v>6</v>
      </c>
      <c r="AF300" s="82">
        <v>1</v>
      </c>
      <c r="AG300" s="82">
        <v>22</v>
      </c>
      <c r="AH300" s="82">
        <v>19</v>
      </c>
      <c r="AI300" s="82"/>
      <c r="AJ300" s="82"/>
      <c r="AK300" s="82"/>
      <c r="AL300" s="82"/>
      <c r="AM300" s="82"/>
      <c r="AN300" s="84">
        <v>42684.593148148146</v>
      </c>
      <c r="AO300" s="82"/>
      <c r="AP300" s="82" t="b">
        <v>1</v>
      </c>
      <c r="AQ300" s="82" t="b">
        <v>1</v>
      </c>
      <c r="AR300" s="82" t="b">
        <v>0</v>
      </c>
      <c r="AS300" s="82" t="s">
        <v>1023</v>
      </c>
      <c r="AT300" s="82">
        <v>0</v>
      </c>
      <c r="AU300" s="82"/>
      <c r="AV300" s="82" t="b">
        <v>0</v>
      </c>
      <c r="AW300" s="82" t="s">
        <v>1780</v>
      </c>
      <c r="AX300" s="85" t="s">
        <v>5745</v>
      </c>
      <c r="AY300" s="82" t="s">
        <v>66</v>
      </c>
      <c r="AZ300" s="49" t="s">
        <v>2657</v>
      </c>
      <c r="BA300" s="49" t="s">
        <v>2657</v>
      </c>
      <c r="BB300" s="49" t="s">
        <v>2668</v>
      </c>
      <c r="BC300" s="49" t="s">
        <v>2668</v>
      </c>
      <c r="BD300" s="49"/>
      <c r="BE300" s="49"/>
      <c r="BF300" s="123" t="s">
        <v>6537</v>
      </c>
      <c r="BG300" s="123" t="s">
        <v>6537</v>
      </c>
      <c r="BH300" s="123" t="s">
        <v>6624</v>
      </c>
      <c r="BI300" s="123" t="s">
        <v>6624</v>
      </c>
      <c r="BJ300" s="87" t="e">
        <f>REPLACE(INDEX(GroupVertices[Group], MATCH(Vertices[[#This Row],[Vertex]],GroupVertices[Vertex],0)),1,1,"")</f>
        <v>#N/A</v>
      </c>
    </row>
    <row r="301" spans="1:62" x14ac:dyDescent="0.25">
      <c r="A301" s="67" t="s">
        <v>2390</v>
      </c>
      <c r="B301" s="68"/>
      <c r="C301" s="68"/>
      <c r="D301" s="69"/>
      <c r="E301" s="111"/>
      <c r="F301" s="103" t="s">
        <v>2924</v>
      </c>
      <c r="G301" s="112"/>
      <c r="H301" s="72"/>
      <c r="I301" s="73"/>
      <c r="J301" s="113"/>
      <c r="K301" s="72" t="s">
        <v>6198</v>
      </c>
      <c r="L301" s="114"/>
      <c r="M301" s="77">
        <v>4430.11083984375</v>
      </c>
      <c r="N301" s="77">
        <v>6817.90771484375</v>
      </c>
      <c r="O301" s="78"/>
      <c r="P301" s="79"/>
      <c r="Q301" s="79"/>
      <c r="R301" s="89"/>
      <c r="S301" s="49">
        <v>0</v>
      </c>
      <c r="T301" s="49">
        <v>2</v>
      </c>
      <c r="U301" s="50">
        <v>0</v>
      </c>
      <c r="V301" s="50">
        <v>1.0039999999999999E-3</v>
      </c>
      <c r="W301" s="50">
        <v>2.3969999999999998E-3</v>
      </c>
      <c r="X301" s="50">
        <v>0.58915600000000001</v>
      </c>
      <c r="Y301" s="50">
        <v>0.5</v>
      </c>
      <c r="Z301" s="50">
        <v>0</v>
      </c>
      <c r="AA301" s="74">
        <v>301</v>
      </c>
      <c r="AB301" s="74"/>
      <c r="AC301" s="75"/>
      <c r="AD301" s="82" t="s">
        <v>4264</v>
      </c>
      <c r="AE301" s="82">
        <v>825</v>
      </c>
      <c r="AF301" s="82">
        <v>122</v>
      </c>
      <c r="AG301" s="82">
        <v>2679</v>
      </c>
      <c r="AH301" s="82">
        <v>4077</v>
      </c>
      <c r="AI301" s="82">
        <v>19800</v>
      </c>
      <c r="AJ301" s="82"/>
      <c r="AK301" s="82"/>
      <c r="AL301" s="82"/>
      <c r="AM301" s="82" t="s">
        <v>1571</v>
      </c>
      <c r="AN301" s="84">
        <v>40372.352766203701</v>
      </c>
      <c r="AO301" s="82"/>
      <c r="AP301" s="82" t="b">
        <v>1</v>
      </c>
      <c r="AQ301" s="82" t="b">
        <v>0</v>
      </c>
      <c r="AR301" s="82" t="b">
        <v>0</v>
      </c>
      <c r="AS301" s="82" t="s">
        <v>1023</v>
      </c>
      <c r="AT301" s="82">
        <v>3</v>
      </c>
      <c r="AU301" s="85" t="s">
        <v>1731</v>
      </c>
      <c r="AV301" s="82" t="b">
        <v>0</v>
      </c>
      <c r="AW301" s="82" t="s">
        <v>1780</v>
      </c>
      <c r="AX301" s="85" t="s">
        <v>5746</v>
      </c>
      <c r="AY301" s="82" t="s">
        <v>66</v>
      </c>
      <c r="AZ301" s="49" t="s">
        <v>2657</v>
      </c>
      <c r="BA301" s="49" t="s">
        <v>2657</v>
      </c>
      <c r="BB301" s="49" t="s">
        <v>2668</v>
      </c>
      <c r="BC301" s="49" t="s">
        <v>2668</v>
      </c>
      <c r="BD301" s="49"/>
      <c r="BE301" s="49"/>
      <c r="BF301" s="123" t="s">
        <v>6537</v>
      </c>
      <c r="BG301" s="123" t="s">
        <v>6537</v>
      </c>
      <c r="BH301" s="123" t="s">
        <v>6624</v>
      </c>
      <c r="BI301" s="123" t="s">
        <v>6624</v>
      </c>
      <c r="BJ301" s="87" t="e">
        <f>REPLACE(INDEX(GroupVertices[Group], MATCH(Vertices[[#This Row],[Vertex]],GroupVertices[Vertex],0)),1,1,"")</f>
        <v>#N/A</v>
      </c>
    </row>
    <row r="302" spans="1:62" x14ac:dyDescent="0.25">
      <c r="A302" s="67" t="s">
        <v>2393</v>
      </c>
      <c r="B302" s="68"/>
      <c r="C302" s="68"/>
      <c r="D302" s="69"/>
      <c r="E302" s="111"/>
      <c r="F302" s="103" t="s">
        <v>2927</v>
      </c>
      <c r="G302" s="112"/>
      <c r="H302" s="72"/>
      <c r="I302" s="73"/>
      <c r="J302" s="113"/>
      <c r="K302" s="72" t="s">
        <v>6201</v>
      </c>
      <c r="L302" s="114"/>
      <c r="M302" s="77">
        <v>5943.4794921875</v>
      </c>
      <c r="N302" s="77">
        <v>6809.88427734375</v>
      </c>
      <c r="O302" s="78"/>
      <c r="P302" s="79"/>
      <c r="Q302" s="79"/>
      <c r="R302" s="89"/>
      <c r="S302" s="49">
        <v>0</v>
      </c>
      <c r="T302" s="49">
        <v>2</v>
      </c>
      <c r="U302" s="50">
        <v>0</v>
      </c>
      <c r="V302" s="50">
        <v>1.0039999999999999E-3</v>
      </c>
      <c r="W302" s="50">
        <v>2.3969999999999998E-3</v>
      </c>
      <c r="X302" s="50">
        <v>0.58915600000000001</v>
      </c>
      <c r="Y302" s="50">
        <v>0.5</v>
      </c>
      <c r="Z302" s="50">
        <v>0</v>
      </c>
      <c r="AA302" s="74">
        <v>302</v>
      </c>
      <c r="AB302" s="74"/>
      <c r="AC302" s="75"/>
      <c r="AD302" s="82" t="s">
        <v>4267</v>
      </c>
      <c r="AE302" s="82">
        <v>200</v>
      </c>
      <c r="AF302" s="82">
        <v>839</v>
      </c>
      <c r="AG302" s="82">
        <v>23010</v>
      </c>
      <c r="AH302" s="82">
        <v>30029</v>
      </c>
      <c r="AI302" s="82">
        <v>19800</v>
      </c>
      <c r="AJ302" s="82" t="s">
        <v>4645</v>
      </c>
      <c r="AK302" s="82" t="s">
        <v>1447</v>
      </c>
      <c r="AL302" s="82"/>
      <c r="AM302" s="82" t="s">
        <v>1419</v>
      </c>
      <c r="AN302" s="84">
        <v>42518.77416666667</v>
      </c>
      <c r="AO302" s="85" t="s">
        <v>5247</v>
      </c>
      <c r="AP302" s="82" t="b">
        <v>0</v>
      </c>
      <c r="AQ302" s="82" t="b">
        <v>0</v>
      </c>
      <c r="AR302" s="82" t="b">
        <v>0</v>
      </c>
      <c r="AS302" s="82" t="s">
        <v>1023</v>
      </c>
      <c r="AT302" s="82">
        <v>29</v>
      </c>
      <c r="AU302" s="85" t="s">
        <v>1731</v>
      </c>
      <c r="AV302" s="82" t="b">
        <v>0</v>
      </c>
      <c r="AW302" s="82" t="s">
        <v>1780</v>
      </c>
      <c r="AX302" s="85" t="s">
        <v>5749</v>
      </c>
      <c r="AY302" s="82" t="s">
        <v>66</v>
      </c>
      <c r="AZ302" s="49" t="s">
        <v>2657</v>
      </c>
      <c r="BA302" s="49" t="s">
        <v>2657</v>
      </c>
      <c r="BB302" s="49" t="s">
        <v>2668</v>
      </c>
      <c r="BC302" s="49" t="s">
        <v>2668</v>
      </c>
      <c r="BD302" s="49"/>
      <c r="BE302" s="49"/>
      <c r="BF302" s="123" t="s">
        <v>6537</v>
      </c>
      <c r="BG302" s="123" t="s">
        <v>6537</v>
      </c>
      <c r="BH302" s="123" t="s">
        <v>6624</v>
      </c>
      <c r="BI302" s="123" t="s">
        <v>6624</v>
      </c>
      <c r="BJ302" s="87" t="e">
        <f>REPLACE(INDEX(GroupVertices[Group], MATCH(Vertices[[#This Row],[Vertex]],GroupVertices[Vertex],0)),1,1,"")</f>
        <v>#N/A</v>
      </c>
    </row>
    <row r="303" spans="1:62" x14ac:dyDescent="0.25">
      <c r="A303" s="67" t="s">
        <v>2398</v>
      </c>
      <c r="B303" s="68"/>
      <c r="C303" s="68"/>
      <c r="D303" s="69"/>
      <c r="E303" s="111"/>
      <c r="F303" s="103" t="s">
        <v>502</v>
      </c>
      <c r="G303" s="112"/>
      <c r="H303" s="72"/>
      <c r="I303" s="73"/>
      <c r="J303" s="113"/>
      <c r="K303" s="72" t="s">
        <v>6206</v>
      </c>
      <c r="L303" s="114"/>
      <c r="M303" s="77">
        <v>2999.253662109375</v>
      </c>
      <c r="N303" s="77">
        <v>4349.671875</v>
      </c>
      <c r="O303" s="78"/>
      <c r="P303" s="79"/>
      <c r="Q303" s="79"/>
      <c r="R303" s="89"/>
      <c r="S303" s="49">
        <v>0</v>
      </c>
      <c r="T303" s="49">
        <v>2</v>
      </c>
      <c r="U303" s="50">
        <v>0</v>
      </c>
      <c r="V303" s="50">
        <v>1.0039999999999999E-3</v>
      </c>
      <c r="W303" s="50">
        <v>2.3969999999999998E-3</v>
      </c>
      <c r="X303" s="50">
        <v>0.58915600000000001</v>
      </c>
      <c r="Y303" s="50">
        <v>0.5</v>
      </c>
      <c r="Z303" s="50">
        <v>0</v>
      </c>
      <c r="AA303" s="74">
        <v>303</v>
      </c>
      <c r="AB303" s="74"/>
      <c r="AC303" s="75"/>
      <c r="AD303" s="82" t="s">
        <v>4272</v>
      </c>
      <c r="AE303" s="82">
        <v>228</v>
      </c>
      <c r="AF303" s="82">
        <v>8</v>
      </c>
      <c r="AG303" s="82">
        <v>60</v>
      </c>
      <c r="AH303" s="82">
        <v>53</v>
      </c>
      <c r="AI303" s="82">
        <v>-25200</v>
      </c>
      <c r="AJ303" s="82"/>
      <c r="AK303" s="82"/>
      <c r="AL303" s="82"/>
      <c r="AM303" s="82" t="s">
        <v>1568</v>
      </c>
      <c r="AN303" s="84">
        <v>42829.354328703703</v>
      </c>
      <c r="AO303" s="82"/>
      <c r="AP303" s="82" t="b">
        <v>0</v>
      </c>
      <c r="AQ303" s="82" t="b">
        <v>1</v>
      </c>
      <c r="AR303" s="82" t="b">
        <v>0</v>
      </c>
      <c r="AS303" s="82" t="s">
        <v>1023</v>
      </c>
      <c r="AT303" s="82">
        <v>0</v>
      </c>
      <c r="AU303" s="85" t="s">
        <v>1731</v>
      </c>
      <c r="AV303" s="82" t="b">
        <v>0</v>
      </c>
      <c r="AW303" s="82" t="s">
        <v>1780</v>
      </c>
      <c r="AX303" s="85" t="s">
        <v>5754</v>
      </c>
      <c r="AY303" s="82" t="s">
        <v>66</v>
      </c>
      <c r="AZ303" s="49" t="s">
        <v>2657</v>
      </c>
      <c r="BA303" s="49" t="s">
        <v>2657</v>
      </c>
      <c r="BB303" s="49" t="s">
        <v>2668</v>
      </c>
      <c r="BC303" s="49" t="s">
        <v>2668</v>
      </c>
      <c r="BD303" s="49"/>
      <c r="BE303" s="49"/>
      <c r="BF303" s="123" t="s">
        <v>6537</v>
      </c>
      <c r="BG303" s="123" t="s">
        <v>6537</v>
      </c>
      <c r="BH303" s="123" t="s">
        <v>6624</v>
      </c>
      <c r="BI303" s="123" t="s">
        <v>6624</v>
      </c>
      <c r="BJ303" s="87" t="e">
        <f>REPLACE(INDEX(GroupVertices[Group], MATCH(Vertices[[#This Row],[Vertex]],GroupVertices[Vertex],0)),1,1,"")</f>
        <v>#N/A</v>
      </c>
    </row>
    <row r="304" spans="1:62" x14ac:dyDescent="0.25">
      <c r="A304" s="67" t="s">
        <v>2399</v>
      </c>
      <c r="B304" s="68"/>
      <c r="C304" s="68"/>
      <c r="D304" s="69"/>
      <c r="E304" s="111"/>
      <c r="F304" s="103" t="s">
        <v>2932</v>
      </c>
      <c r="G304" s="112"/>
      <c r="H304" s="72"/>
      <c r="I304" s="73"/>
      <c r="J304" s="113"/>
      <c r="K304" s="72" t="s">
        <v>6207</v>
      </c>
      <c r="L304" s="114"/>
      <c r="M304" s="77">
        <v>8456.2607421875</v>
      </c>
      <c r="N304" s="77">
        <v>3942.962890625</v>
      </c>
      <c r="O304" s="78"/>
      <c r="P304" s="79"/>
      <c r="Q304" s="79"/>
      <c r="R304" s="89"/>
      <c r="S304" s="49">
        <v>0</v>
      </c>
      <c r="T304" s="49">
        <v>2</v>
      </c>
      <c r="U304" s="50">
        <v>0</v>
      </c>
      <c r="V304" s="50">
        <v>1.0039999999999999E-3</v>
      </c>
      <c r="W304" s="50">
        <v>2.3969999999999998E-3</v>
      </c>
      <c r="X304" s="50">
        <v>0.58915600000000001</v>
      </c>
      <c r="Y304" s="50">
        <v>0.5</v>
      </c>
      <c r="Z304" s="50">
        <v>0</v>
      </c>
      <c r="AA304" s="74">
        <v>304</v>
      </c>
      <c r="AB304" s="74"/>
      <c r="AC304" s="75"/>
      <c r="AD304" s="82" t="s">
        <v>4273</v>
      </c>
      <c r="AE304" s="82">
        <v>685</v>
      </c>
      <c r="AF304" s="82">
        <v>201</v>
      </c>
      <c r="AG304" s="82">
        <v>13230</v>
      </c>
      <c r="AH304" s="82">
        <v>10396</v>
      </c>
      <c r="AI304" s="82">
        <v>19800</v>
      </c>
      <c r="AJ304" s="82" t="s">
        <v>4649</v>
      </c>
      <c r="AK304" s="82"/>
      <c r="AL304" s="82"/>
      <c r="AM304" s="82" t="s">
        <v>1418</v>
      </c>
      <c r="AN304" s="84">
        <v>41759.409791666665</v>
      </c>
      <c r="AO304" s="82"/>
      <c r="AP304" s="82" t="b">
        <v>1</v>
      </c>
      <c r="AQ304" s="82" t="b">
        <v>0</v>
      </c>
      <c r="AR304" s="82" t="b">
        <v>0</v>
      </c>
      <c r="AS304" s="82" t="s">
        <v>1023</v>
      </c>
      <c r="AT304" s="82">
        <v>40</v>
      </c>
      <c r="AU304" s="85" t="s">
        <v>1731</v>
      </c>
      <c r="AV304" s="82" t="b">
        <v>0</v>
      </c>
      <c r="AW304" s="82" t="s">
        <v>1780</v>
      </c>
      <c r="AX304" s="85" t="s">
        <v>5755</v>
      </c>
      <c r="AY304" s="82" t="s">
        <v>66</v>
      </c>
      <c r="AZ304" s="49" t="s">
        <v>2657</v>
      </c>
      <c r="BA304" s="49" t="s">
        <v>2657</v>
      </c>
      <c r="BB304" s="49" t="s">
        <v>2668</v>
      </c>
      <c r="BC304" s="49" t="s">
        <v>2668</v>
      </c>
      <c r="BD304" s="49"/>
      <c r="BE304" s="49"/>
      <c r="BF304" s="123" t="s">
        <v>6537</v>
      </c>
      <c r="BG304" s="123" t="s">
        <v>6537</v>
      </c>
      <c r="BH304" s="123" t="s">
        <v>6624</v>
      </c>
      <c r="BI304" s="123" t="s">
        <v>6624</v>
      </c>
      <c r="BJ304" s="87" t="e">
        <f>REPLACE(INDEX(GroupVertices[Group], MATCH(Vertices[[#This Row],[Vertex]],GroupVertices[Vertex],0)),1,1,"")</f>
        <v>#N/A</v>
      </c>
    </row>
    <row r="305" spans="1:62" x14ac:dyDescent="0.25">
      <c r="A305" s="67" t="s">
        <v>2401</v>
      </c>
      <c r="B305" s="68"/>
      <c r="C305" s="68"/>
      <c r="D305" s="69"/>
      <c r="E305" s="111"/>
      <c r="F305" s="103" t="s">
        <v>2934</v>
      </c>
      <c r="G305" s="112"/>
      <c r="H305" s="72"/>
      <c r="I305" s="73"/>
      <c r="J305" s="113"/>
      <c r="K305" s="72" t="s">
        <v>6209</v>
      </c>
      <c r="L305" s="114"/>
      <c r="M305" s="77">
        <v>3306.82763671875</v>
      </c>
      <c r="N305" s="77">
        <v>2571.3388671875</v>
      </c>
      <c r="O305" s="78"/>
      <c r="P305" s="79"/>
      <c r="Q305" s="79"/>
      <c r="R305" s="89"/>
      <c r="S305" s="49">
        <v>0</v>
      </c>
      <c r="T305" s="49">
        <v>2</v>
      </c>
      <c r="U305" s="50">
        <v>0</v>
      </c>
      <c r="V305" s="50">
        <v>1.0039999999999999E-3</v>
      </c>
      <c r="W305" s="50">
        <v>2.3969999999999998E-3</v>
      </c>
      <c r="X305" s="50">
        <v>0.58915600000000001</v>
      </c>
      <c r="Y305" s="50">
        <v>0.5</v>
      </c>
      <c r="Z305" s="50">
        <v>0</v>
      </c>
      <c r="AA305" s="74">
        <v>305</v>
      </c>
      <c r="AB305" s="74"/>
      <c r="AC305" s="75"/>
      <c r="AD305" s="82" t="s">
        <v>4275</v>
      </c>
      <c r="AE305" s="82">
        <v>865</v>
      </c>
      <c r="AF305" s="82">
        <v>4499</v>
      </c>
      <c r="AG305" s="82">
        <v>2157</v>
      </c>
      <c r="AH305" s="82">
        <v>612</v>
      </c>
      <c r="AI305" s="82">
        <v>-25200</v>
      </c>
      <c r="AJ305" s="82" t="s">
        <v>4651</v>
      </c>
      <c r="AK305" s="82" t="s">
        <v>4884</v>
      </c>
      <c r="AL305" s="82"/>
      <c r="AM305" s="82" t="s">
        <v>1568</v>
      </c>
      <c r="AN305" s="84">
        <v>41477.475740740738</v>
      </c>
      <c r="AO305" s="85" t="s">
        <v>5252</v>
      </c>
      <c r="AP305" s="82" t="b">
        <v>0</v>
      </c>
      <c r="AQ305" s="82" t="b">
        <v>0</v>
      </c>
      <c r="AR305" s="82" t="b">
        <v>1</v>
      </c>
      <c r="AS305" s="82" t="s">
        <v>1023</v>
      </c>
      <c r="AT305" s="82">
        <v>1</v>
      </c>
      <c r="AU305" s="85" t="s">
        <v>1742</v>
      </c>
      <c r="AV305" s="82" t="b">
        <v>0</v>
      </c>
      <c r="AW305" s="82" t="s">
        <v>1780</v>
      </c>
      <c r="AX305" s="85" t="s">
        <v>5757</v>
      </c>
      <c r="AY305" s="82" t="s">
        <v>66</v>
      </c>
      <c r="AZ305" s="49" t="s">
        <v>2657</v>
      </c>
      <c r="BA305" s="49" t="s">
        <v>2657</v>
      </c>
      <c r="BB305" s="49" t="s">
        <v>2668</v>
      </c>
      <c r="BC305" s="49" t="s">
        <v>2668</v>
      </c>
      <c r="BD305" s="49"/>
      <c r="BE305" s="49"/>
      <c r="BF305" s="123" t="s">
        <v>6537</v>
      </c>
      <c r="BG305" s="123" t="s">
        <v>6537</v>
      </c>
      <c r="BH305" s="123" t="s">
        <v>6624</v>
      </c>
      <c r="BI305" s="123" t="s">
        <v>6624</v>
      </c>
      <c r="BJ305" s="87" t="e">
        <f>REPLACE(INDEX(GroupVertices[Group], MATCH(Vertices[[#This Row],[Vertex]],GroupVertices[Vertex],0)),1,1,"")</f>
        <v>#N/A</v>
      </c>
    </row>
    <row r="306" spans="1:62" x14ac:dyDescent="0.25">
      <c r="A306" s="67" t="s">
        <v>2402</v>
      </c>
      <c r="B306" s="68"/>
      <c r="C306" s="68"/>
      <c r="D306" s="69"/>
      <c r="E306" s="111"/>
      <c r="F306" s="103" t="s">
        <v>2935</v>
      </c>
      <c r="G306" s="112"/>
      <c r="H306" s="72"/>
      <c r="I306" s="73"/>
      <c r="J306" s="113"/>
      <c r="K306" s="72" t="s">
        <v>6210</v>
      </c>
      <c r="L306" s="114"/>
      <c r="M306" s="77">
        <v>7193.0322265625</v>
      </c>
      <c r="N306" s="77">
        <v>4836.00927734375</v>
      </c>
      <c r="O306" s="78"/>
      <c r="P306" s="79"/>
      <c r="Q306" s="79"/>
      <c r="R306" s="89"/>
      <c r="S306" s="49">
        <v>0</v>
      </c>
      <c r="T306" s="49">
        <v>2</v>
      </c>
      <c r="U306" s="50">
        <v>0</v>
      </c>
      <c r="V306" s="50">
        <v>1.0039999999999999E-3</v>
      </c>
      <c r="W306" s="50">
        <v>2.3969999999999998E-3</v>
      </c>
      <c r="X306" s="50">
        <v>0.58915600000000001</v>
      </c>
      <c r="Y306" s="50">
        <v>0.5</v>
      </c>
      <c r="Z306" s="50">
        <v>0</v>
      </c>
      <c r="AA306" s="74">
        <v>306</v>
      </c>
      <c r="AB306" s="74"/>
      <c r="AC306" s="75"/>
      <c r="AD306" s="82" t="s">
        <v>4276</v>
      </c>
      <c r="AE306" s="82">
        <v>322</v>
      </c>
      <c r="AF306" s="82">
        <v>87</v>
      </c>
      <c r="AG306" s="82">
        <v>354</v>
      </c>
      <c r="AH306" s="82">
        <v>233</v>
      </c>
      <c r="AI306" s="82"/>
      <c r="AJ306" s="82" t="s">
        <v>4652</v>
      </c>
      <c r="AK306" s="82" t="s">
        <v>4885</v>
      </c>
      <c r="AL306" s="82"/>
      <c r="AM306" s="82"/>
      <c r="AN306" s="84">
        <v>41881.279247685183</v>
      </c>
      <c r="AO306" s="85" t="s">
        <v>5253</v>
      </c>
      <c r="AP306" s="82" t="b">
        <v>1</v>
      </c>
      <c r="AQ306" s="82" t="b">
        <v>0</v>
      </c>
      <c r="AR306" s="82" t="b">
        <v>1</v>
      </c>
      <c r="AS306" s="82" t="s">
        <v>1023</v>
      </c>
      <c r="AT306" s="82">
        <v>0</v>
      </c>
      <c r="AU306" s="85" t="s">
        <v>1731</v>
      </c>
      <c r="AV306" s="82" t="b">
        <v>0</v>
      </c>
      <c r="AW306" s="82" t="s">
        <v>1780</v>
      </c>
      <c r="AX306" s="85" t="s">
        <v>5758</v>
      </c>
      <c r="AY306" s="82" t="s">
        <v>66</v>
      </c>
      <c r="AZ306" s="49" t="s">
        <v>2657</v>
      </c>
      <c r="BA306" s="49" t="s">
        <v>2657</v>
      </c>
      <c r="BB306" s="49" t="s">
        <v>2668</v>
      </c>
      <c r="BC306" s="49" t="s">
        <v>2668</v>
      </c>
      <c r="BD306" s="49"/>
      <c r="BE306" s="49"/>
      <c r="BF306" s="123" t="s">
        <v>6537</v>
      </c>
      <c r="BG306" s="123" t="s">
        <v>6537</v>
      </c>
      <c r="BH306" s="123" t="s">
        <v>6624</v>
      </c>
      <c r="BI306" s="123" t="s">
        <v>6624</v>
      </c>
      <c r="BJ306" s="87" t="e">
        <f>REPLACE(INDEX(GroupVertices[Group], MATCH(Vertices[[#This Row],[Vertex]],GroupVertices[Vertex],0)),1,1,"")</f>
        <v>#N/A</v>
      </c>
    </row>
    <row r="307" spans="1:62" x14ac:dyDescent="0.25">
      <c r="A307" s="67" t="s">
        <v>2403</v>
      </c>
      <c r="B307" s="68"/>
      <c r="C307" s="68"/>
      <c r="D307" s="69"/>
      <c r="E307" s="111"/>
      <c r="F307" s="103" t="s">
        <v>2936</v>
      </c>
      <c r="G307" s="112"/>
      <c r="H307" s="72"/>
      <c r="I307" s="73"/>
      <c r="J307" s="113"/>
      <c r="K307" s="72" t="s">
        <v>6211</v>
      </c>
      <c r="L307" s="114"/>
      <c r="M307" s="77">
        <v>8659.3779296875</v>
      </c>
      <c r="N307" s="77">
        <v>4028.02880859375</v>
      </c>
      <c r="O307" s="78"/>
      <c r="P307" s="79"/>
      <c r="Q307" s="79"/>
      <c r="R307" s="89"/>
      <c r="S307" s="49">
        <v>0</v>
      </c>
      <c r="T307" s="49">
        <v>2</v>
      </c>
      <c r="U307" s="50">
        <v>0</v>
      </c>
      <c r="V307" s="50">
        <v>1.0039999999999999E-3</v>
      </c>
      <c r="W307" s="50">
        <v>2.3969999999999998E-3</v>
      </c>
      <c r="X307" s="50">
        <v>0.58915600000000001</v>
      </c>
      <c r="Y307" s="50">
        <v>0.5</v>
      </c>
      <c r="Z307" s="50">
        <v>0</v>
      </c>
      <c r="AA307" s="74">
        <v>307</v>
      </c>
      <c r="AB307" s="74"/>
      <c r="AC307" s="75"/>
      <c r="AD307" s="82" t="s">
        <v>4277</v>
      </c>
      <c r="AE307" s="82">
        <v>16</v>
      </c>
      <c r="AF307" s="82">
        <v>20</v>
      </c>
      <c r="AG307" s="82">
        <v>206</v>
      </c>
      <c r="AH307" s="82">
        <v>430</v>
      </c>
      <c r="AI307" s="82">
        <v>-25200</v>
      </c>
      <c r="AJ307" s="82" t="s">
        <v>4653</v>
      </c>
      <c r="AK307" s="82" t="s">
        <v>4886</v>
      </c>
      <c r="AL307" s="82"/>
      <c r="AM307" s="82" t="s">
        <v>1568</v>
      </c>
      <c r="AN307" s="84">
        <v>42133.622152777774</v>
      </c>
      <c r="AO307" s="85" t="s">
        <v>5254</v>
      </c>
      <c r="AP307" s="82" t="b">
        <v>1</v>
      </c>
      <c r="AQ307" s="82" t="b">
        <v>0</v>
      </c>
      <c r="AR307" s="82" t="b">
        <v>1</v>
      </c>
      <c r="AS307" s="82" t="s">
        <v>1023</v>
      </c>
      <c r="AT307" s="82">
        <v>0</v>
      </c>
      <c r="AU307" s="85" t="s">
        <v>1731</v>
      </c>
      <c r="AV307" s="82" t="b">
        <v>0</v>
      </c>
      <c r="AW307" s="82" t="s">
        <v>1780</v>
      </c>
      <c r="AX307" s="85" t="s">
        <v>5759</v>
      </c>
      <c r="AY307" s="82" t="s">
        <v>66</v>
      </c>
      <c r="AZ307" s="49" t="s">
        <v>2657</v>
      </c>
      <c r="BA307" s="49" t="s">
        <v>2657</v>
      </c>
      <c r="BB307" s="49" t="s">
        <v>2668</v>
      </c>
      <c r="BC307" s="49" t="s">
        <v>2668</v>
      </c>
      <c r="BD307" s="49"/>
      <c r="BE307" s="49"/>
      <c r="BF307" s="123" t="s">
        <v>6537</v>
      </c>
      <c r="BG307" s="123" t="s">
        <v>6537</v>
      </c>
      <c r="BH307" s="123" t="s">
        <v>6624</v>
      </c>
      <c r="BI307" s="123" t="s">
        <v>6624</v>
      </c>
      <c r="BJ307" s="87" t="e">
        <f>REPLACE(INDEX(GroupVertices[Group], MATCH(Vertices[[#This Row],[Vertex]],GroupVertices[Vertex],0)),1,1,"")</f>
        <v>#N/A</v>
      </c>
    </row>
    <row r="308" spans="1:62" x14ac:dyDescent="0.25">
      <c r="A308" s="67" t="s">
        <v>2404</v>
      </c>
      <c r="B308" s="68"/>
      <c r="C308" s="68"/>
      <c r="D308" s="69"/>
      <c r="E308" s="111"/>
      <c r="F308" s="103" t="s">
        <v>2937</v>
      </c>
      <c r="G308" s="112"/>
      <c r="H308" s="72"/>
      <c r="I308" s="73"/>
      <c r="J308" s="113"/>
      <c r="K308" s="72" t="s">
        <v>6212</v>
      </c>
      <c r="L308" s="114"/>
      <c r="M308" s="77">
        <v>6383.0029296875</v>
      </c>
      <c r="N308" s="77">
        <v>7343.28466796875</v>
      </c>
      <c r="O308" s="78"/>
      <c r="P308" s="79"/>
      <c r="Q308" s="79"/>
      <c r="R308" s="89"/>
      <c r="S308" s="49">
        <v>0</v>
      </c>
      <c r="T308" s="49">
        <v>2</v>
      </c>
      <c r="U308" s="50">
        <v>0</v>
      </c>
      <c r="V308" s="50">
        <v>1.0039999999999999E-3</v>
      </c>
      <c r="W308" s="50">
        <v>2.3969999999999998E-3</v>
      </c>
      <c r="X308" s="50">
        <v>0.58915600000000001</v>
      </c>
      <c r="Y308" s="50">
        <v>0.5</v>
      </c>
      <c r="Z308" s="50">
        <v>0</v>
      </c>
      <c r="AA308" s="74">
        <v>308</v>
      </c>
      <c r="AB308" s="74"/>
      <c r="AC308" s="75"/>
      <c r="AD308" s="82" t="s">
        <v>4278</v>
      </c>
      <c r="AE308" s="82">
        <v>224</v>
      </c>
      <c r="AF308" s="82">
        <v>80</v>
      </c>
      <c r="AG308" s="82">
        <v>4578</v>
      </c>
      <c r="AH308" s="82">
        <v>999</v>
      </c>
      <c r="AI308" s="82"/>
      <c r="AJ308" s="82" t="s">
        <v>4654</v>
      </c>
      <c r="AK308" s="82" t="s">
        <v>4887</v>
      </c>
      <c r="AL308" s="85" t="s">
        <v>5016</v>
      </c>
      <c r="AM308" s="82"/>
      <c r="AN308" s="84">
        <v>42793.201261574075</v>
      </c>
      <c r="AO308" s="85" t="s">
        <v>5255</v>
      </c>
      <c r="AP308" s="82" t="b">
        <v>1</v>
      </c>
      <c r="AQ308" s="82" t="b">
        <v>0</v>
      </c>
      <c r="AR308" s="82" t="b">
        <v>0</v>
      </c>
      <c r="AS308" s="82" t="s">
        <v>1023</v>
      </c>
      <c r="AT308" s="82">
        <v>2</v>
      </c>
      <c r="AU308" s="82"/>
      <c r="AV308" s="82" t="b">
        <v>0</v>
      </c>
      <c r="AW308" s="82" t="s">
        <v>1780</v>
      </c>
      <c r="AX308" s="85" t="s">
        <v>5760</v>
      </c>
      <c r="AY308" s="82" t="s">
        <v>66</v>
      </c>
      <c r="AZ308" s="49" t="s">
        <v>2657</v>
      </c>
      <c r="BA308" s="49" t="s">
        <v>2657</v>
      </c>
      <c r="BB308" s="49" t="s">
        <v>2668</v>
      </c>
      <c r="BC308" s="49" t="s">
        <v>2668</v>
      </c>
      <c r="BD308" s="49"/>
      <c r="BE308" s="49"/>
      <c r="BF308" s="123" t="s">
        <v>6537</v>
      </c>
      <c r="BG308" s="123" t="s">
        <v>6537</v>
      </c>
      <c r="BH308" s="123" t="s">
        <v>6624</v>
      </c>
      <c r="BI308" s="123" t="s">
        <v>6624</v>
      </c>
      <c r="BJ308" s="87" t="e">
        <f>REPLACE(INDEX(GroupVertices[Group], MATCH(Vertices[[#This Row],[Vertex]],GroupVertices[Vertex],0)),1,1,"")</f>
        <v>#N/A</v>
      </c>
    </row>
    <row r="309" spans="1:62" x14ac:dyDescent="0.25">
      <c r="A309" s="67" t="s">
        <v>2405</v>
      </c>
      <c r="B309" s="68"/>
      <c r="C309" s="68"/>
      <c r="D309" s="69"/>
      <c r="E309" s="111"/>
      <c r="F309" s="103" t="s">
        <v>2938</v>
      </c>
      <c r="G309" s="112"/>
      <c r="H309" s="72"/>
      <c r="I309" s="73"/>
      <c r="J309" s="113"/>
      <c r="K309" s="72" t="s">
        <v>6213</v>
      </c>
      <c r="L309" s="114"/>
      <c r="M309" s="77">
        <v>4217.11083984375</v>
      </c>
      <c r="N309" s="77">
        <v>3082.086181640625</v>
      </c>
      <c r="O309" s="78"/>
      <c r="P309" s="79"/>
      <c r="Q309" s="79"/>
      <c r="R309" s="89"/>
      <c r="S309" s="49">
        <v>0</v>
      </c>
      <c r="T309" s="49">
        <v>2</v>
      </c>
      <c r="U309" s="50">
        <v>0</v>
      </c>
      <c r="V309" s="50">
        <v>1.0039999999999999E-3</v>
      </c>
      <c r="W309" s="50">
        <v>2.3969999999999998E-3</v>
      </c>
      <c r="X309" s="50">
        <v>0.58915600000000001</v>
      </c>
      <c r="Y309" s="50">
        <v>0.5</v>
      </c>
      <c r="Z309" s="50">
        <v>0</v>
      </c>
      <c r="AA309" s="74">
        <v>309</v>
      </c>
      <c r="AB309" s="74"/>
      <c r="AC309" s="75"/>
      <c r="AD309" s="82" t="s">
        <v>4279</v>
      </c>
      <c r="AE309" s="82">
        <v>717</v>
      </c>
      <c r="AF309" s="82">
        <v>278</v>
      </c>
      <c r="AG309" s="82">
        <v>483</v>
      </c>
      <c r="AH309" s="82">
        <v>131</v>
      </c>
      <c r="AI309" s="82">
        <v>19800</v>
      </c>
      <c r="AJ309" s="82" t="s">
        <v>4655</v>
      </c>
      <c r="AK309" s="82" t="s">
        <v>4888</v>
      </c>
      <c r="AL309" s="82"/>
      <c r="AM309" s="82" t="s">
        <v>1419</v>
      </c>
      <c r="AN309" s="84">
        <v>40003.589467592596</v>
      </c>
      <c r="AO309" s="85" t="s">
        <v>5256</v>
      </c>
      <c r="AP309" s="82" t="b">
        <v>0</v>
      </c>
      <c r="AQ309" s="82" t="b">
        <v>0</v>
      </c>
      <c r="AR309" s="82" t="b">
        <v>1</v>
      </c>
      <c r="AS309" s="82" t="s">
        <v>1023</v>
      </c>
      <c r="AT309" s="82">
        <v>5</v>
      </c>
      <c r="AU309" s="85" t="s">
        <v>5415</v>
      </c>
      <c r="AV309" s="82" t="b">
        <v>0</v>
      </c>
      <c r="AW309" s="82" t="s">
        <v>1780</v>
      </c>
      <c r="AX309" s="85" t="s">
        <v>5761</v>
      </c>
      <c r="AY309" s="82" t="s">
        <v>66</v>
      </c>
      <c r="AZ309" s="49" t="s">
        <v>2657</v>
      </c>
      <c r="BA309" s="49" t="s">
        <v>2657</v>
      </c>
      <c r="BB309" s="49" t="s">
        <v>2668</v>
      </c>
      <c r="BC309" s="49" t="s">
        <v>2668</v>
      </c>
      <c r="BD309" s="49"/>
      <c r="BE309" s="49"/>
      <c r="BF309" s="123" t="s">
        <v>6537</v>
      </c>
      <c r="BG309" s="123" t="s">
        <v>6537</v>
      </c>
      <c r="BH309" s="123" t="s">
        <v>6624</v>
      </c>
      <c r="BI309" s="123" t="s">
        <v>6624</v>
      </c>
      <c r="BJ309" s="87" t="e">
        <f>REPLACE(INDEX(GroupVertices[Group], MATCH(Vertices[[#This Row],[Vertex]],GroupVertices[Vertex],0)),1,1,"")</f>
        <v>#N/A</v>
      </c>
    </row>
    <row r="310" spans="1:62" x14ac:dyDescent="0.25">
      <c r="A310" s="67" t="s">
        <v>2406</v>
      </c>
      <c r="B310" s="68"/>
      <c r="C310" s="68"/>
      <c r="D310" s="69"/>
      <c r="E310" s="111"/>
      <c r="F310" s="103" t="s">
        <v>2939</v>
      </c>
      <c r="G310" s="112"/>
      <c r="H310" s="72"/>
      <c r="I310" s="73"/>
      <c r="J310" s="113"/>
      <c r="K310" s="72" t="s">
        <v>6214</v>
      </c>
      <c r="L310" s="114"/>
      <c r="M310" s="77">
        <v>5925.62744140625</v>
      </c>
      <c r="N310" s="77">
        <v>7418.46923828125</v>
      </c>
      <c r="O310" s="78"/>
      <c r="P310" s="79"/>
      <c r="Q310" s="79"/>
      <c r="R310" s="89"/>
      <c r="S310" s="49">
        <v>0</v>
      </c>
      <c r="T310" s="49">
        <v>2</v>
      </c>
      <c r="U310" s="50">
        <v>0</v>
      </c>
      <c r="V310" s="50">
        <v>1.0039999999999999E-3</v>
      </c>
      <c r="W310" s="50">
        <v>2.3969999999999998E-3</v>
      </c>
      <c r="X310" s="50">
        <v>0.58915600000000001</v>
      </c>
      <c r="Y310" s="50">
        <v>0.5</v>
      </c>
      <c r="Z310" s="50">
        <v>0</v>
      </c>
      <c r="AA310" s="74">
        <v>310</v>
      </c>
      <c r="AB310" s="74"/>
      <c r="AC310" s="75"/>
      <c r="AD310" s="82" t="s">
        <v>4280</v>
      </c>
      <c r="AE310" s="82">
        <v>78</v>
      </c>
      <c r="AF310" s="82">
        <v>15</v>
      </c>
      <c r="AG310" s="82">
        <v>126</v>
      </c>
      <c r="AH310" s="82">
        <v>764</v>
      </c>
      <c r="AI310" s="82"/>
      <c r="AJ310" s="82"/>
      <c r="AK310" s="82" t="s">
        <v>4889</v>
      </c>
      <c r="AL310" s="82"/>
      <c r="AM310" s="82"/>
      <c r="AN310" s="84">
        <v>41694.487210648149</v>
      </c>
      <c r="AO310" s="82"/>
      <c r="AP310" s="82" t="b">
        <v>1</v>
      </c>
      <c r="AQ310" s="82" t="b">
        <v>0</v>
      </c>
      <c r="AR310" s="82" t="b">
        <v>0</v>
      </c>
      <c r="AS310" s="82" t="s">
        <v>1023</v>
      </c>
      <c r="AT310" s="82">
        <v>0</v>
      </c>
      <c r="AU310" s="85" t="s">
        <v>1731</v>
      </c>
      <c r="AV310" s="82" t="b">
        <v>0</v>
      </c>
      <c r="AW310" s="82" t="s">
        <v>1780</v>
      </c>
      <c r="AX310" s="85" t="s">
        <v>5762</v>
      </c>
      <c r="AY310" s="82" t="s">
        <v>66</v>
      </c>
      <c r="AZ310" s="49" t="s">
        <v>2657</v>
      </c>
      <c r="BA310" s="49" t="s">
        <v>2657</v>
      </c>
      <c r="BB310" s="49" t="s">
        <v>2668</v>
      </c>
      <c r="BC310" s="49" t="s">
        <v>2668</v>
      </c>
      <c r="BD310" s="49"/>
      <c r="BE310" s="49"/>
      <c r="BF310" s="123" t="s">
        <v>6537</v>
      </c>
      <c r="BG310" s="123" t="s">
        <v>6537</v>
      </c>
      <c r="BH310" s="123" t="s">
        <v>6624</v>
      </c>
      <c r="BI310" s="123" t="s">
        <v>6624</v>
      </c>
      <c r="BJ310" s="87" t="e">
        <f>REPLACE(INDEX(GroupVertices[Group], MATCH(Vertices[[#This Row],[Vertex]],GroupVertices[Vertex],0)),1,1,"")</f>
        <v>#N/A</v>
      </c>
    </row>
    <row r="311" spans="1:62" x14ac:dyDescent="0.25">
      <c r="A311" s="67" t="s">
        <v>2407</v>
      </c>
      <c r="B311" s="68"/>
      <c r="C311" s="68"/>
      <c r="D311" s="69"/>
      <c r="E311" s="111"/>
      <c r="F311" s="103" t="s">
        <v>502</v>
      </c>
      <c r="G311" s="112"/>
      <c r="H311" s="72"/>
      <c r="I311" s="73"/>
      <c r="J311" s="113"/>
      <c r="K311" s="72" t="s">
        <v>6215</v>
      </c>
      <c r="L311" s="114"/>
      <c r="M311" s="77">
        <v>6180.89892578125</v>
      </c>
      <c r="N311" s="77">
        <v>6736.99951171875</v>
      </c>
      <c r="O311" s="78"/>
      <c r="P311" s="79"/>
      <c r="Q311" s="79"/>
      <c r="R311" s="89"/>
      <c r="S311" s="49">
        <v>0</v>
      </c>
      <c r="T311" s="49">
        <v>2</v>
      </c>
      <c r="U311" s="50">
        <v>0</v>
      </c>
      <c r="V311" s="50">
        <v>1.0039999999999999E-3</v>
      </c>
      <c r="W311" s="50">
        <v>2.3969999999999998E-3</v>
      </c>
      <c r="X311" s="50">
        <v>0.58915600000000001</v>
      </c>
      <c r="Y311" s="50">
        <v>0.5</v>
      </c>
      <c r="Z311" s="50">
        <v>0</v>
      </c>
      <c r="AA311" s="74">
        <v>311</v>
      </c>
      <c r="AB311" s="74"/>
      <c r="AC311" s="75"/>
      <c r="AD311" s="82" t="s">
        <v>4281</v>
      </c>
      <c r="AE311" s="82">
        <v>118</v>
      </c>
      <c r="AF311" s="82">
        <v>4</v>
      </c>
      <c r="AG311" s="82">
        <v>1</v>
      </c>
      <c r="AH311" s="82">
        <v>53</v>
      </c>
      <c r="AI311" s="82"/>
      <c r="AJ311" s="82"/>
      <c r="AK311" s="82"/>
      <c r="AL311" s="82"/>
      <c r="AM311" s="82"/>
      <c r="AN311" s="84">
        <v>42851.201805555553</v>
      </c>
      <c r="AO311" s="82"/>
      <c r="AP311" s="82" t="b">
        <v>1</v>
      </c>
      <c r="AQ311" s="82" t="b">
        <v>1</v>
      </c>
      <c r="AR311" s="82" t="b">
        <v>0</v>
      </c>
      <c r="AS311" s="82" t="s">
        <v>1023</v>
      </c>
      <c r="AT311" s="82">
        <v>0</v>
      </c>
      <c r="AU311" s="82"/>
      <c r="AV311" s="82" t="b">
        <v>0</v>
      </c>
      <c r="AW311" s="82" t="s">
        <v>1780</v>
      </c>
      <c r="AX311" s="85" t="s">
        <v>5763</v>
      </c>
      <c r="AY311" s="82" t="s">
        <v>66</v>
      </c>
      <c r="AZ311" s="49" t="s">
        <v>2657</v>
      </c>
      <c r="BA311" s="49" t="s">
        <v>2657</v>
      </c>
      <c r="BB311" s="49" t="s">
        <v>2668</v>
      </c>
      <c r="BC311" s="49" t="s">
        <v>2668</v>
      </c>
      <c r="BD311" s="49"/>
      <c r="BE311" s="49"/>
      <c r="BF311" s="123" t="s">
        <v>6537</v>
      </c>
      <c r="BG311" s="123" t="s">
        <v>6537</v>
      </c>
      <c r="BH311" s="123" t="s">
        <v>6624</v>
      </c>
      <c r="BI311" s="123" t="s">
        <v>6624</v>
      </c>
      <c r="BJ311" s="87" t="e">
        <f>REPLACE(INDEX(GroupVertices[Group], MATCH(Vertices[[#This Row],[Vertex]],GroupVertices[Vertex],0)),1,1,"")</f>
        <v>#N/A</v>
      </c>
    </row>
    <row r="312" spans="1:62" x14ac:dyDescent="0.25">
      <c r="A312" s="67" t="s">
        <v>2408</v>
      </c>
      <c r="B312" s="68"/>
      <c r="C312" s="68"/>
      <c r="D312" s="69"/>
      <c r="E312" s="111"/>
      <c r="F312" s="103" t="s">
        <v>2940</v>
      </c>
      <c r="G312" s="112"/>
      <c r="H312" s="72"/>
      <c r="I312" s="73"/>
      <c r="J312" s="113"/>
      <c r="K312" s="72" t="s">
        <v>6216</v>
      </c>
      <c r="L312" s="114"/>
      <c r="M312" s="77">
        <v>6693.0166015625</v>
      </c>
      <c r="N312" s="77">
        <v>2820.88623046875</v>
      </c>
      <c r="O312" s="78"/>
      <c r="P312" s="79"/>
      <c r="Q312" s="79"/>
      <c r="R312" s="89"/>
      <c r="S312" s="49">
        <v>0</v>
      </c>
      <c r="T312" s="49">
        <v>2</v>
      </c>
      <c r="U312" s="50">
        <v>0</v>
      </c>
      <c r="V312" s="50">
        <v>1.0039999999999999E-3</v>
      </c>
      <c r="W312" s="50">
        <v>2.3969999999999998E-3</v>
      </c>
      <c r="X312" s="50">
        <v>0.58915600000000001</v>
      </c>
      <c r="Y312" s="50">
        <v>0.5</v>
      </c>
      <c r="Z312" s="50">
        <v>0</v>
      </c>
      <c r="AA312" s="74">
        <v>312</v>
      </c>
      <c r="AB312" s="74"/>
      <c r="AC312" s="75"/>
      <c r="AD312" s="82" t="s">
        <v>4282</v>
      </c>
      <c r="AE312" s="82">
        <v>1023</v>
      </c>
      <c r="AF312" s="82">
        <v>584</v>
      </c>
      <c r="AG312" s="82">
        <v>19422</v>
      </c>
      <c r="AH312" s="82">
        <v>2026</v>
      </c>
      <c r="AI312" s="82">
        <v>19800</v>
      </c>
      <c r="AJ312" s="82" t="s">
        <v>4656</v>
      </c>
      <c r="AK312" s="82" t="s">
        <v>1414</v>
      </c>
      <c r="AL312" s="85" t="s">
        <v>5017</v>
      </c>
      <c r="AM312" s="82" t="s">
        <v>1435</v>
      </c>
      <c r="AN312" s="84">
        <v>39988.249456018515</v>
      </c>
      <c r="AO312" s="85" t="s">
        <v>5257</v>
      </c>
      <c r="AP312" s="82" t="b">
        <v>0</v>
      </c>
      <c r="AQ312" s="82" t="b">
        <v>0</v>
      </c>
      <c r="AR312" s="82" t="b">
        <v>1</v>
      </c>
      <c r="AS312" s="82" t="s">
        <v>1023</v>
      </c>
      <c r="AT312" s="82">
        <v>72</v>
      </c>
      <c r="AU312" s="85" t="s">
        <v>5416</v>
      </c>
      <c r="AV312" s="82" t="b">
        <v>0</v>
      </c>
      <c r="AW312" s="82" t="s">
        <v>1780</v>
      </c>
      <c r="AX312" s="85" t="s">
        <v>5764</v>
      </c>
      <c r="AY312" s="82" t="s">
        <v>66</v>
      </c>
      <c r="AZ312" s="49" t="s">
        <v>2657</v>
      </c>
      <c r="BA312" s="49" t="s">
        <v>2657</v>
      </c>
      <c r="BB312" s="49" t="s">
        <v>2668</v>
      </c>
      <c r="BC312" s="49" t="s">
        <v>2668</v>
      </c>
      <c r="BD312" s="49"/>
      <c r="BE312" s="49"/>
      <c r="BF312" s="123" t="s">
        <v>6537</v>
      </c>
      <c r="BG312" s="123" t="s">
        <v>6537</v>
      </c>
      <c r="BH312" s="123" t="s">
        <v>6624</v>
      </c>
      <c r="BI312" s="123" t="s">
        <v>6624</v>
      </c>
      <c r="BJ312" s="87" t="e">
        <f>REPLACE(INDEX(GroupVertices[Group], MATCH(Vertices[[#This Row],[Vertex]],GroupVertices[Vertex],0)),1,1,"")</f>
        <v>#N/A</v>
      </c>
    </row>
    <row r="313" spans="1:62" x14ac:dyDescent="0.25">
      <c r="A313" s="67" t="s">
        <v>2409</v>
      </c>
      <c r="B313" s="68"/>
      <c r="C313" s="68"/>
      <c r="D313" s="69"/>
      <c r="E313" s="111"/>
      <c r="F313" s="103" t="s">
        <v>2941</v>
      </c>
      <c r="G313" s="112"/>
      <c r="H313" s="72"/>
      <c r="I313" s="73"/>
      <c r="J313" s="113"/>
      <c r="K313" s="72" t="s">
        <v>6217</v>
      </c>
      <c r="L313" s="114"/>
      <c r="M313" s="77">
        <v>3396.574462890625</v>
      </c>
      <c r="N313" s="77">
        <v>3527.181884765625</v>
      </c>
      <c r="O313" s="78"/>
      <c r="P313" s="79"/>
      <c r="Q313" s="79"/>
      <c r="R313" s="89"/>
      <c r="S313" s="49">
        <v>0</v>
      </c>
      <c r="T313" s="49">
        <v>2</v>
      </c>
      <c r="U313" s="50">
        <v>0</v>
      </c>
      <c r="V313" s="50">
        <v>1.0039999999999999E-3</v>
      </c>
      <c r="W313" s="50">
        <v>2.3969999999999998E-3</v>
      </c>
      <c r="X313" s="50">
        <v>0.58915600000000001</v>
      </c>
      <c r="Y313" s="50">
        <v>0.5</v>
      </c>
      <c r="Z313" s="50">
        <v>0</v>
      </c>
      <c r="AA313" s="74">
        <v>313</v>
      </c>
      <c r="AB313" s="74"/>
      <c r="AC313" s="75"/>
      <c r="AD313" s="82" t="s">
        <v>4283</v>
      </c>
      <c r="AE313" s="82">
        <v>5002</v>
      </c>
      <c r="AF313" s="82">
        <v>354</v>
      </c>
      <c r="AG313" s="82">
        <v>1835</v>
      </c>
      <c r="AH313" s="82">
        <v>178</v>
      </c>
      <c r="AI313" s="82"/>
      <c r="AJ313" s="82" t="s">
        <v>4657</v>
      </c>
      <c r="AK313" s="82" t="s">
        <v>4890</v>
      </c>
      <c r="AL313" s="82"/>
      <c r="AM313" s="82"/>
      <c r="AN313" s="84">
        <v>40178.425162037034</v>
      </c>
      <c r="AO313" s="82"/>
      <c r="AP313" s="82" t="b">
        <v>1</v>
      </c>
      <c r="AQ313" s="82" t="b">
        <v>0</v>
      </c>
      <c r="AR313" s="82" t="b">
        <v>1</v>
      </c>
      <c r="AS313" s="82" t="s">
        <v>1023</v>
      </c>
      <c r="AT313" s="82">
        <v>2</v>
      </c>
      <c r="AU313" s="85" t="s">
        <v>1731</v>
      </c>
      <c r="AV313" s="82" t="b">
        <v>0</v>
      </c>
      <c r="AW313" s="82" t="s">
        <v>1780</v>
      </c>
      <c r="AX313" s="85" t="s">
        <v>5765</v>
      </c>
      <c r="AY313" s="82" t="s">
        <v>66</v>
      </c>
      <c r="AZ313" s="49" t="s">
        <v>2657</v>
      </c>
      <c r="BA313" s="49" t="s">
        <v>2657</v>
      </c>
      <c r="BB313" s="49" t="s">
        <v>2668</v>
      </c>
      <c r="BC313" s="49" t="s">
        <v>2668</v>
      </c>
      <c r="BD313" s="49"/>
      <c r="BE313" s="49"/>
      <c r="BF313" s="123" t="s">
        <v>6537</v>
      </c>
      <c r="BG313" s="123" t="s">
        <v>6537</v>
      </c>
      <c r="BH313" s="123" t="s">
        <v>6624</v>
      </c>
      <c r="BI313" s="123" t="s">
        <v>6624</v>
      </c>
      <c r="BJ313" s="87" t="e">
        <f>REPLACE(INDEX(GroupVertices[Group], MATCH(Vertices[[#This Row],[Vertex]],GroupVertices[Vertex],0)),1,1,"")</f>
        <v>#N/A</v>
      </c>
    </row>
    <row r="314" spans="1:62" x14ac:dyDescent="0.25">
      <c r="A314" s="67" t="s">
        <v>2410</v>
      </c>
      <c r="B314" s="68"/>
      <c r="C314" s="68"/>
      <c r="D314" s="69"/>
      <c r="E314" s="111"/>
      <c r="F314" s="103" t="s">
        <v>2942</v>
      </c>
      <c r="G314" s="112"/>
      <c r="H314" s="72"/>
      <c r="I314" s="73"/>
      <c r="J314" s="113"/>
      <c r="K314" s="72" t="s">
        <v>6218</v>
      </c>
      <c r="L314" s="114"/>
      <c r="M314" s="77">
        <v>3305.69140625</v>
      </c>
      <c r="N314" s="77">
        <v>3274.34814453125</v>
      </c>
      <c r="O314" s="78"/>
      <c r="P314" s="79"/>
      <c r="Q314" s="79"/>
      <c r="R314" s="89"/>
      <c r="S314" s="49">
        <v>0</v>
      </c>
      <c r="T314" s="49">
        <v>2</v>
      </c>
      <c r="U314" s="50">
        <v>0</v>
      </c>
      <c r="V314" s="50">
        <v>1.0039999999999999E-3</v>
      </c>
      <c r="W314" s="50">
        <v>2.3969999999999998E-3</v>
      </c>
      <c r="X314" s="50">
        <v>0.58915600000000001</v>
      </c>
      <c r="Y314" s="50">
        <v>0.5</v>
      </c>
      <c r="Z314" s="50">
        <v>0</v>
      </c>
      <c r="AA314" s="74">
        <v>314</v>
      </c>
      <c r="AB314" s="74"/>
      <c r="AC314" s="75"/>
      <c r="AD314" s="82" t="s">
        <v>4284</v>
      </c>
      <c r="AE314" s="82">
        <v>331</v>
      </c>
      <c r="AF314" s="82">
        <v>186</v>
      </c>
      <c r="AG314" s="82">
        <v>1656</v>
      </c>
      <c r="AH314" s="82">
        <v>2775</v>
      </c>
      <c r="AI314" s="82"/>
      <c r="AJ314" s="82" t="s">
        <v>4658</v>
      </c>
      <c r="AK314" s="82"/>
      <c r="AL314" s="82"/>
      <c r="AM314" s="82"/>
      <c r="AN314" s="84">
        <v>41601.412129629629</v>
      </c>
      <c r="AO314" s="82"/>
      <c r="AP314" s="82" t="b">
        <v>1</v>
      </c>
      <c r="AQ314" s="82" t="b">
        <v>0</v>
      </c>
      <c r="AR314" s="82" t="b">
        <v>0</v>
      </c>
      <c r="AS314" s="82" t="s">
        <v>1023</v>
      </c>
      <c r="AT314" s="82">
        <v>9</v>
      </c>
      <c r="AU314" s="85" t="s">
        <v>1731</v>
      </c>
      <c r="AV314" s="82" t="b">
        <v>0</v>
      </c>
      <c r="AW314" s="82" t="s">
        <v>1780</v>
      </c>
      <c r="AX314" s="85" t="s">
        <v>5766</v>
      </c>
      <c r="AY314" s="82" t="s">
        <v>66</v>
      </c>
      <c r="AZ314" s="49" t="s">
        <v>2657</v>
      </c>
      <c r="BA314" s="49" t="s">
        <v>2657</v>
      </c>
      <c r="BB314" s="49" t="s">
        <v>2668</v>
      </c>
      <c r="BC314" s="49" t="s">
        <v>2668</v>
      </c>
      <c r="BD314" s="49"/>
      <c r="BE314" s="49"/>
      <c r="BF314" s="123" t="s">
        <v>6537</v>
      </c>
      <c r="BG314" s="123" t="s">
        <v>6537</v>
      </c>
      <c r="BH314" s="123" t="s">
        <v>6624</v>
      </c>
      <c r="BI314" s="123" t="s">
        <v>6624</v>
      </c>
      <c r="BJ314" s="87" t="e">
        <f>REPLACE(INDEX(GroupVertices[Group], MATCH(Vertices[[#This Row],[Vertex]],GroupVertices[Vertex],0)),1,1,"")</f>
        <v>#N/A</v>
      </c>
    </row>
    <row r="315" spans="1:62" x14ac:dyDescent="0.25">
      <c r="A315" s="67" t="s">
        <v>2411</v>
      </c>
      <c r="B315" s="68"/>
      <c r="C315" s="68"/>
      <c r="D315" s="69"/>
      <c r="E315" s="111"/>
      <c r="F315" s="103" t="s">
        <v>2943</v>
      </c>
      <c r="G315" s="112"/>
      <c r="H315" s="72"/>
      <c r="I315" s="73"/>
      <c r="J315" s="113"/>
      <c r="K315" s="72" t="s">
        <v>6219</v>
      </c>
      <c r="L315" s="114"/>
      <c r="M315" s="77">
        <v>3574.248046875</v>
      </c>
      <c r="N315" s="77">
        <v>3192.865966796875</v>
      </c>
      <c r="O315" s="78"/>
      <c r="P315" s="79"/>
      <c r="Q315" s="79"/>
      <c r="R315" s="89"/>
      <c r="S315" s="49">
        <v>0</v>
      </c>
      <c r="T315" s="49">
        <v>2</v>
      </c>
      <c r="U315" s="50">
        <v>0</v>
      </c>
      <c r="V315" s="50">
        <v>1.0039999999999999E-3</v>
      </c>
      <c r="W315" s="50">
        <v>2.3969999999999998E-3</v>
      </c>
      <c r="X315" s="50">
        <v>0.58915600000000001</v>
      </c>
      <c r="Y315" s="50">
        <v>0.5</v>
      </c>
      <c r="Z315" s="50">
        <v>0</v>
      </c>
      <c r="AA315" s="74">
        <v>315</v>
      </c>
      <c r="AB315" s="74"/>
      <c r="AC315" s="75"/>
      <c r="AD315" s="82" t="s">
        <v>4285</v>
      </c>
      <c r="AE315" s="82">
        <v>235</v>
      </c>
      <c r="AF315" s="82">
        <v>29</v>
      </c>
      <c r="AG315" s="82">
        <v>166</v>
      </c>
      <c r="AH315" s="82">
        <v>124</v>
      </c>
      <c r="AI315" s="82"/>
      <c r="AJ315" s="82" t="s">
        <v>4659</v>
      </c>
      <c r="AK315" s="82" t="s">
        <v>1465</v>
      </c>
      <c r="AL315" s="82"/>
      <c r="AM315" s="82"/>
      <c r="AN315" s="84">
        <v>41905.671782407408</v>
      </c>
      <c r="AO315" s="85" t="s">
        <v>5258</v>
      </c>
      <c r="AP315" s="82" t="b">
        <v>1</v>
      </c>
      <c r="AQ315" s="82" t="b">
        <v>0</v>
      </c>
      <c r="AR315" s="82" t="b">
        <v>0</v>
      </c>
      <c r="AS315" s="82" t="s">
        <v>1023</v>
      </c>
      <c r="AT315" s="82">
        <v>0</v>
      </c>
      <c r="AU315" s="85" t="s">
        <v>1731</v>
      </c>
      <c r="AV315" s="82" t="b">
        <v>0</v>
      </c>
      <c r="AW315" s="82" t="s">
        <v>1780</v>
      </c>
      <c r="AX315" s="85" t="s">
        <v>5767</v>
      </c>
      <c r="AY315" s="82" t="s">
        <v>66</v>
      </c>
      <c r="AZ315" s="49" t="s">
        <v>2657</v>
      </c>
      <c r="BA315" s="49" t="s">
        <v>2657</v>
      </c>
      <c r="BB315" s="49" t="s">
        <v>2668</v>
      </c>
      <c r="BC315" s="49" t="s">
        <v>2668</v>
      </c>
      <c r="BD315" s="49"/>
      <c r="BE315" s="49"/>
      <c r="BF315" s="123" t="s">
        <v>6537</v>
      </c>
      <c r="BG315" s="123" t="s">
        <v>6537</v>
      </c>
      <c r="BH315" s="123" t="s">
        <v>6624</v>
      </c>
      <c r="BI315" s="123" t="s">
        <v>6624</v>
      </c>
      <c r="BJ315" s="87" t="e">
        <f>REPLACE(INDEX(GroupVertices[Group], MATCH(Vertices[[#This Row],[Vertex]],GroupVertices[Vertex],0)),1,1,"")</f>
        <v>#N/A</v>
      </c>
    </row>
    <row r="316" spans="1:62" x14ac:dyDescent="0.25">
      <c r="A316" s="67" t="s">
        <v>2412</v>
      </c>
      <c r="B316" s="68"/>
      <c r="C316" s="68"/>
      <c r="D316" s="69"/>
      <c r="E316" s="111"/>
      <c r="F316" s="103" t="s">
        <v>2944</v>
      </c>
      <c r="G316" s="112"/>
      <c r="H316" s="72"/>
      <c r="I316" s="73"/>
      <c r="J316" s="113"/>
      <c r="K316" s="72" t="s">
        <v>6220</v>
      </c>
      <c r="L316" s="114"/>
      <c r="M316" s="77">
        <v>4592</v>
      </c>
      <c r="N316" s="77">
        <v>2640.62255859375</v>
      </c>
      <c r="O316" s="78"/>
      <c r="P316" s="79"/>
      <c r="Q316" s="79"/>
      <c r="R316" s="89"/>
      <c r="S316" s="49">
        <v>0</v>
      </c>
      <c r="T316" s="49">
        <v>2</v>
      </c>
      <c r="U316" s="50">
        <v>0</v>
      </c>
      <c r="V316" s="50">
        <v>1.0039999999999999E-3</v>
      </c>
      <c r="W316" s="50">
        <v>2.3969999999999998E-3</v>
      </c>
      <c r="X316" s="50">
        <v>0.58915600000000001</v>
      </c>
      <c r="Y316" s="50">
        <v>0.5</v>
      </c>
      <c r="Z316" s="50">
        <v>0</v>
      </c>
      <c r="AA316" s="74">
        <v>316</v>
      </c>
      <c r="AB316" s="74"/>
      <c r="AC316" s="75"/>
      <c r="AD316" s="82" t="s">
        <v>4286</v>
      </c>
      <c r="AE316" s="82">
        <v>289</v>
      </c>
      <c r="AF316" s="82">
        <v>407</v>
      </c>
      <c r="AG316" s="82">
        <v>2648</v>
      </c>
      <c r="AH316" s="82">
        <v>1379</v>
      </c>
      <c r="AI316" s="82">
        <v>19800</v>
      </c>
      <c r="AJ316" s="82" t="s">
        <v>4660</v>
      </c>
      <c r="AK316" s="82" t="s">
        <v>1420</v>
      </c>
      <c r="AL316" s="82"/>
      <c r="AM316" s="82" t="s">
        <v>1419</v>
      </c>
      <c r="AN316" s="84">
        <v>39907.250717592593</v>
      </c>
      <c r="AO316" s="85" t="s">
        <v>5259</v>
      </c>
      <c r="AP316" s="82" t="b">
        <v>0</v>
      </c>
      <c r="AQ316" s="82" t="b">
        <v>0</v>
      </c>
      <c r="AR316" s="82" t="b">
        <v>1</v>
      </c>
      <c r="AS316" s="82" t="s">
        <v>1023</v>
      </c>
      <c r="AT316" s="82">
        <v>19</v>
      </c>
      <c r="AU316" s="85" t="s">
        <v>1731</v>
      </c>
      <c r="AV316" s="82" t="b">
        <v>0</v>
      </c>
      <c r="AW316" s="82" t="s">
        <v>1780</v>
      </c>
      <c r="AX316" s="85" t="s">
        <v>5768</v>
      </c>
      <c r="AY316" s="82" t="s">
        <v>66</v>
      </c>
      <c r="AZ316" s="49" t="s">
        <v>2657</v>
      </c>
      <c r="BA316" s="49" t="s">
        <v>2657</v>
      </c>
      <c r="BB316" s="49" t="s">
        <v>2668</v>
      </c>
      <c r="BC316" s="49" t="s">
        <v>2668</v>
      </c>
      <c r="BD316" s="49"/>
      <c r="BE316" s="49"/>
      <c r="BF316" s="123" t="s">
        <v>6537</v>
      </c>
      <c r="BG316" s="123" t="s">
        <v>6537</v>
      </c>
      <c r="BH316" s="123" t="s">
        <v>6624</v>
      </c>
      <c r="BI316" s="123" t="s">
        <v>6624</v>
      </c>
      <c r="BJ316" s="87" t="e">
        <f>REPLACE(INDEX(GroupVertices[Group], MATCH(Vertices[[#This Row],[Vertex]],GroupVertices[Vertex],0)),1,1,"")</f>
        <v>#N/A</v>
      </c>
    </row>
    <row r="317" spans="1:62" x14ac:dyDescent="0.25">
      <c r="A317" s="67" t="s">
        <v>2414</v>
      </c>
      <c r="B317" s="68"/>
      <c r="C317" s="68"/>
      <c r="D317" s="69"/>
      <c r="E317" s="111"/>
      <c r="F317" s="103" t="s">
        <v>2946</v>
      </c>
      <c r="G317" s="112"/>
      <c r="H317" s="72"/>
      <c r="I317" s="73"/>
      <c r="J317" s="113"/>
      <c r="K317" s="72" t="s">
        <v>6222</v>
      </c>
      <c r="L317" s="114"/>
      <c r="M317" s="77">
        <v>7017.8671875</v>
      </c>
      <c r="N317" s="77">
        <v>2663.643310546875</v>
      </c>
      <c r="O317" s="78"/>
      <c r="P317" s="79"/>
      <c r="Q317" s="79"/>
      <c r="R317" s="89"/>
      <c r="S317" s="49">
        <v>0</v>
      </c>
      <c r="T317" s="49">
        <v>2</v>
      </c>
      <c r="U317" s="50">
        <v>0</v>
      </c>
      <c r="V317" s="50">
        <v>1.0039999999999999E-3</v>
      </c>
      <c r="W317" s="50">
        <v>2.3969999999999998E-3</v>
      </c>
      <c r="X317" s="50">
        <v>0.58915600000000001</v>
      </c>
      <c r="Y317" s="50">
        <v>0.5</v>
      </c>
      <c r="Z317" s="50">
        <v>0</v>
      </c>
      <c r="AA317" s="74">
        <v>317</v>
      </c>
      <c r="AB317" s="74"/>
      <c r="AC317" s="75"/>
      <c r="AD317" s="82" t="s">
        <v>4288</v>
      </c>
      <c r="AE317" s="82">
        <v>2980</v>
      </c>
      <c r="AF317" s="82">
        <v>7189</v>
      </c>
      <c r="AG317" s="82">
        <v>18224</v>
      </c>
      <c r="AH317" s="82">
        <v>5272</v>
      </c>
      <c r="AI317" s="82">
        <v>19800</v>
      </c>
      <c r="AJ317" s="82" t="s">
        <v>4662</v>
      </c>
      <c r="AK317" s="82" t="s">
        <v>4891</v>
      </c>
      <c r="AL317" s="82"/>
      <c r="AM317" s="82" t="s">
        <v>1435</v>
      </c>
      <c r="AN317" s="84">
        <v>41506.265879629631</v>
      </c>
      <c r="AO317" s="85" t="s">
        <v>5261</v>
      </c>
      <c r="AP317" s="82" t="b">
        <v>0</v>
      </c>
      <c r="AQ317" s="82" t="b">
        <v>0</v>
      </c>
      <c r="AR317" s="82" t="b">
        <v>1</v>
      </c>
      <c r="AS317" s="82" t="s">
        <v>1023</v>
      </c>
      <c r="AT317" s="82">
        <v>23</v>
      </c>
      <c r="AU317" s="85" t="s">
        <v>5417</v>
      </c>
      <c r="AV317" s="82" t="b">
        <v>0</v>
      </c>
      <c r="AW317" s="82" t="s">
        <v>1780</v>
      </c>
      <c r="AX317" s="85" t="s">
        <v>5770</v>
      </c>
      <c r="AY317" s="82" t="s">
        <v>66</v>
      </c>
      <c r="AZ317" s="49" t="s">
        <v>2657</v>
      </c>
      <c r="BA317" s="49" t="s">
        <v>2657</v>
      </c>
      <c r="BB317" s="49" t="s">
        <v>2668</v>
      </c>
      <c r="BC317" s="49" t="s">
        <v>2668</v>
      </c>
      <c r="BD317" s="49"/>
      <c r="BE317" s="49"/>
      <c r="BF317" s="123" t="s">
        <v>6537</v>
      </c>
      <c r="BG317" s="123" t="s">
        <v>6537</v>
      </c>
      <c r="BH317" s="123" t="s">
        <v>6624</v>
      </c>
      <c r="BI317" s="123" t="s">
        <v>6624</v>
      </c>
      <c r="BJ317" s="87" t="e">
        <f>REPLACE(INDEX(GroupVertices[Group], MATCH(Vertices[[#This Row],[Vertex]],GroupVertices[Vertex],0)),1,1,"")</f>
        <v>#N/A</v>
      </c>
    </row>
    <row r="318" spans="1:62" x14ac:dyDescent="0.25">
      <c r="A318" s="67" t="s">
        <v>2418</v>
      </c>
      <c r="B318" s="68"/>
      <c r="C318" s="68"/>
      <c r="D318" s="69"/>
      <c r="E318" s="111"/>
      <c r="F318" s="103" t="s">
        <v>2950</v>
      </c>
      <c r="G318" s="112"/>
      <c r="H318" s="72"/>
      <c r="I318" s="73"/>
      <c r="J318" s="113"/>
      <c r="K318" s="72" t="s">
        <v>6225</v>
      </c>
      <c r="L318" s="114"/>
      <c r="M318" s="77">
        <v>5460.59619140625</v>
      </c>
      <c r="N318" s="77">
        <v>2175.4716796875</v>
      </c>
      <c r="O318" s="78"/>
      <c r="P318" s="79"/>
      <c r="Q318" s="79"/>
      <c r="R318" s="89"/>
      <c r="S318" s="49">
        <v>0</v>
      </c>
      <c r="T318" s="49">
        <v>2</v>
      </c>
      <c r="U318" s="50">
        <v>0</v>
      </c>
      <c r="V318" s="50">
        <v>1.0039999999999999E-3</v>
      </c>
      <c r="W318" s="50">
        <v>2.3969999999999998E-3</v>
      </c>
      <c r="X318" s="50">
        <v>0.58915600000000001</v>
      </c>
      <c r="Y318" s="50">
        <v>0.5</v>
      </c>
      <c r="Z318" s="50">
        <v>0</v>
      </c>
      <c r="AA318" s="74">
        <v>318</v>
      </c>
      <c r="AB318" s="74"/>
      <c r="AC318" s="75"/>
      <c r="AD318" s="82" t="s">
        <v>4291</v>
      </c>
      <c r="AE318" s="82">
        <v>70</v>
      </c>
      <c r="AF318" s="82">
        <v>35</v>
      </c>
      <c r="AG318" s="82">
        <v>645</v>
      </c>
      <c r="AH318" s="82">
        <v>727</v>
      </c>
      <c r="AI318" s="82"/>
      <c r="AJ318" s="115">
        <v>33155</v>
      </c>
      <c r="AK318" s="82" t="s">
        <v>4893</v>
      </c>
      <c r="AL318" s="82"/>
      <c r="AM318" s="82"/>
      <c r="AN318" s="84">
        <v>41089.407141203701</v>
      </c>
      <c r="AO318" s="85" t="s">
        <v>5262</v>
      </c>
      <c r="AP318" s="82" t="b">
        <v>1</v>
      </c>
      <c r="AQ318" s="82" t="b">
        <v>0</v>
      </c>
      <c r="AR318" s="82" t="b">
        <v>0</v>
      </c>
      <c r="AS318" s="82" t="s">
        <v>1023</v>
      </c>
      <c r="AT318" s="82">
        <v>0</v>
      </c>
      <c r="AU318" s="85" t="s">
        <v>1731</v>
      </c>
      <c r="AV318" s="82" t="b">
        <v>0</v>
      </c>
      <c r="AW318" s="82" t="s">
        <v>1780</v>
      </c>
      <c r="AX318" s="85" t="s">
        <v>5773</v>
      </c>
      <c r="AY318" s="82" t="s">
        <v>66</v>
      </c>
      <c r="AZ318" s="49" t="s">
        <v>2657</v>
      </c>
      <c r="BA318" s="49" t="s">
        <v>2657</v>
      </c>
      <c r="BB318" s="49" t="s">
        <v>2668</v>
      </c>
      <c r="BC318" s="49" t="s">
        <v>2668</v>
      </c>
      <c r="BD318" s="49"/>
      <c r="BE318" s="49"/>
      <c r="BF318" s="123" t="s">
        <v>6537</v>
      </c>
      <c r="BG318" s="123" t="s">
        <v>6537</v>
      </c>
      <c r="BH318" s="123" t="s">
        <v>6624</v>
      </c>
      <c r="BI318" s="123" t="s">
        <v>6624</v>
      </c>
      <c r="BJ318" s="87" t="e">
        <f>REPLACE(INDEX(GroupVertices[Group], MATCH(Vertices[[#This Row],[Vertex]],GroupVertices[Vertex],0)),1,1,"")</f>
        <v>#N/A</v>
      </c>
    </row>
    <row r="319" spans="1:62" x14ac:dyDescent="0.25">
      <c r="A319" s="67" t="s">
        <v>2419</v>
      </c>
      <c r="B319" s="68"/>
      <c r="C319" s="68"/>
      <c r="D319" s="69"/>
      <c r="E319" s="111"/>
      <c r="F319" s="103" t="s">
        <v>2951</v>
      </c>
      <c r="G319" s="112"/>
      <c r="H319" s="72"/>
      <c r="I319" s="73"/>
      <c r="J319" s="113"/>
      <c r="K319" s="72" t="s">
        <v>6226</v>
      </c>
      <c r="L319" s="114"/>
      <c r="M319" s="77">
        <v>5072.1201171875</v>
      </c>
      <c r="N319" s="77">
        <v>2504.691162109375</v>
      </c>
      <c r="O319" s="78"/>
      <c r="P319" s="79"/>
      <c r="Q319" s="79"/>
      <c r="R319" s="89"/>
      <c r="S319" s="49">
        <v>0</v>
      </c>
      <c r="T319" s="49">
        <v>2</v>
      </c>
      <c r="U319" s="50">
        <v>0</v>
      </c>
      <c r="V319" s="50">
        <v>1.0039999999999999E-3</v>
      </c>
      <c r="W319" s="50">
        <v>2.3969999999999998E-3</v>
      </c>
      <c r="X319" s="50">
        <v>0.58915600000000001</v>
      </c>
      <c r="Y319" s="50">
        <v>0.5</v>
      </c>
      <c r="Z319" s="50">
        <v>0</v>
      </c>
      <c r="AA319" s="74">
        <v>319</v>
      </c>
      <c r="AB319" s="74"/>
      <c r="AC319" s="75"/>
      <c r="AD319" s="82" t="s">
        <v>4292</v>
      </c>
      <c r="AE319" s="82">
        <v>249</v>
      </c>
      <c r="AF319" s="82">
        <v>53</v>
      </c>
      <c r="AG319" s="82">
        <v>482</v>
      </c>
      <c r="AH319" s="82">
        <v>64</v>
      </c>
      <c r="AI319" s="82"/>
      <c r="AJ319" s="82"/>
      <c r="AK319" s="82"/>
      <c r="AL319" s="82"/>
      <c r="AM319" s="82"/>
      <c r="AN319" s="84">
        <v>40781.403958333336</v>
      </c>
      <c r="AO319" s="85" t="s">
        <v>5263</v>
      </c>
      <c r="AP319" s="82" t="b">
        <v>1</v>
      </c>
      <c r="AQ319" s="82" t="b">
        <v>0</v>
      </c>
      <c r="AR319" s="82" t="b">
        <v>0</v>
      </c>
      <c r="AS319" s="82" t="s">
        <v>1023</v>
      </c>
      <c r="AT319" s="82">
        <v>1</v>
      </c>
      <c r="AU319" s="85" t="s">
        <v>1731</v>
      </c>
      <c r="AV319" s="82" t="b">
        <v>0</v>
      </c>
      <c r="AW319" s="82" t="s">
        <v>1780</v>
      </c>
      <c r="AX319" s="85" t="s">
        <v>5774</v>
      </c>
      <c r="AY319" s="82" t="s">
        <v>66</v>
      </c>
      <c r="AZ319" s="49" t="s">
        <v>2657</v>
      </c>
      <c r="BA319" s="49" t="s">
        <v>2657</v>
      </c>
      <c r="BB319" s="49" t="s">
        <v>2668</v>
      </c>
      <c r="BC319" s="49" t="s">
        <v>2668</v>
      </c>
      <c r="BD319" s="49"/>
      <c r="BE319" s="49"/>
      <c r="BF319" s="123" t="s">
        <v>6537</v>
      </c>
      <c r="BG319" s="123" t="s">
        <v>6537</v>
      </c>
      <c r="BH319" s="123" t="s">
        <v>6624</v>
      </c>
      <c r="BI319" s="123" t="s">
        <v>6624</v>
      </c>
      <c r="BJ319" s="87" t="e">
        <f>REPLACE(INDEX(GroupVertices[Group], MATCH(Vertices[[#This Row],[Vertex]],GroupVertices[Vertex],0)),1,1,"")</f>
        <v>#N/A</v>
      </c>
    </row>
    <row r="320" spans="1:62" x14ac:dyDescent="0.25">
      <c r="A320" s="67" t="s">
        <v>2420</v>
      </c>
      <c r="B320" s="68"/>
      <c r="C320" s="68"/>
      <c r="D320" s="69"/>
      <c r="E320" s="111"/>
      <c r="F320" s="103" t="s">
        <v>2952</v>
      </c>
      <c r="G320" s="112"/>
      <c r="H320" s="72"/>
      <c r="I320" s="73"/>
      <c r="J320" s="113"/>
      <c r="K320" s="72" t="s">
        <v>6227</v>
      </c>
      <c r="L320" s="114"/>
      <c r="M320" s="77">
        <v>7574.046875</v>
      </c>
      <c r="N320" s="77">
        <v>3546.469970703125</v>
      </c>
      <c r="O320" s="78"/>
      <c r="P320" s="79"/>
      <c r="Q320" s="79"/>
      <c r="R320" s="89"/>
      <c r="S320" s="49">
        <v>0</v>
      </c>
      <c r="T320" s="49">
        <v>2</v>
      </c>
      <c r="U320" s="50">
        <v>0</v>
      </c>
      <c r="V320" s="50">
        <v>1.0039999999999999E-3</v>
      </c>
      <c r="W320" s="50">
        <v>2.3969999999999998E-3</v>
      </c>
      <c r="X320" s="50">
        <v>0.58915600000000001</v>
      </c>
      <c r="Y320" s="50">
        <v>0.5</v>
      </c>
      <c r="Z320" s="50">
        <v>0</v>
      </c>
      <c r="AA320" s="74">
        <v>320</v>
      </c>
      <c r="AB320" s="74"/>
      <c r="AC320" s="75"/>
      <c r="AD320" s="82" t="s">
        <v>4293</v>
      </c>
      <c r="AE320" s="82">
        <v>195</v>
      </c>
      <c r="AF320" s="82">
        <v>27</v>
      </c>
      <c r="AG320" s="82">
        <v>113</v>
      </c>
      <c r="AH320" s="82">
        <v>126</v>
      </c>
      <c r="AI320" s="82">
        <v>-25200</v>
      </c>
      <c r="AJ320" s="82"/>
      <c r="AK320" s="82" t="s">
        <v>1447</v>
      </c>
      <c r="AL320" s="82"/>
      <c r="AM320" s="82" t="s">
        <v>1568</v>
      </c>
      <c r="AN320" s="84">
        <v>42458.689664351848</v>
      </c>
      <c r="AO320" s="85" t="s">
        <v>5264</v>
      </c>
      <c r="AP320" s="82" t="b">
        <v>1</v>
      </c>
      <c r="AQ320" s="82" t="b">
        <v>0</v>
      </c>
      <c r="AR320" s="82" t="b">
        <v>0</v>
      </c>
      <c r="AS320" s="82" t="s">
        <v>1023</v>
      </c>
      <c r="AT320" s="82">
        <v>0</v>
      </c>
      <c r="AU320" s="82"/>
      <c r="AV320" s="82" t="b">
        <v>0</v>
      </c>
      <c r="AW320" s="82" t="s">
        <v>1780</v>
      </c>
      <c r="AX320" s="85" t="s">
        <v>5775</v>
      </c>
      <c r="AY320" s="82" t="s">
        <v>66</v>
      </c>
      <c r="AZ320" s="49" t="s">
        <v>2657</v>
      </c>
      <c r="BA320" s="49" t="s">
        <v>2657</v>
      </c>
      <c r="BB320" s="49" t="s">
        <v>2668</v>
      </c>
      <c r="BC320" s="49" t="s">
        <v>2668</v>
      </c>
      <c r="BD320" s="49"/>
      <c r="BE320" s="49"/>
      <c r="BF320" s="123" t="s">
        <v>6537</v>
      </c>
      <c r="BG320" s="123" t="s">
        <v>6537</v>
      </c>
      <c r="BH320" s="123" t="s">
        <v>6624</v>
      </c>
      <c r="BI320" s="123" t="s">
        <v>6624</v>
      </c>
      <c r="BJ320" s="87" t="e">
        <f>REPLACE(INDEX(GroupVertices[Group], MATCH(Vertices[[#This Row],[Vertex]],GroupVertices[Vertex],0)),1,1,"")</f>
        <v>#N/A</v>
      </c>
    </row>
    <row r="321" spans="1:62" x14ac:dyDescent="0.25">
      <c r="A321" s="67" t="s">
        <v>2421</v>
      </c>
      <c r="B321" s="68"/>
      <c r="C321" s="68"/>
      <c r="D321" s="69"/>
      <c r="E321" s="111"/>
      <c r="F321" s="103" t="s">
        <v>2953</v>
      </c>
      <c r="G321" s="112"/>
      <c r="H321" s="72"/>
      <c r="I321" s="73"/>
      <c r="J321" s="113"/>
      <c r="K321" s="72" t="s">
        <v>6228</v>
      </c>
      <c r="L321" s="114"/>
      <c r="M321" s="77">
        <v>3448.41357421875</v>
      </c>
      <c r="N321" s="77">
        <v>2435.90869140625</v>
      </c>
      <c r="O321" s="78"/>
      <c r="P321" s="79"/>
      <c r="Q321" s="79"/>
      <c r="R321" s="89"/>
      <c r="S321" s="49">
        <v>0</v>
      </c>
      <c r="T321" s="49">
        <v>2</v>
      </c>
      <c r="U321" s="50">
        <v>0</v>
      </c>
      <c r="V321" s="50">
        <v>1.0039999999999999E-3</v>
      </c>
      <c r="W321" s="50">
        <v>2.3969999999999998E-3</v>
      </c>
      <c r="X321" s="50">
        <v>0.58915600000000001</v>
      </c>
      <c r="Y321" s="50">
        <v>0.5</v>
      </c>
      <c r="Z321" s="50">
        <v>0</v>
      </c>
      <c r="AA321" s="74">
        <v>321</v>
      </c>
      <c r="AB321" s="74"/>
      <c r="AC321" s="75"/>
      <c r="AD321" s="82" t="s">
        <v>4294</v>
      </c>
      <c r="AE321" s="82">
        <v>166</v>
      </c>
      <c r="AF321" s="82">
        <v>25</v>
      </c>
      <c r="AG321" s="82">
        <v>719</v>
      </c>
      <c r="AH321" s="82">
        <v>986</v>
      </c>
      <c r="AI321" s="82"/>
      <c r="AJ321" s="82" t="s">
        <v>4664</v>
      </c>
      <c r="AK321" s="82" t="s">
        <v>1418</v>
      </c>
      <c r="AL321" s="82"/>
      <c r="AM321" s="82"/>
      <c r="AN321" s="84">
        <v>42600.378692129627</v>
      </c>
      <c r="AO321" s="85" t="s">
        <v>5265</v>
      </c>
      <c r="AP321" s="82" t="b">
        <v>1</v>
      </c>
      <c r="AQ321" s="82" t="b">
        <v>0</v>
      </c>
      <c r="AR321" s="82" t="b">
        <v>1</v>
      </c>
      <c r="AS321" s="82" t="s">
        <v>1023</v>
      </c>
      <c r="AT321" s="82">
        <v>1</v>
      </c>
      <c r="AU321" s="82"/>
      <c r="AV321" s="82" t="b">
        <v>0</v>
      </c>
      <c r="AW321" s="82" t="s">
        <v>1780</v>
      </c>
      <c r="AX321" s="85" t="s">
        <v>5776</v>
      </c>
      <c r="AY321" s="82" t="s">
        <v>66</v>
      </c>
      <c r="AZ321" s="49" t="s">
        <v>2657</v>
      </c>
      <c r="BA321" s="49" t="s">
        <v>2657</v>
      </c>
      <c r="BB321" s="49" t="s">
        <v>2668</v>
      </c>
      <c r="BC321" s="49" t="s">
        <v>2668</v>
      </c>
      <c r="BD321" s="49"/>
      <c r="BE321" s="49"/>
      <c r="BF321" s="123" t="s">
        <v>6537</v>
      </c>
      <c r="BG321" s="123" t="s">
        <v>6537</v>
      </c>
      <c r="BH321" s="123" t="s">
        <v>6624</v>
      </c>
      <c r="BI321" s="123" t="s">
        <v>6624</v>
      </c>
      <c r="BJ321" s="87" t="e">
        <f>REPLACE(INDEX(GroupVertices[Group], MATCH(Vertices[[#This Row],[Vertex]],GroupVertices[Vertex],0)),1,1,"")</f>
        <v>#N/A</v>
      </c>
    </row>
    <row r="322" spans="1:62" x14ac:dyDescent="0.25">
      <c r="A322" s="67" t="s">
        <v>2422</v>
      </c>
      <c r="B322" s="68"/>
      <c r="C322" s="68"/>
      <c r="D322" s="69"/>
      <c r="E322" s="111"/>
      <c r="F322" s="103" t="s">
        <v>2954</v>
      </c>
      <c r="G322" s="112"/>
      <c r="H322" s="72"/>
      <c r="I322" s="73"/>
      <c r="J322" s="113"/>
      <c r="K322" s="72" t="s">
        <v>6229</v>
      </c>
      <c r="L322" s="114"/>
      <c r="M322" s="77">
        <v>6270.83935546875</v>
      </c>
      <c r="N322" s="77">
        <v>6137.75</v>
      </c>
      <c r="O322" s="78"/>
      <c r="P322" s="79"/>
      <c r="Q322" s="79"/>
      <c r="R322" s="89"/>
      <c r="S322" s="49">
        <v>0</v>
      </c>
      <c r="T322" s="49">
        <v>2</v>
      </c>
      <c r="U322" s="50">
        <v>0</v>
      </c>
      <c r="V322" s="50">
        <v>1.0039999999999999E-3</v>
      </c>
      <c r="W322" s="50">
        <v>2.3969999999999998E-3</v>
      </c>
      <c r="X322" s="50">
        <v>0.58915600000000001</v>
      </c>
      <c r="Y322" s="50">
        <v>0.5</v>
      </c>
      <c r="Z322" s="50">
        <v>0</v>
      </c>
      <c r="AA322" s="74">
        <v>322</v>
      </c>
      <c r="AB322" s="74"/>
      <c r="AC322" s="75"/>
      <c r="AD322" s="82" t="s">
        <v>4295</v>
      </c>
      <c r="AE322" s="82">
        <v>243</v>
      </c>
      <c r="AF322" s="82">
        <v>114</v>
      </c>
      <c r="AG322" s="82">
        <v>546</v>
      </c>
      <c r="AH322" s="82">
        <v>2429</v>
      </c>
      <c r="AI322" s="82"/>
      <c r="AJ322" s="82" t="s">
        <v>4665</v>
      </c>
      <c r="AK322" s="82" t="s">
        <v>4894</v>
      </c>
      <c r="AL322" s="82"/>
      <c r="AM322" s="82"/>
      <c r="AN322" s="84">
        <v>41378.863645833335</v>
      </c>
      <c r="AO322" s="85" t="s">
        <v>5266</v>
      </c>
      <c r="AP322" s="82" t="b">
        <v>1</v>
      </c>
      <c r="AQ322" s="82" t="b">
        <v>0</v>
      </c>
      <c r="AR322" s="82" t="b">
        <v>1</v>
      </c>
      <c r="AS322" s="82" t="s">
        <v>1023</v>
      </c>
      <c r="AT322" s="82">
        <v>2</v>
      </c>
      <c r="AU322" s="85" t="s">
        <v>1731</v>
      </c>
      <c r="AV322" s="82" t="b">
        <v>0</v>
      </c>
      <c r="AW322" s="82" t="s">
        <v>1780</v>
      </c>
      <c r="AX322" s="85" t="s">
        <v>5777</v>
      </c>
      <c r="AY322" s="82" t="s">
        <v>66</v>
      </c>
      <c r="AZ322" s="49" t="s">
        <v>2657</v>
      </c>
      <c r="BA322" s="49" t="s">
        <v>2657</v>
      </c>
      <c r="BB322" s="49" t="s">
        <v>2668</v>
      </c>
      <c r="BC322" s="49" t="s">
        <v>2668</v>
      </c>
      <c r="BD322" s="49"/>
      <c r="BE322" s="49"/>
      <c r="BF322" s="123" t="s">
        <v>6537</v>
      </c>
      <c r="BG322" s="123" t="s">
        <v>6537</v>
      </c>
      <c r="BH322" s="123" t="s">
        <v>6624</v>
      </c>
      <c r="BI322" s="123" t="s">
        <v>6624</v>
      </c>
      <c r="BJ322" s="87" t="e">
        <f>REPLACE(INDEX(GroupVertices[Group], MATCH(Vertices[[#This Row],[Vertex]],GroupVertices[Vertex],0)),1,1,"")</f>
        <v>#N/A</v>
      </c>
    </row>
    <row r="323" spans="1:62" x14ac:dyDescent="0.25">
      <c r="A323" s="67" t="s">
        <v>2423</v>
      </c>
      <c r="B323" s="68"/>
      <c r="C323" s="68"/>
      <c r="D323" s="69"/>
      <c r="E323" s="111"/>
      <c r="F323" s="103" t="s">
        <v>2955</v>
      </c>
      <c r="G323" s="112"/>
      <c r="H323" s="72"/>
      <c r="I323" s="73"/>
      <c r="J323" s="113"/>
      <c r="K323" s="72" t="s">
        <v>6230</v>
      </c>
      <c r="L323" s="114"/>
      <c r="M323" s="77">
        <v>5780.0810546875</v>
      </c>
      <c r="N323" s="77">
        <v>994.18157958984375</v>
      </c>
      <c r="O323" s="78"/>
      <c r="P323" s="79"/>
      <c r="Q323" s="79"/>
      <c r="R323" s="89"/>
      <c r="S323" s="49">
        <v>0</v>
      </c>
      <c r="T323" s="49">
        <v>2</v>
      </c>
      <c r="U323" s="50">
        <v>0</v>
      </c>
      <c r="V323" s="50">
        <v>1.0039999999999999E-3</v>
      </c>
      <c r="W323" s="50">
        <v>2.3969999999999998E-3</v>
      </c>
      <c r="X323" s="50">
        <v>0.58915600000000001</v>
      </c>
      <c r="Y323" s="50">
        <v>0.5</v>
      </c>
      <c r="Z323" s="50">
        <v>0</v>
      </c>
      <c r="AA323" s="74">
        <v>323</v>
      </c>
      <c r="AB323" s="74"/>
      <c r="AC323" s="75"/>
      <c r="AD323" s="82" t="s">
        <v>4296</v>
      </c>
      <c r="AE323" s="82">
        <v>289</v>
      </c>
      <c r="AF323" s="82">
        <v>632</v>
      </c>
      <c r="AG323" s="82">
        <v>2710</v>
      </c>
      <c r="AH323" s="82">
        <v>210</v>
      </c>
      <c r="AI323" s="82"/>
      <c r="AJ323" s="82"/>
      <c r="AK323" s="82"/>
      <c r="AL323" s="82"/>
      <c r="AM323" s="82"/>
      <c r="AN323" s="84">
        <v>40549.305810185186</v>
      </c>
      <c r="AO323" s="82"/>
      <c r="AP323" s="82" t="b">
        <v>1</v>
      </c>
      <c r="AQ323" s="82" t="b">
        <v>0</v>
      </c>
      <c r="AR323" s="82" t="b">
        <v>0</v>
      </c>
      <c r="AS323" s="82" t="s">
        <v>1023</v>
      </c>
      <c r="AT323" s="82">
        <v>13</v>
      </c>
      <c r="AU323" s="85" t="s">
        <v>1731</v>
      </c>
      <c r="AV323" s="82" t="b">
        <v>0</v>
      </c>
      <c r="AW323" s="82" t="s">
        <v>1780</v>
      </c>
      <c r="AX323" s="85" t="s">
        <v>5778</v>
      </c>
      <c r="AY323" s="82" t="s">
        <v>66</v>
      </c>
      <c r="AZ323" s="49" t="s">
        <v>2657</v>
      </c>
      <c r="BA323" s="49" t="s">
        <v>2657</v>
      </c>
      <c r="BB323" s="49" t="s">
        <v>2668</v>
      </c>
      <c r="BC323" s="49" t="s">
        <v>2668</v>
      </c>
      <c r="BD323" s="49"/>
      <c r="BE323" s="49"/>
      <c r="BF323" s="123" t="s">
        <v>6537</v>
      </c>
      <c r="BG323" s="123" t="s">
        <v>6537</v>
      </c>
      <c r="BH323" s="123" t="s">
        <v>6624</v>
      </c>
      <c r="BI323" s="123" t="s">
        <v>6624</v>
      </c>
      <c r="BJ323" s="87" t="e">
        <f>REPLACE(INDEX(GroupVertices[Group], MATCH(Vertices[[#This Row],[Vertex]],GroupVertices[Vertex],0)),1,1,"")</f>
        <v>#N/A</v>
      </c>
    </row>
    <row r="324" spans="1:62" x14ac:dyDescent="0.25">
      <c r="A324" s="67" t="s">
        <v>2424</v>
      </c>
      <c r="B324" s="68"/>
      <c r="C324" s="68"/>
      <c r="D324" s="69"/>
      <c r="E324" s="111"/>
      <c r="F324" s="103" t="s">
        <v>2956</v>
      </c>
      <c r="G324" s="112"/>
      <c r="H324" s="72"/>
      <c r="I324" s="73"/>
      <c r="J324" s="113"/>
      <c r="K324" s="72" t="s">
        <v>6231</v>
      </c>
      <c r="L324" s="114"/>
      <c r="M324" s="77">
        <v>6640.18603515625</v>
      </c>
      <c r="N324" s="77">
        <v>1794.8702392578125</v>
      </c>
      <c r="O324" s="78"/>
      <c r="P324" s="79"/>
      <c r="Q324" s="79"/>
      <c r="R324" s="89"/>
      <c r="S324" s="49">
        <v>0</v>
      </c>
      <c r="T324" s="49">
        <v>2</v>
      </c>
      <c r="U324" s="50">
        <v>0</v>
      </c>
      <c r="V324" s="50">
        <v>1.0039999999999999E-3</v>
      </c>
      <c r="W324" s="50">
        <v>2.3969999999999998E-3</v>
      </c>
      <c r="X324" s="50">
        <v>0.58915600000000001</v>
      </c>
      <c r="Y324" s="50">
        <v>0.5</v>
      </c>
      <c r="Z324" s="50">
        <v>0</v>
      </c>
      <c r="AA324" s="74">
        <v>324</v>
      </c>
      <c r="AB324" s="74"/>
      <c r="AC324" s="75"/>
      <c r="AD324" s="82" t="s">
        <v>4297</v>
      </c>
      <c r="AE324" s="82">
        <v>185</v>
      </c>
      <c r="AF324" s="82">
        <v>45</v>
      </c>
      <c r="AG324" s="82">
        <v>165</v>
      </c>
      <c r="AH324" s="82">
        <v>1034</v>
      </c>
      <c r="AI324" s="82"/>
      <c r="AJ324" s="82" t="s">
        <v>4666</v>
      </c>
      <c r="AK324" s="82" t="s">
        <v>4852</v>
      </c>
      <c r="AL324" s="82"/>
      <c r="AM324" s="82"/>
      <c r="AN324" s="84">
        <v>42460.660208333335</v>
      </c>
      <c r="AO324" s="85" t="s">
        <v>5267</v>
      </c>
      <c r="AP324" s="82" t="b">
        <v>1</v>
      </c>
      <c r="AQ324" s="82" t="b">
        <v>0</v>
      </c>
      <c r="AR324" s="82" t="b">
        <v>0</v>
      </c>
      <c r="AS324" s="82" t="s">
        <v>1023</v>
      </c>
      <c r="AT324" s="82">
        <v>0</v>
      </c>
      <c r="AU324" s="82"/>
      <c r="AV324" s="82" t="b">
        <v>0</v>
      </c>
      <c r="AW324" s="82" t="s">
        <v>1780</v>
      </c>
      <c r="AX324" s="85" t="s">
        <v>5779</v>
      </c>
      <c r="AY324" s="82" t="s">
        <v>66</v>
      </c>
      <c r="AZ324" s="49" t="s">
        <v>2657</v>
      </c>
      <c r="BA324" s="49" t="s">
        <v>2657</v>
      </c>
      <c r="BB324" s="49" t="s">
        <v>2668</v>
      </c>
      <c r="BC324" s="49" t="s">
        <v>2668</v>
      </c>
      <c r="BD324" s="49"/>
      <c r="BE324" s="49"/>
      <c r="BF324" s="123" t="s">
        <v>6537</v>
      </c>
      <c r="BG324" s="123" t="s">
        <v>6537</v>
      </c>
      <c r="BH324" s="123" t="s">
        <v>6624</v>
      </c>
      <c r="BI324" s="123" t="s">
        <v>6624</v>
      </c>
      <c r="BJ324" s="87" t="e">
        <f>REPLACE(INDEX(GroupVertices[Group], MATCH(Vertices[[#This Row],[Vertex]],GroupVertices[Vertex],0)),1,1,"")</f>
        <v>#N/A</v>
      </c>
    </row>
    <row r="325" spans="1:62" x14ac:dyDescent="0.25">
      <c r="A325" s="67" t="s">
        <v>2425</v>
      </c>
      <c r="B325" s="68"/>
      <c r="C325" s="68"/>
      <c r="D325" s="69"/>
      <c r="E325" s="111"/>
      <c r="F325" s="103" t="s">
        <v>2957</v>
      </c>
      <c r="G325" s="112"/>
      <c r="H325" s="72"/>
      <c r="I325" s="73"/>
      <c r="J325" s="113"/>
      <c r="K325" s="72" t="s">
        <v>6232</v>
      </c>
      <c r="L325" s="114"/>
      <c r="M325" s="77">
        <v>5486.20654296875</v>
      </c>
      <c r="N325" s="77">
        <v>6870.5478515625</v>
      </c>
      <c r="O325" s="78"/>
      <c r="P325" s="79"/>
      <c r="Q325" s="79"/>
      <c r="R325" s="89"/>
      <c r="S325" s="49">
        <v>0</v>
      </c>
      <c r="T325" s="49">
        <v>2</v>
      </c>
      <c r="U325" s="50">
        <v>0</v>
      </c>
      <c r="V325" s="50">
        <v>1.0039999999999999E-3</v>
      </c>
      <c r="W325" s="50">
        <v>2.3969999999999998E-3</v>
      </c>
      <c r="X325" s="50">
        <v>0.58915600000000001</v>
      </c>
      <c r="Y325" s="50">
        <v>0.5</v>
      </c>
      <c r="Z325" s="50">
        <v>0</v>
      </c>
      <c r="AA325" s="74">
        <v>325</v>
      </c>
      <c r="AB325" s="74"/>
      <c r="AC325" s="75"/>
      <c r="AD325" s="82" t="s">
        <v>4298</v>
      </c>
      <c r="AE325" s="82">
        <v>478</v>
      </c>
      <c r="AF325" s="82">
        <v>150</v>
      </c>
      <c r="AG325" s="82">
        <v>533</v>
      </c>
      <c r="AH325" s="82">
        <v>463</v>
      </c>
      <c r="AI325" s="82">
        <v>19800</v>
      </c>
      <c r="AJ325" s="82" t="s">
        <v>4667</v>
      </c>
      <c r="AK325" s="82" t="s">
        <v>1416</v>
      </c>
      <c r="AL325" s="82"/>
      <c r="AM325" s="82" t="s">
        <v>1435</v>
      </c>
      <c r="AN325" s="84">
        <v>40523.324189814812</v>
      </c>
      <c r="AO325" s="85" t="s">
        <v>5268</v>
      </c>
      <c r="AP325" s="82" t="b">
        <v>0</v>
      </c>
      <c r="AQ325" s="82" t="b">
        <v>0</v>
      </c>
      <c r="AR325" s="82" t="b">
        <v>0</v>
      </c>
      <c r="AS325" s="82" t="s">
        <v>1023</v>
      </c>
      <c r="AT325" s="82">
        <v>0</v>
      </c>
      <c r="AU325" s="85" t="s">
        <v>1738</v>
      </c>
      <c r="AV325" s="82" t="b">
        <v>0</v>
      </c>
      <c r="AW325" s="82" t="s">
        <v>1780</v>
      </c>
      <c r="AX325" s="85" t="s">
        <v>5780</v>
      </c>
      <c r="AY325" s="82" t="s">
        <v>66</v>
      </c>
      <c r="AZ325" s="49" t="s">
        <v>2657</v>
      </c>
      <c r="BA325" s="49" t="s">
        <v>2657</v>
      </c>
      <c r="BB325" s="49" t="s">
        <v>2668</v>
      </c>
      <c r="BC325" s="49" t="s">
        <v>2668</v>
      </c>
      <c r="BD325" s="49"/>
      <c r="BE325" s="49"/>
      <c r="BF325" s="123" t="s">
        <v>6537</v>
      </c>
      <c r="BG325" s="123" t="s">
        <v>6537</v>
      </c>
      <c r="BH325" s="123" t="s">
        <v>6624</v>
      </c>
      <c r="BI325" s="123" t="s">
        <v>6624</v>
      </c>
      <c r="BJ325" s="87" t="e">
        <f>REPLACE(INDEX(GroupVertices[Group], MATCH(Vertices[[#This Row],[Vertex]],GroupVertices[Vertex],0)),1,1,"")</f>
        <v>#N/A</v>
      </c>
    </row>
    <row r="326" spans="1:62" x14ac:dyDescent="0.25">
      <c r="A326" s="67" t="s">
        <v>2426</v>
      </c>
      <c r="B326" s="68"/>
      <c r="C326" s="68"/>
      <c r="D326" s="69"/>
      <c r="E326" s="111"/>
      <c r="F326" s="103" t="s">
        <v>2958</v>
      </c>
      <c r="G326" s="112"/>
      <c r="H326" s="72"/>
      <c r="I326" s="73"/>
      <c r="J326" s="113"/>
      <c r="K326" s="72" t="s">
        <v>6233</v>
      </c>
      <c r="L326" s="114"/>
      <c r="M326" s="77">
        <v>7080.05859375</v>
      </c>
      <c r="N326" s="77">
        <v>6259.6611328125</v>
      </c>
      <c r="O326" s="78"/>
      <c r="P326" s="79"/>
      <c r="Q326" s="79"/>
      <c r="R326" s="89"/>
      <c r="S326" s="49">
        <v>0</v>
      </c>
      <c r="T326" s="49">
        <v>2</v>
      </c>
      <c r="U326" s="50">
        <v>0</v>
      </c>
      <c r="V326" s="50">
        <v>1.0039999999999999E-3</v>
      </c>
      <c r="W326" s="50">
        <v>2.3969999999999998E-3</v>
      </c>
      <c r="X326" s="50">
        <v>0.58915600000000001</v>
      </c>
      <c r="Y326" s="50">
        <v>0.5</v>
      </c>
      <c r="Z326" s="50">
        <v>0</v>
      </c>
      <c r="AA326" s="74">
        <v>326</v>
      </c>
      <c r="AB326" s="74"/>
      <c r="AC326" s="75"/>
      <c r="AD326" s="82" t="s">
        <v>4299</v>
      </c>
      <c r="AE326" s="82">
        <v>252</v>
      </c>
      <c r="AF326" s="82">
        <v>1274</v>
      </c>
      <c r="AG326" s="82">
        <v>22128</v>
      </c>
      <c r="AH326" s="82">
        <v>891</v>
      </c>
      <c r="AI326" s="82">
        <v>19800</v>
      </c>
      <c r="AJ326" s="82" t="s">
        <v>4668</v>
      </c>
      <c r="AK326" s="82" t="s">
        <v>4895</v>
      </c>
      <c r="AL326" s="82"/>
      <c r="AM326" s="82" t="s">
        <v>1498</v>
      </c>
      <c r="AN326" s="84">
        <v>40115.280092592591</v>
      </c>
      <c r="AO326" s="85" t="s">
        <v>5269</v>
      </c>
      <c r="AP326" s="82" t="b">
        <v>0</v>
      </c>
      <c r="AQ326" s="82" t="b">
        <v>0</v>
      </c>
      <c r="AR326" s="82" t="b">
        <v>0</v>
      </c>
      <c r="AS326" s="82" t="s">
        <v>1023</v>
      </c>
      <c r="AT326" s="82">
        <v>127</v>
      </c>
      <c r="AU326" s="85" t="s">
        <v>5418</v>
      </c>
      <c r="AV326" s="82" t="b">
        <v>0</v>
      </c>
      <c r="AW326" s="82" t="s">
        <v>1780</v>
      </c>
      <c r="AX326" s="85" t="s">
        <v>5781</v>
      </c>
      <c r="AY326" s="82" t="s">
        <v>66</v>
      </c>
      <c r="AZ326" s="49" t="s">
        <v>2657</v>
      </c>
      <c r="BA326" s="49" t="s">
        <v>2657</v>
      </c>
      <c r="BB326" s="49" t="s">
        <v>2668</v>
      </c>
      <c r="BC326" s="49" t="s">
        <v>2668</v>
      </c>
      <c r="BD326" s="49"/>
      <c r="BE326" s="49"/>
      <c r="BF326" s="123" t="s">
        <v>6537</v>
      </c>
      <c r="BG326" s="123" t="s">
        <v>6537</v>
      </c>
      <c r="BH326" s="123" t="s">
        <v>6624</v>
      </c>
      <c r="BI326" s="123" t="s">
        <v>6624</v>
      </c>
      <c r="BJ326" s="87" t="e">
        <f>REPLACE(INDEX(GroupVertices[Group], MATCH(Vertices[[#This Row],[Vertex]],GroupVertices[Vertex],0)),1,1,"")</f>
        <v>#N/A</v>
      </c>
    </row>
    <row r="327" spans="1:62" x14ac:dyDescent="0.25">
      <c r="A327" s="67" t="s">
        <v>2427</v>
      </c>
      <c r="B327" s="68"/>
      <c r="C327" s="68"/>
      <c r="D327" s="69"/>
      <c r="E327" s="111"/>
      <c r="F327" s="103" t="s">
        <v>2959</v>
      </c>
      <c r="G327" s="112"/>
      <c r="H327" s="72"/>
      <c r="I327" s="73"/>
      <c r="J327" s="113"/>
      <c r="K327" s="72" t="s">
        <v>6234</v>
      </c>
      <c r="L327" s="114"/>
      <c r="M327" s="77">
        <v>7118.45703125</v>
      </c>
      <c r="N327" s="77">
        <v>5565.7177734375</v>
      </c>
      <c r="O327" s="78"/>
      <c r="P327" s="79"/>
      <c r="Q327" s="79"/>
      <c r="R327" s="89"/>
      <c r="S327" s="49">
        <v>0</v>
      </c>
      <c r="T327" s="49">
        <v>2</v>
      </c>
      <c r="U327" s="50">
        <v>0</v>
      </c>
      <c r="V327" s="50">
        <v>1.0039999999999999E-3</v>
      </c>
      <c r="W327" s="50">
        <v>2.3969999999999998E-3</v>
      </c>
      <c r="X327" s="50">
        <v>0.58915600000000001</v>
      </c>
      <c r="Y327" s="50">
        <v>0.5</v>
      </c>
      <c r="Z327" s="50">
        <v>0</v>
      </c>
      <c r="AA327" s="74">
        <v>327</v>
      </c>
      <c r="AB327" s="74"/>
      <c r="AC327" s="75"/>
      <c r="AD327" s="82" t="s">
        <v>4300</v>
      </c>
      <c r="AE327" s="82">
        <v>1040</v>
      </c>
      <c r="AF327" s="82">
        <v>181</v>
      </c>
      <c r="AG327" s="82">
        <v>5169</v>
      </c>
      <c r="AH327" s="82">
        <v>1023</v>
      </c>
      <c r="AI327" s="82"/>
      <c r="AJ327" s="82" t="s">
        <v>4669</v>
      </c>
      <c r="AK327" s="82" t="s">
        <v>4896</v>
      </c>
      <c r="AL327" s="82"/>
      <c r="AM327" s="82"/>
      <c r="AN327" s="84">
        <v>41415.225185185183</v>
      </c>
      <c r="AO327" s="85" t="s">
        <v>5270</v>
      </c>
      <c r="AP327" s="82" t="b">
        <v>0</v>
      </c>
      <c r="AQ327" s="82" t="b">
        <v>0</v>
      </c>
      <c r="AR327" s="82" t="b">
        <v>1</v>
      </c>
      <c r="AS327" s="82" t="s">
        <v>1023</v>
      </c>
      <c r="AT327" s="82">
        <v>14</v>
      </c>
      <c r="AU327" s="85" t="s">
        <v>5396</v>
      </c>
      <c r="AV327" s="82" t="b">
        <v>0</v>
      </c>
      <c r="AW327" s="82" t="s">
        <v>1780</v>
      </c>
      <c r="AX327" s="85" t="s">
        <v>5782</v>
      </c>
      <c r="AY327" s="82" t="s">
        <v>66</v>
      </c>
      <c r="AZ327" s="49" t="s">
        <v>2657</v>
      </c>
      <c r="BA327" s="49" t="s">
        <v>2657</v>
      </c>
      <c r="BB327" s="49" t="s">
        <v>2668</v>
      </c>
      <c r="BC327" s="49" t="s">
        <v>2668</v>
      </c>
      <c r="BD327" s="49"/>
      <c r="BE327" s="49"/>
      <c r="BF327" s="123" t="s">
        <v>6537</v>
      </c>
      <c r="BG327" s="123" t="s">
        <v>6537</v>
      </c>
      <c r="BH327" s="123" t="s">
        <v>6624</v>
      </c>
      <c r="BI327" s="123" t="s">
        <v>6624</v>
      </c>
      <c r="BJ327" s="87" t="e">
        <f>REPLACE(INDEX(GroupVertices[Group], MATCH(Vertices[[#This Row],[Vertex]],GroupVertices[Vertex],0)),1,1,"")</f>
        <v>#N/A</v>
      </c>
    </row>
    <row r="328" spans="1:62" x14ac:dyDescent="0.25">
      <c r="A328" s="67" t="s">
        <v>2428</v>
      </c>
      <c r="B328" s="68"/>
      <c r="C328" s="68"/>
      <c r="D328" s="69"/>
      <c r="E328" s="111"/>
      <c r="F328" s="103" t="s">
        <v>2960</v>
      </c>
      <c r="G328" s="112"/>
      <c r="H328" s="72"/>
      <c r="I328" s="73"/>
      <c r="J328" s="113"/>
      <c r="K328" s="72" t="s">
        <v>6235</v>
      </c>
      <c r="L328" s="114"/>
      <c r="M328" s="77">
        <v>4954.8955078125</v>
      </c>
      <c r="N328" s="77">
        <v>6575.4228515625</v>
      </c>
      <c r="O328" s="78"/>
      <c r="P328" s="79"/>
      <c r="Q328" s="79"/>
      <c r="R328" s="89"/>
      <c r="S328" s="49">
        <v>0</v>
      </c>
      <c r="T328" s="49">
        <v>2</v>
      </c>
      <c r="U328" s="50">
        <v>0</v>
      </c>
      <c r="V328" s="50">
        <v>1.0039999999999999E-3</v>
      </c>
      <c r="W328" s="50">
        <v>2.3969999999999998E-3</v>
      </c>
      <c r="X328" s="50">
        <v>0.58915600000000001</v>
      </c>
      <c r="Y328" s="50">
        <v>0.5</v>
      </c>
      <c r="Z328" s="50">
        <v>0</v>
      </c>
      <c r="AA328" s="74">
        <v>328</v>
      </c>
      <c r="AB328" s="74"/>
      <c r="AC328" s="75"/>
      <c r="AD328" s="82" t="s">
        <v>4301</v>
      </c>
      <c r="AE328" s="82">
        <v>287</v>
      </c>
      <c r="AF328" s="82">
        <v>39</v>
      </c>
      <c r="AG328" s="82">
        <v>451</v>
      </c>
      <c r="AH328" s="82">
        <v>1042</v>
      </c>
      <c r="AI328" s="82"/>
      <c r="AJ328" s="82"/>
      <c r="AK328" s="82" t="s">
        <v>1473</v>
      </c>
      <c r="AL328" s="82"/>
      <c r="AM328" s="82"/>
      <c r="AN328" s="84">
        <v>41815.050428240742</v>
      </c>
      <c r="AO328" s="85" t="s">
        <v>5271</v>
      </c>
      <c r="AP328" s="82" t="b">
        <v>1</v>
      </c>
      <c r="AQ328" s="82" t="b">
        <v>0</v>
      </c>
      <c r="AR328" s="82" t="b">
        <v>0</v>
      </c>
      <c r="AS328" s="82" t="s">
        <v>1023</v>
      </c>
      <c r="AT328" s="82">
        <v>0</v>
      </c>
      <c r="AU328" s="85" t="s">
        <v>1731</v>
      </c>
      <c r="AV328" s="82" t="b">
        <v>0</v>
      </c>
      <c r="AW328" s="82" t="s">
        <v>1780</v>
      </c>
      <c r="AX328" s="85" t="s">
        <v>5783</v>
      </c>
      <c r="AY328" s="82" t="s">
        <v>66</v>
      </c>
      <c r="AZ328" s="49" t="s">
        <v>2657</v>
      </c>
      <c r="BA328" s="49" t="s">
        <v>2657</v>
      </c>
      <c r="BB328" s="49" t="s">
        <v>2668</v>
      </c>
      <c r="BC328" s="49" t="s">
        <v>2668</v>
      </c>
      <c r="BD328" s="49"/>
      <c r="BE328" s="49"/>
      <c r="BF328" s="123" t="s">
        <v>6537</v>
      </c>
      <c r="BG328" s="123" t="s">
        <v>6537</v>
      </c>
      <c r="BH328" s="123" t="s">
        <v>6624</v>
      </c>
      <c r="BI328" s="123" t="s">
        <v>6624</v>
      </c>
      <c r="BJ328" s="87" t="e">
        <f>REPLACE(INDEX(GroupVertices[Group], MATCH(Vertices[[#This Row],[Vertex]],GroupVertices[Vertex],0)),1,1,"")</f>
        <v>#N/A</v>
      </c>
    </row>
    <row r="329" spans="1:62" x14ac:dyDescent="0.25">
      <c r="A329" s="67" t="s">
        <v>2429</v>
      </c>
      <c r="B329" s="68"/>
      <c r="C329" s="68"/>
      <c r="D329" s="69"/>
      <c r="E329" s="111"/>
      <c r="F329" s="103" t="s">
        <v>2961</v>
      </c>
      <c r="G329" s="112"/>
      <c r="H329" s="72"/>
      <c r="I329" s="73"/>
      <c r="J329" s="113"/>
      <c r="K329" s="72" t="s">
        <v>6236</v>
      </c>
      <c r="L329" s="114"/>
      <c r="M329" s="77">
        <v>4019.51123046875</v>
      </c>
      <c r="N329" s="77">
        <v>3579.344482421875</v>
      </c>
      <c r="O329" s="78"/>
      <c r="P329" s="79"/>
      <c r="Q329" s="79"/>
      <c r="R329" s="89"/>
      <c r="S329" s="49">
        <v>0</v>
      </c>
      <c r="T329" s="49">
        <v>2</v>
      </c>
      <c r="U329" s="50">
        <v>0</v>
      </c>
      <c r="V329" s="50">
        <v>1.0039999999999999E-3</v>
      </c>
      <c r="W329" s="50">
        <v>2.3969999999999998E-3</v>
      </c>
      <c r="X329" s="50">
        <v>0.58915600000000001</v>
      </c>
      <c r="Y329" s="50">
        <v>0.5</v>
      </c>
      <c r="Z329" s="50">
        <v>0</v>
      </c>
      <c r="AA329" s="74">
        <v>329</v>
      </c>
      <c r="AB329" s="74"/>
      <c r="AC329" s="75"/>
      <c r="AD329" s="82" t="s">
        <v>4302</v>
      </c>
      <c r="AE329" s="82">
        <v>235</v>
      </c>
      <c r="AF329" s="82">
        <v>124</v>
      </c>
      <c r="AG329" s="82">
        <v>299</v>
      </c>
      <c r="AH329" s="82">
        <v>59</v>
      </c>
      <c r="AI329" s="82"/>
      <c r="AJ329" s="82" t="s">
        <v>4670</v>
      </c>
      <c r="AK329" s="82" t="s">
        <v>1498</v>
      </c>
      <c r="AL329" s="82"/>
      <c r="AM329" s="82"/>
      <c r="AN329" s="84">
        <v>40109.710127314815</v>
      </c>
      <c r="AO329" s="82"/>
      <c r="AP329" s="82" t="b">
        <v>1</v>
      </c>
      <c r="AQ329" s="82" t="b">
        <v>0</v>
      </c>
      <c r="AR329" s="82" t="b">
        <v>0</v>
      </c>
      <c r="AS329" s="82" t="s">
        <v>1023</v>
      </c>
      <c r="AT329" s="82">
        <v>3</v>
      </c>
      <c r="AU329" s="85" t="s">
        <v>1731</v>
      </c>
      <c r="AV329" s="82" t="b">
        <v>0</v>
      </c>
      <c r="AW329" s="82" t="s">
        <v>1780</v>
      </c>
      <c r="AX329" s="85" t="s">
        <v>5784</v>
      </c>
      <c r="AY329" s="82" t="s">
        <v>66</v>
      </c>
      <c r="AZ329" s="49" t="s">
        <v>2657</v>
      </c>
      <c r="BA329" s="49" t="s">
        <v>2657</v>
      </c>
      <c r="BB329" s="49" t="s">
        <v>2668</v>
      </c>
      <c r="BC329" s="49" t="s">
        <v>2668</v>
      </c>
      <c r="BD329" s="49"/>
      <c r="BE329" s="49"/>
      <c r="BF329" s="123" t="s">
        <v>6537</v>
      </c>
      <c r="BG329" s="123" t="s">
        <v>6537</v>
      </c>
      <c r="BH329" s="123" t="s">
        <v>6624</v>
      </c>
      <c r="BI329" s="123" t="s">
        <v>6624</v>
      </c>
      <c r="BJ329" s="87" t="e">
        <f>REPLACE(INDEX(GroupVertices[Group], MATCH(Vertices[[#This Row],[Vertex]],GroupVertices[Vertex],0)),1,1,"")</f>
        <v>#N/A</v>
      </c>
    </row>
    <row r="330" spans="1:62" x14ac:dyDescent="0.25">
      <c r="A330" s="67" t="s">
        <v>2430</v>
      </c>
      <c r="B330" s="68"/>
      <c r="C330" s="68"/>
      <c r="D330" s="69"/>
      <c r="E330" s="111"/>
      <c r="F330" s="103" t="s">
        <v>2962</v>
      </c>
      <c r="G330" s="112"/>
      <c r="H330" s="72"/>
      <c r="I330" s="73"/>
      <c r="J330" s="113"/>
      <c r="K330" s="72" t="s">
        <v>6237</v>
      </c>
      <c r="L330" s="114"/>
      <c r="M330" s="77">
        <v>5996.84765625</v>
      </c>
      <c r="N330" s="77">
        <v>1247.6275634765625</v>
      </c>
      <c r="O330" s="78"/>
      <c r="P330" s="79"/>
      <c r="Q330" s="79"/>
      <c r="R330" s="89"/>
      <c r="S330" s="49">
        <v>0</v>
      </c>
      <c r="T330" s="49">
        <v>2</v>
      </c>
      <c r="U330" s="50">
        <v>0</v>
      </c>
      <c r="V330" s="50">
        <v>1.0039999999999999E-3</v>
      </c>
      <c r="W330" s="50">
        <v>2.3969999999999998E-3</v>
      </c>
      <c r="X330" s="50">
        <v>0.58915600000000001</v>
      </c>
      <c r="Y330" s="50">
        <v>0.5</v>
      </c>
      <c r="Z330" s="50">
        <v>0</v>
      </c>
      <c r="AA330" s="74">
        <v>330</v>
      </c>
      <c r="AB330" s="74"/>
      <c r="AC330" s="75"/>
      <c r="AD330" s="82" t="s">
        <v>4303</v>
      </c>
      <c r="AE330" s="82">
        <v>164</v>
      </c>
      <c r="AF330" s="82">
        <v>34</v>
      </c>
      <c r="AG330" s="82">
        <v>2180</v>
      </c>
      <c r="AH330" s="82">
        <v>2787</v>
      </c>
      <c r="AI330" s="82">
        <v>19800</v>
      </c>
      <c r="AJ330" s="82" t="s">
        <v>4671</v>
      </c>
      <c r="AK330" s="82" t="s">
        <v>1410</v>
      </c>
      <c r="AL330" s="82"/>
      <c r="AM330" s="82" t="s">
        <v>1435</v>
      </c>
      <c r="AN330" s="84">
        <v>42421.397199074076</v>
      </c>
      <c r="AO330" s="85" t="s">
        <v>5272</v>
      </c>
      <c r="AP330" s="82" t="b">
        <v>0</v>
      </c>
      <c r="AQ330" s="82" t="b">
        <v>0</v>
      </c>
      <c r="AR330" s="82" t="b">
        <v>0</v>
      </c>
      <c r="AS330" s="82" t="s">
        <v>1023</v>
      </c>
      <c r="AT330" s="82">
        <v>4</v>
      </c>
      <c r="AU330" s="85" t="s">
        <v>5392</v>
      </c>
      <c r="AV330" s="82" t="b">
        <v>0</v>
      </c>
      <c r="AW330" s="82" t="s">
        <v>1780</v>
      </c>
      <c r="AX330" s="85" t="s">
        <v>5785</v>
      </c>
      <c r="AY330" s="82" t="s">
        <v>66</v>
      </c>
      <c r="AZ330" s="49" t="s">
        <v>2657</v>
      </c>
      <c r="BA330" s="49" t="s">
        <v>2657</v>
      </c>
      <c r="BB330" s="49" t="s">
        <v>2668</v>
      </c>
      <c r="BC330" s="49" t="s">
        <v>2668</v>
      </c>
      <c r="BD330" s="49"/>
      <c r="BE330" s="49"/>
      <c r="BF330" s="123" t="s">
        <v>6537</v>
      </c>
      <c r="BG330" s="123" t="s">
        <v>6537</v>
      </c>
      <c r="BH330" s="123" t="s">
        <v>6624</v>
      </c>
      <c r="BI330" s="123" t="s">
        <v>6624</v>
      </c>
      <c r="BJ330" s="87" t="e">
        <f>REPLACE(INDEX(GroupVertices[Group], MATCH(Vertices[[#This Row],[Vertex]],GroupVertices[Vertex],0)),1,1,"")</f>
        <v>#N/A</v>
      </c>
    </row>
    <row r="331" spans="1:62" x14ac:dyDescent="0.25">
      <c r="A331" s="67" t="s">
        <v>2431</v>
      </c>
      <c r="B331" s="68"/>
      <c r="C331" s="68"/>
      <c r="D331" s="69"/>
      <c r="E331" s="111"/>
      <c r="F331" s="103" t="s">
        <v>2963</v>
      </c>
      <c r="G331" s="112"/>
      <c r="H331" s="72"/>
      <c r="I331" s="73"/>
      <c r="J331" s="113"/>
      <c r="K331" s="72" t="s">
        <v>6238</v>
      </c>
      <c r="L331" s="114"/>
      <c r="M331" s="77">
        <v>5024.77587890625</v>
      </c>
      <c r="N331" s="77">
        <v>6326.78857421875</v>
      </c>
      <c r="O331" s="78"/>
      <c r="P331" s="79"/>
      <c r="Q331" s="79"/>
      <c r="R331" s="89"/>
      <c r="S331" s="49">
        <v>0</v>
      </c>
      <c r="T331" s="49">
        <v>2</v>
      </c>
      <c r="U331" s="50">
        <v>0</v>
      </c>
      <c r="V331" s="50">
        <v>1.0039999999999999E-3</v>
      </c>
      <c r="W331" s="50">
        <v>2.3969999999999998E-3</v>
      </c>
      <c r="X331" s="50">
        <v>0.58915600000000001</v>
      </c>
      <c r="Y331" s="50">
        <v>0.5</v>
      </c>
      <c r="Z331" s="50">
        <v>0</v>
      </c>
      <c r="AA331" s="74">
        <v>331</v>
      </c>
      <c r="AB331" s="74"/>
      <c r="AC331" s="75"/>
      <c r="AD331" s="82" t="s">
        <v>4304</v>
      </c>
      <c r="AE331" s="82">
        <v>6976</v>
      </c>
      <c r="AF331" s="82">
        <v>6760</v>
      </c>
      <c r="AG331" s="82">
        <v>83708</v>
      </c>
      <c r="AH331" s="82">
        <v>814</v>
      </c>
      <c r="AI331" s="82">
        <v>-36000</v>
      </c>
      <c r="AJ331" s="82" t="s">
        <v>4672</v>
      </c>
      <c r="AK331" s="82" t="s">
        <v>4897</v>
      </c>
      <c r="AL331" s="85" t="s">
        <v>5018</v>
      </c>
      <c r="AM331" s="82" t="s">
        <v>1573</v>
      </c>
      <c r="AN331" s="84">
        <v>40157.441400462965</v>
      </c>
      <c r="AO331" s="85" t="s">
        <v>5273</v>
      </c>
      <c r="AP331" s="82" t="b">
        <v>0</v>
      </c>
      <c r="AQ331" s="82" t="b">
        <v>0</v>
      </c>
      <c r="AR331" s="82" t="b">
        <v>1</v>
      </c>
      <c r="AS331" s="82" t="s">
        <v>1023</v>
      </c>
      <c r="AT331" s="82">
        <v>108</v>
      </c>
      <c r="AU331" s="85" t="s">
        <v>1738</v>
      </c>
      <c r="AV331" s="82" t="b">
        <v>0</v>
      </c>
      <c r="AW331" s="82" t="s">
        <v>1780</v>
      </c>
      <c r="AX331" s="85" t="s">
        <v>5786</v>
      </c>
      <c r="AY331" s="82" t="s">
        <v>66</v>
      </c>
      <c r="AZ331" s="49" t="s">
        <v>2657</v>
      </c>
      <c r="BA331" s="49" t="s">
        <v>2657</v>
      </c>
      <c r="BB331" s="49" t="s">
        <v>2668</v>
      </c>
      <c r="BC331" s="49" t="s">
        <v>2668</v>
      </c>
      <c r="BD331" s="49"/>
      <c r="BE331" s="49"/>
      <c r="BF331" s="123" t="s">
        <v>6537</v>
      </c>
      <c r="BG331" s="123" t="s">
        <v>6537</v>
      </c>
      <c r="BH331" s="123" t="s">
        <v>6624</v>
      </c>
      <c r="BI331" s="123" t="s">
        <v>6624</v>
      </c>
      <c r="BJ331" s="87" t="e">
        <f>REPLACE(INDEX(GroupVertices[Group], MATCH(Vertices[[#This Row],[Vertex]],GroupVertices[Vertex],0)),1,1,"")</f>
        <v>#N/A</v>
      </c>
    </row>
    <row r="332" spans="1:62" x14ac:dyDescent="0.25">
      <c r="A332" s="67" t="s">
        <v>2432</v>
      </c>
      <c r="B332" s="68"/>
      <c r="C332" s="68"/>
      <c r="D332" s="69"/>
      <c r="E332" s="111"/>
      <c r="F332" s="103" t="s">
        <v>2964</v>
      </c>
      <c r="G332" s="112"/>
      <c r="H332" s="72"/>
      <c r="I332" s="73"/>
      <c r="J332" s="113"/>
      <c r="K332" s="72" t="s">
        <v>6239</v>
      </c>
      <c r="L332" s="114"/>
      <c r="M332" s="77">
        <v>8276.474609375</v>
      </c>
      <c r="N332" s="77">
        <v>5680.978515625</v>
      </c>
      <c r="O332" s="78"/>
      <c r="P332" s="79"/>
      <c r="Q332" s="79"/>
      <c r="R332" s="89"/>
      <c r="S332" s="49">
        <v>0</v>
      </c>
      <c r="T332" s="49">
        <v>2</v>
      </c>
      <c r="U332" s="50">
        <v>0</v>
      </c>
      <c r="V332" s="50">
        <v>1.0039999999999999E-3</v>
      </c>
      <c r="W332" s="50">
        <v>2.3969999999999998E-3</v>
      </c>
      <c r="X332" s="50">
        <v>0.58915600000000001</v>
      </c>
      <c r="Y332" s="50">
        <v>0.5</v>
      </c>
      <c r="Z332" s="50">
        <v>0</v>
      </c>
      <c r="AA332" s="74">
        <v>332</v>
      </c>
      <c r="AB332" s="74"/>
      <c r="AC332" s="75"/>
      <c r="AD332" s="82" t="s">
        <v>4305</v>
      </c>
      <c r="AE332" s="82">
        <v>2160</v>
      </c>
      <c r="AF332" s="82">
        <v>395</v>
      </c>
      <c r="AG332" s="82">
        <v>5236</v>
      </c>
      <c r="AH332" s="82">
        <v>1393</v>
      </c>
      <c r="AI332" s="82">
        <v>-25200</v>
      </c>
      <c r="AJ332" s="82" t="s">
        <v>4673</v>
      </c>
      <c r="AK332" s="82" t="s">
        <v>4792</v>
      </c>
      <c r="AL332" s="82"/>
      <c r="AM332" s="82" t="s">
        <v>1568</v>
      </c>
      <c r="AN332" s="84">
        <v>42145.478379629632</v>
      </c>
      <c r="AO332" s="85" t="s">
        <v>5274</v>
      </c>
      <c r="AP332" s="82" t="b">
        <v>0</v>
      </c>
      <c r="AQ332" s="82" t="b">
        <v>0</v>
      </c>
      <c r="AR332" s="82" t="b">
        <v>1</v>
      </c>
      <c r="AS332" s="82" t="s">
        <v>1023</v>
      </c>
      <c r="AT332" s="82">
        <v>3</v>
      </c>
      <c r="AU332" s="85" t="s">
        <v>1731</v>
      </c>
      <c r="AV332" s="82" t="b">
        <v>0</v>
      </c>
      <c r="AW332" s="82" t="s">
        <v>1780</v>
      </c>
      <c r="AX332" s="85" t="s">
        <v>5787</v>
      </c>
      <c r="AY332" s="82" t="s">
        <v>66</v>
      </c>
      <c r="AZ332" s="49" t="s">
        <v>2657</v>
      </c>
      <c r="BA332" s="49" t="s">
        <v>2657</v>
      </c>
      <c r="BB332" s="49" t="s">
        <v>2668</v>
      </c>
      <c r="BC332" s="49" t="s">
        <v>2668</v>
      </c>
      <c r="BD332" s="49"/>
      <c r="BE332" s="49"/>
      <c r="BF332" s="123" t="s">
        <v>6537</v>
      </c>
      <c r="BG332" s="123" t="s">
        <v>6537</v>
      </c>
      <c r="BH332" s="123" t="s">
        <v>6624</v>
      </c>
      <c r="BI332" s="123" t="s">
        <v>6624</v>
      </c>
      <c r="BJ332" s="87" t="e">
        <f>REPLACE(INDEX(GroupVertices[Group], MATCH(Vertices[[#This Row],[Vertex]],GroupVertices[Vertex],0)),1,1,"")</f>
        <v>#N/A</v>
      </c>
    </row>
    <row r="333" spans="1:62" x14ac:dyDescent="0.25">
      <c r="A333" s="67" t="s">
        <v>2433</v>
      </c>
      <c r="B333" s="68"/>
      <c r="C333" s="68"/>
      <c r="D333" s="69"/>
      <c r="E333" s="111"/>
      <c r="F333" s="103" t="s">
        <v>2965</v>
      </c>
      <c r="G333" s="112"/>
      <c r="H333" s="72"/>
      <c r="I333" s="73"/>
      <c r="J333" s="113"/>
      <c r="K333" s="72" t="s">
        <v>6240</v>
      </c>
      <c r="L333" s="114"/>
      <c r="M333" s="77">
        <v>4144.74951171875</v>
      </c>
      <c r="N333" s="77">
        <v>6787.267578125</v>
      </c>
      <c r="O333" s="78"/>
      <c r="P333" s="79"/>
      <c r="Q333" s="79"/>
      <c r="R333" s="89"/>
      <c r="S333" s="49">
        <v>0</v>
      </c>
      <c r="T333" s="49">
        <v>2</v>
      </c>
      <c r="U333" s="50">
        <v>0</v>
      </c>
      <c r="V333" s="50">
        <v>1.0039999999999999E-3</v>
      </c>
      <c r="W333" s="50">
        <v>2.3969999999999998E-3</v>
      </c>
      <c r="X333" s="50">
        <v>0.58915600000000001</v>
      </c>
      <c r="Y333" s="50">
        <v>0.5</v>
      </c>
      <c r="Z333" s="50">
        <v>0</v>
      </c>
      <c r="AA333" s="74">
        <v>333</v>
      </c>
      <c r="AB333" s="74"/>
      <c r="AC333" s="75"/>
      <c r="AD333" s="82" t="s">
        <v>4306</v>
      </c>
      <c r="AE333" s="82">
        <v>245</v>
      </c>
      <c r="AF333" s="82">
        <v>53</v>
      </c>
      <c r="AG333" s="82">
        <v>3390</v>
      </c>
      <c r="AH333" s="82">
        <v>83</v>
      </c>
      <c r="AI333" s="82"/>
      <c r="AJ333" s="82"/>
      <c r="AK333" s="82"/>
      <c r="AL333" s="82"/>
      <c r="AM333" s="82"/>
      <c r="AN333" s="84">
        <v>42421.696192129632</v>
      </c>
      <c r="AO333" s="82"/>
      <c r="AP333" s="82" t="b">
        <v>1</v>
      </c>
      <c r="AQ333" s="82" t="b">
        <v>0</v>
      </c>
      <c r="AR333" s="82" t="b">
        <v>0</v>
      </c>
      <c r="AS333" s="82" t="s">
        <v>1023</v>
      </c>
      <c r="AT333" s="82">
        <v>3</v>
      </c>
      <c r="AU333" s="82"/>
      <c r="AV333" s="82" t="b">
        <v>0</v>
      </c>
      <c r="AW333" s="82" t="s">
        <v>1780</v>
      </c>
      <c r="AX333" s="85" t="s">
        <v>5788</v>
      </c>
      <c r="AY333" s="82" t="s">
        <v>66</v>
      </c>
      <c r="AZ333" s="49" t="s">
        <v>2657</v>
      </c>
      <c r="BA333" s="49" t="s">
        <v>2657</v>
      </c>
      <c r="BB333" s="49" t="s">
        <v>2668</v>
      </c>
      <c r="BC333" s="49" t="s">
        <v>2668</v>
      </c>
      <c r="BD333" s="49"/>
      <c r="BE333" s="49"/>
      <c r="BF333" s="123" t="s">
        <v>6537</v>
      </c>
      <c r="BG333" s="123" t="s">
        <v>6537</v>
      </c>
      <c r="BH333" s="123" t="s">
        <v>6624</v>
      </c>
      <c r="BI333" s="123" t="s">
        <v>6624</v>
      </c>
      <c r="BJ333" s="87" t="e">
        <f>REPLACE(INDEX(GroupVertices[Group], MATCH(Vertices[[#This Row],[Vertex]],GroupVertices[Vertex],0)),1,1,"")</f>
        <v>#N/A</v>
      </c>
    </row>
    <row r="334" spans="1:62" x14ac:dyDescent="0.25">
      <c r="A334" s="67" t="s">
        <v>2434</v>
      </c>
      <c r="B334" s="68"/>
      <c r="C334" s="68"/>
      <c r="D334" s="69"/>
      <c r="E334" s="111"/>
      <c r="F334" s="103" t="s">
        <v>2966</v>
      </c>
      <c r="G334" s="112"/>
      <c r="H334" s="72"/>
      <c r="I334" s="73"/>
      <c r="J334" s="113"/>
      <c r="K334" s="72" t="s">
        <v>6241</v>
      </c>
      <c r="L334" s="114"/>
      <c r="M334" s="77">
        <v>4223.0009765625</v>
      </c>
      <c r="N334" s="77">
        <v>5557.90966796875</v>
      </c>
      <c r="O334" s="78"/>
      <c r="P334" s="79"/>
      <c r="Q334" s="79"/>
      <c r="R334" s="89"/>
      <c r="S334" s="49">
        <v>0</v>
      </c>
      <c r="T334" s="49">
        <v>2</v>
      </c>
      <c r="U334" s="50">
        <v>0</v>
      </c>
      <c r="V334" s="50">
        <v>1.0039999999999999E-3</v>
      </c>
      <c r="W334" s="50">
        <v>2.3969999999999998E-3</v>
      </c>
      <c r="X334" s="50">
        <v>0.58915600000000001</v>
      </c>
      <c r="Y334" s="50">
        <v>0.5</v>
      </c>
      <c r="Z334" s="50">
        <v>0</v>
      </c>
      <c r="AA334" s="74">
        <v>334</v>
      </c>
      <c r="AB334" s="74"/>
      <c r="AC334" s="75"/>
      <c r="AD334" s="82" t="s">
        <v>4307</v>
      </c>
      <c r="AE334" s="82">
        <v>184</v>
      </c>
      <c r="AF334" s="82">
        <v>50</v>
      </c>
      <c r="AG334" s="82">
        <v>63</v>
      </c>
      <c r="AH334" s="82">
        <v>84</v>
      </c>
      <c r="AI334" s="82"/>
      <c r="AJ334" s="82" t="s">
        <v>4674</v>
      </c>
      <c r="AK334" s="82" t="s">
        <v>4898</v>
      </c>
      <c r="AL334" s="82"/>
      <c r="AM334" s="82"/>
      <c r="AN334" s="84">
        <v>40732.278310185182</v>
      </c>
      <c r="AO334" s="85" t="s">
        <v>5275</v>
      </c>
      <c r="AP334" s="82" t="b">
        <v>1</v>
      </c>
      <c r="AQ334" s="82" t="b">
        <v>0</v>
      </c>
      <c r="AR334" s="82" t="b">
        <v>1</v>
      </c>
      <c r="AS334" s="82" t="s">
        <v>1023</v>
      </c>
      <c r="AT334" s="82">
        <v>0</v>
      </c>
      <c r="AU334" s="85" t="s">
        <v>1731</v>
      </c>
      <c r="AV334" s="82" t="b">
        <v>0</v>
      </c>
      <c r="AW334" s="82" t="s">
        <v>1780</v>
      </c>
      <c r="AX334" s="85" t="s">
        <v>5789</v>
      </c>
      <c r="AY334" s="82" t="s">
        <v>66</v>
      </c>
      <c r="AZ334" s="49" t="s">
        <v>2657</v>
      </c>
      <c r="BA334" s="49" t="s">
        <v>2657</v>
      </c>
      <c r="BB334" s="49" t="s">
        <v>2668</v>
      </c>
      <c r="BC334" s="49" t="s">
        <v>2668</v>
      </c>
      <c r="BD334" s="49"/>
      <c r="BE334" s="49"/>
      <c r="BF334" s="123" t="s">
        <v>6537</v>
      </c>
      <c r="BG334" s="123" t="s">
        <v>6537</v>
      </c>
      <c r="BH334" s="123" t="s">
        <v>6624</v>
      </c>
      <c r="BI334" s="123" t="s">
        <v>6624</v>
      </c>
      <c r="BJ334" s="87" t="e">
        <f>REPLACE(INDEX(GroupVertices[Group], MATCH(Vertices[[#This Row],[Vertex]],GroupVertices[Vertex],0)),1,1,"")</f>
        <v>#N/A</v>
      </c>
    </row>
    <row r="335" spans="1:62" x14ac:dyDescent="0.25">
      <c r="A335" s="67" t="s">
        <v>2435</v>
      </c>
      <c r="B335" s="68"/>
      <c r="C335" s="68"/>
      <c r="D335" s="69"/>
      <c r="E335" s="111"/>
      <c r="F335" s="103" t="s">
        <v>2967</v>
      </c>
      <c r="G335" s="112"/>
      <c r="H335" s="72"/>
      <c r="I335" s="73"/>
      <c r="J335" s="113"/>
      <c r="K335" s="72" t="s">
        <v>6242</v>
      </c>
      <c r="L335" s="114"/>
      <c r="M335" s="77">
        <v>5426.15478515625</v>
      </c>
      <c r="N335" s="77">
        <v>7158.85595703125</v>
      </c>
      <c r="O335" s="78"/>
      <c r="P335" s="79"/>
      <c r="Q335" s="79"/>
      <c r="R335" s="89"/>
      <c r="S335" s="49">
        <v>0</v>
      </c>
      <c r="T335" s="49">
        <v>2</v>
      </c>
      <c r="U335" s="50">
        <v>0</v>
      </c>
      <c r="V335" s="50">
        <v>1.0039999999999999E-3</v>
      </c>
      <c r="W335" s="50">
        <v>2.3969999999999998E-3</v>
      </c>
      <c r="X335" s="50">
        <v>0.58915600000000001</v>
      </c>
      <c r="Y335" s="50">
        <v>0.5</v>
      </c>
      <c r="Z335" s="50">
        <v>0</v>
      </c>
      <c r="AA335" s="74">
        <v>335</v>
      </c>
      <c r="AB335" s="74"/>
      <c r="AC335" s="75"/>
      <c r="AD335" s="82" t="s">
        <v>4308</v>
      </c>
      <c r="AE335" s="82">
        <v>216</v>
      </c>
      <c r="AF335" s="82">
        <v>61</v>
      </c>
      <c r="AG335" s="82">
        <v>222</v>
      </c>
      <c r="AH335" s="82">
        <v>378</v>
      </c>
      <c r="AI335" s="82"/>
      <c r="AJ335" s="82" t="s">
        <v>4675</v>
      </c>
      <c r="AK335" s="82"/>
      <c r="AL335" s="82"/>
      <c r="AM335" s="82"/>
      <c r="AN335" s="84">
        <v>42202.152048611111</v>
      </c>
      <c r="AO335" s="82"/>
      <c r="AP335" s="82" t="b">
        <v>1</v>
      </c>
      <c r="AQ335" s="82" t="b">
        <v>0</v>
      </c>
      <c r="AR335" s="82" t="b">
        <v>0</v>
      </c>
      <c r="AS335" s="82" t="s">
        <v>1023</v>
      </c>
      <c r="AT335" s="82">
        <v>0</v>
      </c>
      <c r="AU335" s="85" t="s">
        <v>1731</v>
      </c>
      <c r="AV335" s="82" t="b">
        <v>0</v>
      </c>
      <c r="AW335" s="82" t="s">
        <v>1780</v>
      </c>
      <c r="AX335" s="85" t="s">
        <v>5790</v>
      </c>
      <c r="AY335" s="82" t="s">
        <v>66</v>
      </c>
      <c r="AZ335" s="49" t="s">
        <v>2657</v>
      </c>
      <c r="BA335" s="49" t="s">
        <v>2657</v>
      </c>
      <c r="BB335" s="49" t="s">
        <v>2668</v>
      </c>
      <c r="BC335" s="49" t="s">
        <v>2668</v>
      </c>
      <c r="BD335" s="49"/>
      <c r="BE335" s="49"/>
      <c r="BF335" s="123" t="s">
        <v>6537</v>
      </c>
      <c r="BG335" s="123" t="s">
        <v>6537</v>
      </c>
      <c r="BH335" s="123" t="s">
        <v>6624</v>
      </c>
      <c r="BI335" s="123" t="s">
        <v>6624</v>
      </c>
      <c r="BJ335" s="87" t="e">
        <f>REPLACE(INDEX(GroupVertices[Group], MATCH(Vertices[[#This Row],[Vertex]],GroupVertices[Vertex],0)),1,1,"")</f>
        <v>#N/A</v>
      </c>
    </row>
    <row r="336" spans="1:62" x14ac:dyDescent="0.25">
      <c r="A336" s="67" t="s">
        <v>2436</v>
      </c>
      <c r="B336" s="68"/>
      <c r="C336" s="68"/>
      <c r="D336" s="69"/>
      <c r="E336" s="111"/>
      <c r="F336" s="103" t="s">
        <v>2968</v>
      </c>
      <c r="G336" s="112"/>
      <c r="H336" s="72"/>
      <c r="I336" s="73"/>
      <c r="J336" s="113"/>
      <c r="K336" s="72" t="s">
        <v>6243</v>
      </c>
      <c r="L336" s="114"/>
      <c r="M336" s="77">
        <v>6220.01611328125</v>
      </c>
      <c r="N336" s="77">
        <v>1305.4151611328125</v>
      </c>
      <c r="O336" s="78"/>
      <c r="P336" s="79"/>
      <c r="Q336" s="79"/>
      <c r="R336" s="89"/>
      <c r="S336" s="49">
        <v>0</v>
      </c>
      <c r="T336" s="49">
        <v>2</v>
      </c>
      <c r="U336" s="50">
        <v>0</v>
      </c>
      <c r="V336" s="50">
        <v>1.0039999999999999E-3</v>
      </c>
      <c r="W336" s="50">
        <v>2.3969999999999998E-3</v>
      </c>
      <c r="X336" s="50">
        <v>0.58915600000000001</v>
      </c>
      <c r="Y336" s="50">
        <v>0.5</v>
      </c>
      <c r="Z336" s="50">
        <v>0</v>
      </c>
      <c r="AA336" s="74">
        <v>336</v>
      </c>
      <c r="AB336" s="74"/>
      <c r="AC336" s="75"/>
      <c r="AD336" s="82" t="s">
        <v>4309</v>
      </c>
      <c r="AE336" s="82">
        <v>209</v>
      </c>
      <c r="AF336" s="82">
        <v>657</v>
      </c>
      <c r="AG336" s="82">
        <v>25221</v>
      </c>
      <c r="AH336" s="82">
        <v>7291</v>
      </c>
      <c r="AI336" s="82"/>
      <c r="AJ336" s="82" t="s">
        <v>4676</v>
      </c>
      <c r="AK336" s="82" t="s">
        <v>4899</v>
      </c>
      <c r="AL336" s="85" t="s">
        <v>5019</v>
      </c>
      <c r="AM336" s="82"/>
      <c r="AN336" s="84">
        <v>41545.532581018517</v>
      </c>
      <c r="AO336" s="85" t="s">
        <v>5276</v>
      </c>
      <c r="AP336" s="82" t="b">
        <v>1</v>
      </c>
      <c r="AQ336" s="82" t="b">
        <v>0</v>
      </c>
      <c r="AR336" s="82" t="b">
        <v>1</v>
      </c>
      <c r="AS336" s="82" t="s">
        <v>1023</v>
      </c>
      <c r="AT336" s="82">
        <v>18</v>
      </c>
      <c r="AU336" s="85" t="s">
        <v>1731</v>
      </c>
      <c r="AV336" s="82" t="b">
        <v>0</v>
      </c>
      <c r="AW336" s="82" t="s">
        <v>1780</v>
      </c>
      <c r="AX336" s="85" t="s">
        <v>5791</v>
      </c>
      <c r="AY336" s="82" t="s">
        <v>66</v>
      </c>
      <c r="AZ336" s="49" t="s">
        <v>2657</v>
      </c>
      <c r="BA336" s="49" t="s">
        <v>2657</v>
      </c>
      <c r="BB336" s="49" t="s">
        <v>2668</v>
      </c>
      <c r="BC336" s="49" t="s">
        <v>2668</v>
      </c>
      <c r="BD336" s="49"/>
      <c r="BE336" s="49"/>
      <c r="BF336" s="123" t="s">
        <v>6537</v>
      </c>
      <c r="BG336" s="123" t="s">
        <v>6537</v>
      </c>
      <c r="BH336" s="123" t="s">
        <v>6624</v>
      </c>
      <c r="BI336" s="123" t="s">
        <v>6624</v>
      </c>
      <c r="BJ336" s="87" t="e">
        <f>REPLACE(INDEX(GroupVertices[Group], MATCH(Vertices[[#This Row],[Vertex]],GroupVertices[Vertex],0)),1,1,"")</f>
        <v>#N/A</v>
      </c>
    </row>
    <row r="337" spans="1:62" x14ac:dyDescent="0.25">
      <c r="A337" s="67" t="s">
        <v>2437</v>
      </c>
      <c r="B337" s="68"/>
      <c r="C337" s="68"/>
      <c r="D337" s="69"/>
      <c r="E337" s="111"/>
      <c r="F337" s="103" t="s">
        <v>2969</v>
      </c>
      <c r="G337" s="112"/>
      <c r="H337" s="72"/>
      <c r="I337" s="73"/>
      <c r="J337" s="113"/>
      <c r="K337" s="72" t="s">
        <v>6244</v>
      </c>
      <c r="L337" s="114"/>
      <c r="M337" s="77">
        <v>8353.1875</v>
      </c>
      <c r="N337" s="77">
        <v>4220.84228515625</v>
      </c>
      <c r="O337" s="78"/>
      <c r="P337" s="79"/>
      <c r="Q337" s="79"/>
      <c r="R337" s="89"/>
      <c r="S337" s="49">
        <v>0</v>
      </c>
      <c r="T337" s="49">
        <v>2</v>
      </c>
      <c r="U337" s="50">
        <v>0</v>
      </c>
      <c r="V337" s="50">
        <v>1.0039999999999999E-3</v>
      </c>
      <c r="W337" s="50">
        <v>2.3969999999999998E-3</v>
      </c>
      <c r="X337" s="50">
        <v>0.58915600000000001</v>
      </c>
      <c r="Y337" s="50">
        <v>0.5</v>
      </c>
      <c r="Z337" s="50">
        <v>0</v>
      </c>
      <c r="AA337" s="74">
        <v>337</v>
      </c>
      <c r="AB337" s="74"/>
      <c r="AC337" s="75"/>
      <c r="AD337" s="82" t="s">
        <v>4310</v>
      </c>
      <c r="AE337" s="82">
        <v>57</v>
      </c>
      <c r="AF337" s="82">
        <v>261</v>
      </c>
      <c r="AG337" s="82">
        <v>1039</v>
      </c>
      <c r="AH337" s="82">
        <v>2724</v>
      </c>
      <c r="AI337" s="82"/>
      <c r="AJ337" s="82" t="s">
        <v>4677</v>
      </c>
      <c r="AK337" s="82" t="s">
        <v>4900</v>
      </c>
      <c r="AL337" s="82"/>
      <c r="AM337" s="82"/>
      <c r="AN337" s="84">
        <v>42821.761932870373</v>
      </c>
      <c r="AO337" s="85" t="s">
        <v>5277</v>
      </c>
      <c r="AP337" s="82" t="b">
        <v>1</v>
      </c>
      <c r="AQ337" s="82" t="b">
        <v>0</v>
      </c>
      <c r="AR337" s="82" t="b">
        <v>0</v>
      </c>
      <c r="AS337" s="82" t="s">
        <v>1023</v>
      </c>
      <c r="AT337" s="82">
        <v>0</v>
      </c>
      <c r="AU337" s="82"/>
      <c r="AV337" s="82" t="b">
        <v>0</v>
      </c>
      <c r="AW337" s="82" t="s">
        <v>1780</v>
      </c>
      <c r="AX337" s="85" t="s">
        <v>5792</v>
      </c>
      <c r="AY337" s="82" t="s">
        <v>66</v>
      </c>
      <c r="AZ337" s="49" t="s">
        <v>2657</v>
      </c>
      <c r="BA337" s="49" t="s">
        <v>2657</v>
      </c>
      <c r="BB337" s="49" t="s">
        <v>2668</v>
      </c>
      <c r="BC337" s="49" t="s">
        <v>2668</v>
      </c>
      <c r="BD337" s="49"/>
      <c r="BE337" s="49"/>
      <c r="BF337" s="123" t="s">
        <v>6537</v>
      </c>
      <c r="BG337" s="123" t="s">
        <v>6537</v>
      </c>
      <c r="BH337" s="123" t="s">
        <v>6624</v>
      </c>
      <c r="BI337" s="123" t="s">
        <v>6624</v>
      </c>
      <c r="BJ337" s="87" t="e">
        <f>REPLACE(INDEX(GroupVertices[Group], MATCH(Vertices[[#This Row],[Vertex]],GroupVertices[Vertex],0)),1,1,"")</f>
        <v>#N/A</v>
      </c>
    </row>
    <row r="338" spans="1:62" x14ac:dyDescent="0.25">
      <c r="A338" s="67" t="s">
        <v>2438</v>
      </c>
      <c r="B338" s="68"/>
      <c r="C338" s="68"/>
      <c r="D338" s="69"/>
      <c r="E338" s="111"/>
      <c r="F338" s="103" t="s">
        <v>2970</v>
      </c>
      <c r="G338" s="112"/>
      <c r="H338" s="72"/>
      <c r="I338" s="73"/>
      <c r="J338" s="113"/>
      <c r="K338" s="72" t="s">
        <v>6245</v>
      </c>
      <c r="L338" s="114"/>
      <c r="M338" s="77">
        <v>6540.20556640625</v>
      </c>
      <c r="N338" s="77">
        <v>5921.41748046875</v>
      </c>
      <c r="O338" s="78"/>
      <c r="P338" s="79"/>
      <c r="Q338" s="79"/>
      <c r="R338" s="89"/>
      <c r="S338" s="49">
        <v>0</v>
      </c>
      <c r="T338" s="49">
        <v>2</v>
      </c>
      <c r="U338" s="50">
        <v>0</v>
      </c>
      <c r="V338" s="50">
        <v>1.0039999999999999E-3</v>
      </c>
      <c r="W338" s="50">
        <v>2.3969999999999998E-3</v>
      </c>
      <c r="X338" s="50">
        <v>0.58915600000000001</v>
      </c>
      <c r="Y338" s="50">
        <v>0.5</v>
      </c>
      <c r="Z338" s="50">
        <v>0</v>
      </c>
      <c r="AA338" s="74">
        <v>338</v>
      </c>
      <c r="AB338" s="74"/>
      <c r="AC338" s="75"/>
      <c r="AD338" s="82" t="s">
        <v>4311</v>
      </c>
      <c r="AE338" s="82">
        <v>112</v>
      </c>
      <c r="AF338" s="82">
        <v>25</v>
      </c>
      <c r="AG338" s="82">
        <v>214</v>
      </c>
      <c r="AH338" s="82">
        <v>682</v>
      </c>
      <c r="AI338" s="82"/>
      <c r="AJ338" s="82" t="s">
        <v>4678</v>
      </c>
      <c r="AK338" s="82" t="s">
        <v>4901</v>
      </c>
      <c r="AL338" s="82"/>
      <c r="AM338" s="82"/>
      <c r="AN338" s="84">
        <v>42233.726412037038</v>
      </c>
      <c r="AO338" s="85" t="s">
        <v>5278</v>
      </c>
      <c r="AP338" s="82" t="b">
        <v>1</v>
      </c>
      <c r="AQ338" s="82" t="b">
        <v>0</v>
      </c>
      <c r="AR338" s="82" t="b">
        <v>0</v>
      </c>
      <c r="AS338" s="82" t="s">
        <v>1023</v>
      </c>
      <c r="AT338" s="82">
        <v>0</v>
      </c>
      <c r="AU338" s="85" t="s">
        <v>1731</v>
      </c>
      <c r="AV338" s="82" t="b">
        <v>0</v>
      </c>
      <c r="AW338" s="82" t="s">
        <v>1780</v>
      </c>
      <c r="AX338" s="85" t="s">
        <v>5793</v>
      </c>
      <c r="AY338" s="82" t="s">
        <v>66</v>
      </c>
      <c r="AZ338" s="49" t="s">
        <v>2657</v>
      </c>
      <c r="BA338" s="49" t="s">
        <v>2657</v>
      </c>
      <c r="BB338" s="49" t="s">
        <v>2668</v>
      </c>
      <c r="BC338" s="49" t="s">
        <v>2668</v>
      </c>
      <c r="BD338" s="49"/>
      <c r="BE338" s="49"/>
      <c r="BF338" s="123" t="s">
        <v>6537</v>
      </c>
      <c r="BG338" s="123" t="s">
        <v>6537</v>
      </c>
      <c r="BH338" s="123" t="s">
        <v>6624</v>
      </c>
      <c r="BI338" s="123" t="s">
        <v>6624</v>
      </c>
      <c r="BJ338" s="87" t="e">
        <f>REPLACE(INDEX(GroupVertices[Group], MATCH(Vertices[[#This Row],[Vertex]],GroupVertices[Vertex],0)),1,1,"")</f>
        <v>#N/A</v>
      </c>
    </row>
    <row r="339" spans="1:62" x14ac:dyDescent="0.25">
      <c r="A339" s="67" t="s">
        <v>2439</v>
      </c>
      <c r="B339" s="68"/>
      <c r="C339" s="68"/>
      <c r="D339" s="69"/>
      <c r="E339" s="111"/>
      <c r="F339" s="103" t="s">
        <v>2971</v>
      </c>
      <c r="G339" s="112"/>
      <c r="H339" s="72"/>
      <c r="I339" s="73"/>
      <c r="J339" s="113"/>
      <c r="K339" s="72" t="s">
        <v>6246</v>
      </c>
      <c r="L339" s="114"/>
      <c r="M339" s="77">
        <v>4532.83544921875</v>
      </c>
      <c r="N339" s="77">
        <v>1663.293701171875</v>
      </c>
      <c r="O339" s="78"/>
      <c r="P339" s="79"/>
      <c r="Q339" s="79"/>
      <c r="R339" s="89"/>
      <c r="S339" s="49">
        <v>0</v>
      </c>
      <c r="T339" s="49">
        <v>2</v>
      </c>
      <c r="U339" s="50">
        <v>0</v>
      </c>
      <c r="V339" s="50">
        <v>1.0039999999999999E-3</v>
      </c>
      <c r="W339" s="50">
        <v>2.3969999999999998E-3</v>
      </c>
      <c r="X339" s="50">
        <v>0.58915600000000001</v>
      </c>
      <c r="Y339" s="50">
        <v>0.5</v>
      </c>
      <c r="Z339" s="50">
        <v>0</v>
      </c>
      <c r="AA339" s="74">
        <v>339</v>
      </c>
      <c r="AB339" s="74"/>
      <c r="AC339" s="75"/>
      <c r="AD339" s="82" t="s">
        <v>4312</v>
      </c>
      <c r="AE339" s="82">
        <v>4995</v>
      </c>
      <c r="AF339" s="82">
        <v>1845</v>
      </c>
      <c r="AG339" s="82">
        <v>6919</v>
      </c>
      <c r="AH339" s="82">
        <v>463</v>
      </c>
      <c r="AI339" s="82"/>
      <c r="AJ339" s="82" t="s">
        <v>4679</v>
      </c>
      <c r="AK339" s="82" t="s">
        <v>1410</v>
      </c>
      <c r="AL339" s="82"/>
      <c r="AM339" s="82"/>
      <c r="AN339" s="84">
        <v>42403.522222222222</v>
      </c>
      <c r="AO339" s="85" t="s">
        <v>5279</v>
      </c>
      <c r="AP339" s="82" t="b">
        <v>1</v>
      </c>
      <c r="AQ339" s="82" t="b">
        <v>0</v>
      </c>
      <c r="AR339" s="82" t="b">
        <v>0</v>
      </c>
      <c r="AS339" s="82" t="s">
        <v>1023</v>
      </c>
      <c r="AT339" s="82">
        <v>39</v>
      </c>
      <c r="AU339" s="82"/>
      <c r="AV339" s="82" t="b">
        <v>0</v>
      </c>
      <c r="AW339" s="82" t="s">
        <v>1780</v>
      </c>
      <c r="AX339" s="85" t="s">
        <v>5794</v>
      </c>
      <c r="AY339" s="82" t="s">
        <v>66</v>
      </c>
      <c r="AZ339" s="49" t="s">
        <v>2657</v>
      </c>
      <c r="BA339" s="49" t="s">
        <v>2657</v>
      </c>
      <c r="BB339" s="49" t="s">
        <v>2668</v>
      </c>
      <c r="BC339" s="49" t="s">
        <v>2668</v>
      </c>
      <c r="BD339" s="49"/>
      <c r="BE339" s="49"/>
      <c r="BF339" s="123" t="s">
        <v>6537</v>
      </c>
      <c r="BG339" s="123" t="s">
        <v>6537</v>
      </c>
      <c r="BH339" s="123" t="s">
        <v>6624</v>
      </c>
      <c r="BI339" s="123" t="s">
        <v>6624</v>
      </c>
      <c r="BJ339" s="87" t="e">
        <f>REPLACE(INDEX(GroupVertices[Group], MATCH(Vertices[[#This Row],[Vertex]],GroupVertices[Vertex],0)),1,1,"")</f>
        <v>#N/A</v>
      </c>
    </row>
    <row r="340" spans="1:62" x14ac:dyDescent="0.25">
      <c r="A340" s="67" t="s">
        <v>2440</v>
      </c>
      <c r="B340" s="68"/>
      <c r="C340" s="68"/>
      <c r="D340" s="69"/>
      <c r="E340" s="111"/>
      <c r="F340" s="103" t="s">
        <v>2972</v>
      </c>
      <c r="G340" s="112"/>
      <c r="H340" s="72"/>
      <c r="I340" s="73"/>
      <c r="J340" s="113"/>
      <c r="K340" s="72" t="s">
        <v>6247</v>
      </c>
      <c r="L340" s="114"/>
      <c r="M340" s="77">
        <v>8266.748046875</v>
      </c>
      <c r="N340" s="77">
        <v>6153.99658203125</v>
      </c>
      <c r="O340" s="78"/>
      <c r="P340" s="79"/>
      <c r="Q340" s="79"/>
      <c r="R340" s="89"/>
      <c r="S340" s="49">
        <v>0</v>
      </c>
      <c r="T340" s="49">
        <v>2</v>
      </c>
      <c r="U340" s="50">
        <v>0</v>
      </c>
      <c r="V340" s="50">
        <v>1.0039999999999999E-3</v>
      </c>
      <c r="W340" s="50">
        <v>2.3969999999999998E-3</v>
      </c>
      <c r="X340" s="50">
        <v>0.58915600000000001</v>
      </c>
      <c r="Y340" s="50">
        <v>0.5</v>
      </c>
      <c r="Z340" s="50">
        <v>0</v>
      </c>
      <c r="AA340" s="74">
        <v>340</v>
      </c>
      <c r="AB340" s="74"/>
      <c r="AC340" s="75"/>
      <c r="AD340" s="82" t="s">
        <v>4313</v>
      </c>
      <c r="AE340" s="82">
        <v>304</v>
      </c>
      <c r="AF340" s="82">
        <v>342</v>
      </c>
      <c r="AG340" s="82">
        <v>164</v>
      </c>
      <c r="AH340" s="82">
        <v>443</v>
      </c>
      <c r="AI340" s="82"/>
      <c r="AJ340" s="82" t="s">
        <v>4680</v>
      </c>
      <c r="AK340" s="82" t="s">
        <v>1045</v>
      </c>
      <c r="AL340" s="82"/>
      <c r="AM340" s="82"/>
      <c r="AN340" s="84">
        <v>42356.561342592591</v>
      </c>
      <c r="AO340" s="85" t="s">
        <v>5280</v>
      </c>
      <c r="AP340" s="82" t="b">
        <v>1</v>
      </c>
      <c r="AQ340" s="82" t="b">
        <v>0</v>
      </c>
      <c r="AR340" s="82" t="b">
        <v>0</v>
      </c>
      <c r="AS340" s="82" t="s">
        <v>1023</v>
      </c>
      <c r="AT340" s="82">
        <v>0</v>
      </c>
      <c r="AU340" s="82"/>
      <c r="AV340" s="82" t="b">
        <v>0</v>
      </c>
      <c r="AW340" s="82" t="s">
        <v>1780</v>
      </c>
      <c r="AX340" s="85" t="s">
        <v>5795</v>
      </c>
      <c r="AY340" s="82" t="s">
        <v>66</v>
      </c>
      <c r="AZ340" s="49" t="s">
        <v>2657</v>
      </c>
      <c r="BA340" s="49" t="s">
        <v>2657</v>
      </c>
      <c r="BB340" s="49" t="s">
        <v>2668</v>
      </c>
      <c r="BC340" s="49" t="s">
        <v>2668</v>
      </c>
      <c r="BD340" s="49"/>
      <c r="BE340" s="49"/>
      <c r="BF340" s="123" t="s">
        <v>6537</v>
      </c>
      <c r="BG340" s="123" t="s">
        <v>6537</v>
      </c>
      <c r="BH340" s="123" t="s">
        <v>6624</v>
      </c>
      <c r="BI340" s="123" t="s">
        <v>6624</v>
      </c>
      <c r="BJ340" s="87" t="e">
        <f>REPLACE(INDEX(GroupVertices[Group], MATCH(Vertices[[#This Row],[Vertex]],GroupVertices[Vertex],0)),1,1,"")</f>
        <v>#N/A</v>
      </c>
    </row>
    <row r="341" spans="1:62" x14ac:dyDescent="0.25">
      <c r="A341" s="67" t="s">
        <v>2441</v>
      </c>
      <c r="B341" s="68"/>
      <c r="C341" s="68"/>
      <c r="D341" s="69"/>
      <c r="E341" s="111"/>
      <c r="F341" s="103" t="s">
        <v>2973</v>
      </c>
      <c r="G341" s="112"/>
      <c r="H341" s="72"/>
      <c r="I341" s="73"/>
      <c r="J341" s="113"/>
      <c r="K341" s="72" t="s">
        <v>6248</v>
      </c>
      <c r="L341" s="114"/>
      <c r="M341" s="77">
        <v>3444.42626953125</v>
      </c>
      <c r="N341" s="77">
        <v>2143.375732421875</v>
      </c>
      <c r="O341" s="78"/>
      <c r="P341" s="79"/>
      <c r="Q341" s="79"/>
      <c r="R341" s="89"/>
      <c r="S341" s="49">
        <v>0</v>
      </c>
      <c r="T341" s="49">
        <v>2</v>
      </c>
      <c r="U341" s="50">
        <v>0</v>
      </c>
      <c r="V341" s="50">
        <v>1.0039999999999999E-3</v>
      </c>
      <c r="W341" s="50">
        <v>2.3969999999999998E-3</v>
      </c>
      <c r="X341" s="50">
        <v>0.58915600000000001</v>
      </c>
      <c r="Y341" s="50">
        <v>0.5</v>
      </c>
      <c r="Z341" s="50">
        <v>0</v>
      </c>
      <c r="AA341" s="74">
        <v>341</v>
      </c>
      <c r="AB341" s="74"/>
      <c r="AC341" s="75"/>
      <c r="AD341" s="82" t="s">
        <v>4314</v>
      </c>
      <c r="AE341" s="82">
        <v>101</v>
      </c>
      <c r="AF341" s="82">
        <v>21</v>
      </c>
      <c r="AG341" s="82">
        <v>1446</v>
      </c>
      <c r="AH341" s="82">
        <v>1252</v>
      </c>
      <c r="AI341" s="82"/>
      <c r="AJ341" s="82"/>
      <c r="AK341" s="82"/>
      <c r="AL341" s="82"/>
      <c r="AM341" s="82"/>
      <c r="AN341" s="84">
        <v>42799.901250000003</v>
      </c>
      <c r="AO341" s="82"/>
      <c r="AP341" s="82" t="b">
        <v>1</v>
      </c>
      <c r="AQ341" s="82" t="b">
        <v>0</v>
      </c>
      <c r="AR341" s="82" t="b">
        <v>0</v>
      </c>
      <c r="AS341" s="82" t="s">
        <v>5370</v>
      </c>
      <c r="AT341" s="82">
        <v>2</v>
      </c>
      <c r="AU341" s="82"/>
      <c r="AV341" s="82" t="b">
        <v>0</v>
      </c>
      <c r="AW341" s="82" t="s">
        <v>1780</v>
      </c>
      <c r="AX341" s="85" t="s">
        <v>5796</v>
      </c>
      <c r="AY341" s="82" t="s">
        <v>66</v>
      </c>
      <c r="AZ341" s="49" t="s">
        <v>2657</v>
      </c>
      <c r="BA341" s="49" t="s">
        <v>2657</v>
      </c>
      <c r="BB341" s="49" t="s">
        <v>2668</v>
      </c>
      <c r="BC341" s="49" t="s">
        <v>2668</v>
      </c>
      <c r="BD341" s="49"/>
      <c r="BE341" s="49"/>
      <c r="BF341" s="123" t="s">
        <v>6537</v>
      </c>
      <c r="BG341" s="123" t="s">
        <v>6537</v>
      </c>
      <c r="BH341" s="123" t="s">
        <v>6624</v>
      </c>
      <c r="BI341" s="123" t="s">
        <v>6624</v>
      </c>
      <c r="BJ341" s="87" t="e">
        <f>REPLACE(INDEX(GroupVertices[Group], MATCH(Vertices[[#This Row],[Vertex]],GroupVertices[Vertex],0)),1,1,"")</f>
        <v>#N/A</v>
      </c>
    </row>
    <row r="342" spans="1:62" x14ac:dyDescent="0.25">
      <c r="A342" s="67" t="s">
        <v>2442</v>
      </c>
      <c r="B342" s="68"/>
      <c r="C342" s="68"/>
      <c r="D342" s="69"/>
      <c r="E342" s="111"/>
      <c r="F342" s="103" t="s">
        <v>2974</v>
      </c>
      <c r="G342" s="112"/>
      <c r="H342" s="72"/>
      <c r="I342" s="73"/>
      <c r="J342" s="113"/>
      <c r="K342" s="72" t="s">
        <v>6249</v>
      </c>
      <c r="L342" s="114"/>
      <c r="M342" s="77">
        <v>3768.7421875</v>
      </c>
      <c r="N342" s="77">
        <v>6434.6923828125</v>
      </c>
      <c r="O342" s="78"/>
      <c r="P342" s="79"/>
      <c r="Q342" s="79"/>
      <c r="R342" s="89"/>
      <c r="S342" s="49">
        <v>0</v>
      </c>
      <c r="T342" s="49">
        <v>2</v>
      </c>
      <c r="U342" s="50">
        <v>0</v>
      </c>
      <c r="V342" s="50">
        <v>1.0039999999999999E-3</v>
      </c>
      <c r="W342" s="50">
        <v>2.3969999999999998E-3</v>
      </c>
      <c r="X342" s="50">
        <v>0.58915600000000001</v>
      </c>
      <c r="Y342" s="50">
        <v>0.5</v>
      </c>
      <c r="Z342" s="50">
        <v>0</v>
      </c>
      <c r="AA342" s="74">
        <v>342</v>
      </c>
      <c r="AB342" s="74"/>
      <c r="AC342" s="75"/>
      <c r="AD342" s="82" t="s">
        <v>4315</v>
      </c>
      <c r="AE342" s="82">
        <v>80</v>
      </c>
      <c r="AF342" s="82">
        <v>1</v>
      </c>
      <c r="AG342" s="82">
        <v>4</v>
      </c>
      <c r="AH342" s="82">
        <v>13</v>
      </c>
      <c r="AI342" s="82"/>
      <c r="AJ342" s="82"/>
      <c r="AK342" s="82"/>
      <c r="AL342" s="82"/>
      <c r="AM342" s="82"/>
      <c r="AN342" s="84">
        <v>42850.544999999998</v>
      </c>
      <c r="AO342" s="85" t="s">
        <v>5281</v>
      </c>
      <c r="AP342" s="82" t="b">
        <v>1</v>
      </c>
      <c r="AQ342" s="82" t="b">
        <v>0</v>
      </c>
      <c r="AR342" s="82" t="b">
        <v>0</v>
      </c>
      <c r="AS342" s="82" t="s">
        <v>1730</v>
      </c>
      <c r="AT342" s="82">
        <v>0</v>
      </c>
      <c r="AU342" s="82"/>
      <c r="AV342" s="82" t="b">
        <v>0</v>
      </c>
      <c r="AW342" s="82" t="s">
        <v>1780</v>
      </c>
      <c r="AX342" s="85" t="s">
        <v>5797</v>
      </c>
      <c r="AY342" s="82" t="s">
        <v>66</v>
      </c>
      <c r="AZ342" s="49" t="s">
        <v>2657</v>
      </c>
      <c r="BA342" s="49" t="s">
        <v>2657</v>
      </c>
      <c r="BB342" s="49" t="s">
        <v>2668</v>
      </c>
      <c r="BC342" s="49" t="s">
        <v>2668</v>
      </c>
      <c r="BD342" s="49"/>
      <c r="BE342" s="49"/>
      <c r="BF342" s="123" t="s">
        <v>6537</v>
      </c>
      <c r="BG342" s="123" t="s">
        <v>6537</v>
      </c>
      <c r="BH342" s="123" t="s">
        <v>6624</v>
      </c>
      <c r="BI342" s="123" t="s">
        <v>6624</v>
      </c>
      <c r="BJ342" s="87" t="e">
        <f>REPLACE(INDEX(GroupVertices[Group], MATCH(Vertices[[#This Row],[Vertex]],GroupVertices[Vertex],0)),1,1,"")</f>
        <v>#N/A</v>
      </c>
    </row>
    <row r="343" spans="1:62" x14ac:dyDescent="0.25">
      <c r="A343" s="67" t="s">
        <v>2443</v>
      </c>
      <c r="B343" s="68"/>
      <c r="C343" s="68"/>
      <c r="D343" s="69"/>
      <c r="E343" s="111"/>
      <c r="F343" s="103" t="s">
        <v>2975</v>
      </c>
      <c r="G343" s="112"/>
      <c r="H343" s="72"/>
      <c r="I343" s="73"/>
      <c r="J343" s="113"/>
      <c r="K343" s="72" t="s">
        <v>6250</v>
      </c>
      <c r="L343" s="114"/>
      <c r="M343" s="77">
        <v>7935.21923828125</v>
      </c>
      <c r="N343" s="77">
        <v>2596.296875</v>
      </c>
      <c r="O343" s="78"/>
      <c r="P343" s="79"/>
      <c r="Q343" s="79"/>
      <c r="R343" s="89"/>
      <c r="S343" s="49">
        <v>0</v>
      </c>
      <c r="T343" s="49">
        <v>2</v>
      </c>
      <c r="U343" s="50">
        <v>0</v>
      </c>
      <c r="V343" s="50">
        <v>1.0039999999999999E-3</v>
      </c>
      <c r="W343" s="50">
        <v>2.3969999999999998E-3</v>
      </c>
      <c r="X343" s="50">
        <v>0.58915600000000001</v>
      </c>
      <c r="Y343" s="50">
        <v>0.5</v>
      </c>
      <c r="Z343" s="50">
        <v>0</v>
      </c>
      <c r="AA343" s="74">
        <v>343</v>
      </c>
      <c r="AB343" s="74"/>
      <c r="AC343" s="75"/>
      <c r="AD343" s="82" t="s">
        <v>4316</v>
      </c>
      <c r="AE343" s="82">
        <v>173</v>
      </c>
      <c r="AF343" s="82">
        <v>85</v>
      </c>
      <c r="AG343" s="82">
        <v>811</v>
      </c>
      <c r="AH343" s="82">
        <v>251</v>
      </c>
      <c r="AI343" s="82"/>
      <c r="AJ343" s="82" t="s">
        <v>4681</v>
      </c>
      <c r="AK343" s="82" t="s">
        <v>4902</v>
      </c>
      <c r="AL343" s="82"/>
      <c r="AM343" s="82"/>
      <c r="AN343" s="84">
        <v>42557.16333333333</v>
      </c>
      <c r="AO343" s="85" t="s">
        <v>5282</v>
      </c>
      <c r="AP343" s="82" t="b">
        <v>1</v>
      </c>
      <c r="AQ343" s="82" t="b">
        <v>0</v>
      </c>
      <c r="AR343" s="82" t="b">
        <v>1</v>
      </c>
      <c r="AS343" s="82" t="s">
        <v>1023</v>
      </c>
      <c r="AT343" s="82">
        <v>0</v>
      </c>
      <c r="AU343" s="82"/>
      <c r="AV343" s="82" t="b">
        <v>0</v>
      </c>
      <c r="AW343" s="82" t="s">
        <v>1780</v>
      </c>
      <c r="AX343" s="85" t="s">
        <v>5798</v>
      </c>
      <c r="AY343" s="82" t="s">
        <v>66</v>
      </c>
      <c r="AZ343" s="49" t="s">
        <v>2657</v>
      </c>
      <c r="BA343" s="49" t="s">
        <v>2657</v>
      </c>
      <c r="BB343" s="49" t="s">
        <v>2668</v>
      </c>
      <c r="BC343" s="49" t="s">
        <v>2668</v>
      </c>
      <c r="BD343" s="49"/>
      <c r="BE343" s="49"/>
      <c r="BF343" s="123" t="s">
        <v>6537</v>
      </c>
      <c r="BG343" s="123" t="s">
        <v>6537</v>
      </c>
      <c r="BH343" s="123" t="s">
        <v>6624</v>
      </c>
      <c r="BI343" s="123" t="s">
        <v>6624</v>
      </c>
      <c r="BJ343" s="87" t="e">
        <f>REPLACE(INDEX(GroupVertices[Group], MATCH(Vertices[[#This Row],[Vertex]],GroupVertices[Vertex],0)),1,1,"")</f>
        <v>#N/A</v>
      </c>
    </row>
    <row r="344" spans="1:62" x14ac:dyDescent="0.25">
      <c r="A344" s="67" t="s">
        <v>2445</v>
      </c>
      <c r="B344" s="68"/>
      <c r="C344" s="68"/>
      <c r="D344" s="69"/>
      <c r="E344" s="111"/>
      <c r="F344" s="103" t="s">
        <v>2977</v>
      </c>
      <c r="G344" s="112"/>
      <c r="H344" s="72"/>
      <c r="I344" s="73"/>
      <c r="J344" s="113"/>
      <c r="K344" s="72" t="s">
        <v>6252</v>
      </c>
      <c r="L344" s="114"/>
      <c r="M344" s="77">
        <v>6434.32275390625</v>
      </c>
      <c r="N344" s="77">
        <v>2229.17431640625</v>
      </c>
      <c r="O344" s="78"/>
      <c r="P344" s="79"/>
      <c r="Q344" s="79"/>
      <c r="R344" s="89"/>
      <c r="S344" s="49">
        <v>0</v>
      </c>
      <c r="T344" s="49">
        <v>2</v>
      </c>
      <c r="U344" s="50">
        <v>0</v>
      </c>
      <c r="V344" s="50">
        <v>1.0039999999999999E-3</v>
      </c>
      <c r="W344" s="50">
        <v>2.3969999999999998E-3</v>
      </c>
      <c r="X344" s="50">
        <v>0.58915600000000001</v>
      </c>
      <c r="Y344" s="50">
        <v>0.5</v>
      </c>
      <c r="Z344" s="50">
        <v>0</v>
      </c>
      <c r="AA344" s="74">
        <v>344</v>
      </c>
      <c r="AB344" s="74"/>
      <c r="AC344" s="75"/>
      <c r="AD344" s="82" t="s">
        <v>4318</v>
      </c>
      <c r="AE344" s="82">
        <v>90</v>
      </c>
      <c r="AF344" s="82">
        <v>181</v>
      </c>
      <c r="AG344" s="82">
        <v>3291</v>
      </c>
      <c r="AH344" s="82">
        <v>289</v>
      </c>
      <c r="AI344" s="82"/>
      <c r="AJ344" s="82" t="s">
        <v>4683</v>
      </c>
      <c r="AK344" s="82"/>
      <c r="AL344" s="85" t="s">
        <v>5020</v>
      </c>
      <c r="AM344" s="82"/>
      <c r="AN344" s="84">
        <v>42486.576145833336</v>
      </c>
      <c r="AO344" s="85" t="s">
        <v>5284</v>
      </c>
      <c r="AP344" s="82" t="b">
        <v>1</v>
      </c>
      <c r="AQ344" s="82" t="b">
        <v>0</v>
      </c>
      <c r="AR344" s="82" t="b">
        <v>0</v>
      </c>
      <c r="AS344" s="82" t="s">
        <v>1023</v>
      </c>
      <c r="AT344" s="82">
        <v>4</v>
      </c>
      <c r="AU344" s="82"/>
      <c r="AV344" s="82" t="b">
        <v>0</v>
      </c>
      <c r="AW344" s="82" t="s">
        <v>1780</v>
      </c>
      <c r="AX344" s="85" t="s">
        <v>5800</v>
      </c>
      <c r="AY344" s="82" t="s">
        <v>66</v>
      </c>
      <c r="AZ344" s="49" t="s">
        <v>2657</v>
      </c>
      <c r="BA344" s="49" t="s">
        <v>2657</v>
      </c>
      <c r="BB344" s="49" t="s">
        <v>2668</v>
      </c>
      <c r="BC344" s="49" t="s">
        <v>2668</v>
      </c>
      <c r="BD344" s="49"/>
      <c r="BE344" s="49"/>
      <c r="BF344" s="123" t="s">
        <v>6537</v>
      </c>
      <c r="BG344" s="123" t="s">
        <v>6537</v>
      </c>
      <c r="BH344" s="123" t="s">
        <v>6624</v>
      </c>
      <c r="BI344" s="123" t="s">
        <v>6624</v>
      </c>
      <c r="BJ344" s="87" t="e">
        <f>REPLACE(INDEX(GroupVertices[Group], MATCH(Vertices[[#This Row],[Vertex]],GroupVertices[Vertex],0)),1,1,"")</f>
        <v>#N/A</v>
      </c>
    </row>
    <row r="345" spans="1:62" x14ac:dyDescent="0.25">
      <c r="A345" s="67" t="s">
        <v>2446</v>
      </c>
      <c r="B345" s="68"/>
      <c r="C345" s="68"/>
      <c r="D345" s="69"/>
      <c r="E345" s="111"/>
      <c r="F345" s="103" t="s">
        <v>2978</v>
      </c>
      <c r="G345" s="112"/>
      <c r="H345" s="72"/>
      <c r="I345" s="73"/>
      <c r="J345" s="113"/>
      <c r="K345" s="72" t="s">
        <v>6253</v>
      </c>
      <c r="L345" s="114"/>
      <c r="M345" s="77">
        <v>7567.88037109375</v>
      </c>
      <c r="N345" s="77">
        <v>6367.77392578125</v>
      </c>
      <c r="O345" s="78"/>
      <c r="P345" s="79"/>
      <c r="Q345" s="79"/>
      <c r="R345" s="89"/>
      <c r="S345" s="49">
        <v>0</v>
      </c>
      <c r="T345" s="49">
        <v>2</v>
      </c>
      <c r="U345" s="50">
        <v>0</v>
      </c>
      <c r="V345" s="50">
        <v>1.0039999999999999E-3</v>
      </c>
      <c r="W345" s="50">
        <v>2.3969999999999998E-3</v>
      </c>
      <c r="X345" s="50">
        <v>0.58915600000000001</v>
      </c>
      <c r="Y345" s="50">
        <v>0.5</v>
      </c>
      <c r="Z345" s="50">
        <v>0</v>
      </c>
      <c r="AA345" s="74">
        <v>345</v>
      </c>
      <c r="AB345" s="74"/>
      <c r="AC345" s="75"/>
      <c r="AD345" s="82" t="s">
        <v>4319</v>
      </c>
      <c r="AE345" s="82">
        <v>15</v>
      </c>
      <c r="AF345" s="82">
        <v>21</v>
      </c>
      <c r="AG345" s="82">
        <v>97</v>
      </c>
      <c r="AH345" s="82">
        <v>54</v>
      </c>
      <c r="AI345" s="82">
        <v>-25200</v>
      </c>
      <c r="AJ345" s="82" t="s">
        <v>4684</v>
      </c>
      <c r="AK345" s="82" t="s">
        <v>4838</v>
      </c>
      <c r="AL345" s="85" t="s">
        <v>5021</v>
      </c>
      <c r="AM345" s="82" t="s">
        <v>1568</v>
      </c>
      <c r="AN345" s="84">
        <v>41006.358344907407</v>
      </c>
      <c r="AO345" s="85" t="s">
        <v>5285</v>
      </c>
      <c r="AP345" s="82" t="b">
        <v>1</v>
      </c>
      <c r="AQ345" s="82" t="b">
        <v>0</v>
      </c>
      <c r="AR345" s="82" t="b">
        <v>0</v>
      </c>
      <c r="AS345" s="82" t="s">
        <v>1023</v>
      </c>
      <c r="AT345" s="82">
        <v>3</v>
      </c>
      <c r="AU345" s="85" t="s">
        <v>1731</v>
      </c>
      <c r="AV345" s="82" t="b">
        <v>0</v>
      </c>
      <c r="AW345" s="82" t="s">
        <v>1780</v>
      </c>
      <c r="AX345" s="85" t="s">
        <v>5801</v>
      </c>
      <c r="AY345" s="82" t="s">
        <v>66</v>
      </c>
      <c r="AZ345" s="49" t="s">
        <v>2657</v>
      </c>
      <c r="BA345" s="49" t="s">
        <v>2657</v>
      </c>
      <c r="BB345" s="49" t="s">
        <v>2668</v>
      </c>
      <c r="BC345" s="49" t="s">
        <v>2668</v>
      </c>
      <c r="BD345" s="49"/>
      <c r="BE345" s="49"/>
      <c r="BF345" s="123" t="s">
        <v>6537</v>
      </c>
      <c r="BG345" s="123" t="s">
        <v>6537</v>
      </c>
      <c r="BH345" s="123" t="s">
        <v>6624</v>
      </c>
      <c r="BI345" s="123" t="s">
        <v>6624</v>
      </c>
      <c r="BJ345" s="87" t="e">
        <f>REPLACE(INDEX(GroupVertices[Group], MATCH(Vertices[[#This Row],[Vertex]],GroupVertices[Vertex],0)),1,1,"")</f>
        <v>#N/A</v>
      </c>
    </row>
    <row r="346" spans="1:62" x14ac:dyDescent="0.25">
      <c r="A346" s="67" t="s">
        <v>2447</v>
      </c>
      <c r="B346" s="68"/>
      <c r="C346" s="68"/>
      <c r="D346" s="69"/>
      <c r="E346" s="111"/>
      <c r="F346" s="103" t="s">
        <v>2979</v>
      </c>
      <c r="G346" s="112"/>
      <c r="H346" s="72"/>
      <c r="I346" s="73"/>
      <c r="J346" s="113"/>
      <c r="K346" s="72" t="s">
        <v>6254</v>
      </c>
      <c r="L346" s="114"/>
      <c r="M346" s="77">
        <v>4061.544921875</v>
      </c>
      <c r="N346" s="77">
        <v>2304.33740234375</v>
      </c>
      <c r="O346" s="78"/>
      <c r="P346" s="79"/>
      <c r="Q346" s="79"/>
      <c r="R346" s="89"/>
      <c r="S346" s="49">
        <v>0</v>
      </c>
      <c r="T346" s="49">
        <v>2</v>
      </c>
      <c r="U346" s="50">
        <v>0</v>
      </c>
      <c r="V346" s="50">
        <v>1.0039999999999999E-3</v>
      </c>
      <c r="W346" s="50">
        <v>2.3969999999999998E-3</v>
      </c>
      <c r="X346" s="50">
        <v>0.58915600000000001</v>
      </c>
      <c r="Y346" s="50">
        <v>0.5</v>
      </c>
      <c r="Z346" s="50">
        <v>0</v>
      </c>
      <c r="AA346" s="74">
        <v>346</v>
      </c>
      <c r="AB346" s="74"/>
      <c r="AC346" s="75"/>
      <c r="AD346" s="82" t="s">
        <v>4320</v>
      </c>
      <c r="AE346" s="82">
        <v>573</v>
      </c>
      <c r="AF346" s="82">
        <v>415</v>
      </c>
      <c r="AG346" s="82">
        <v>30059</v>
      </c>
      <c r="AH346" s="82">
        <v>4951</v>
      </c>
      <c r="AI346" s="82"/>
      <c r="AJ346" s="82" t="s">
        <v>4685</v>
      </c>
      <c r="AK346" s="82" t="s">
        <v>4904</v>
      </c>
      <c r="AL346" s="85" t="s">
        <v>5022</v>
      </c>
      <c r="AM346" s="82"/>
      <c r="AN346" s="84">
        <v>41786.383761574078</v>
      </c>
      <c r="AO346" s="85" t="s">
        <v>5286</v>
      </c>
      <c r="AP346" s="82" t="b">
        <v>1</v>
      </c>
      <c r="AQ346" s="82" t="b">
        <v>0</v>
      </c>
      <c r="AR346" s="82" t="b">
        <v>1</v>
      </c>
      <c r="AS346" s="82" t="s">
        <v>1023</v>
      </c>
      <c r="AT346" s="82">
        <v>24</v>
      </c>
      <c r="AU346" s="85" t="s">
        <v>1731</v>
      </c>
      <c r="AV346" s="82" t="b">
        <v>0</v>
      </c>
      <c r="AW346" s="82" t="s">
        <v>1780</v>
      </c>
      <c r="AX346" s="85" t="s">
        <v>5802</v>
      </c>
      <c r="AY346" s="82" t="s">
        <v>66</v>
      </c>
      <c r="AZ346" s="49" t="s">
        <v>2657</v>
      </c>
      <c r="BA346" s="49" t="s">
        <v>2657</v>
      </c>
      <c r="BB346" s="49" t="s">
        <v>2668</v>
      </c>
      <c r="BC346" s="49" t="s">
        <v>2668</v>
      </c>
      <c r="BD346" s="49"/>
      <c r="BE346" s="49"/>
      <c r="BF346" s="123" t="s">
        <v>6537</v>
      </c>
      <c r="BG346" s="123" t="s">
        <v>6537</v>
      </c>
      <c r="BH346" s="123" t="s">
        <v>6624</v>
      </c>
      <c r="BI346" s="123" t="s">
        <v>6624</v>
      </c>
      <c r="BJ346" s="87" t="e">
        <f>REPLACE(INDEX(GroupVertices[Group], MATCH(Vertices[[#This Row],[Vertex]],GroupVertices[Vertex],0)),1,1,"")</f>
        <v>#N/A</v>
      </c>
    </row>
    <row r="347" spans="1:62" x14ac:dyDescent="0.25">
      <c r="A347" s="67" t="s">
        <v>2448</v>
      </c>
      <c r="B347" s="68"/>
      <c r="C347" s="68"/>
      <c r="D347" s="69"/>
      <c r="E347" s="111"/>
      <c r="F347" s="103" t="s">
        <v>2980</v>
      </c>
      <c r="G347" s="112"/>
      <c r="H347" s="72"/>
      <c r="I347" s="73"/>
      <c r="J347" s="113"/>
      <c r="K347" s="72" t="s">
        <v>6255</v>
      </c>
      <c r="L347" s="114"/>
      <c r="M347" s="77">
        <v>3590.593017578125</v>
      </c>
      <c r="N347" s="77">
        <v>2689.47998046875</v>
      </c>
      <c r="O347" s="78"/>
      <c r="P347" s="79"/>
      <c r="Q347" s="79"/>
      <c r="R347" s="89"/>
      <c r="S347" s="49">
        <v>0</v>
      </c>
      <c r="T347" s="49">
        <v>2</v>
      </c>
      <c r="U347" s="50">
        <v>0</v>
      </c>
      <c r="V347" s="50">
        <v>1.0039999999999999E-3</v>
      </c>
      <c r="W347" s="50">
        <v>2.3969999999999998E-3</v>
      </c>
      <c r="X347" s="50">
        <v>0.58915600000000001</v>
      </c>
      <c r="Y347" s="50">
        <v>0.5</v>
      </c>
      <c r="Z347" s="50">
        <v>0</v>
      </c>
      <c r="AA347" s="74">
        <v>347</v>
      </c>
      <c r="AB347" s="74"/>
      <c r="AC347" s="75"/>
      <c r="AD347" s="82" t="s">
        <v>4321</v>
      </c>
      <c r="AE347" s="82">
        <v>488</v>
      </c>
      <c r="AF347" s="82">
        <v>340</v>
      </c>
      <c r="AG347" s="82">
        <v>8104</v>
      </c>
      <c r="AH347" s="82">
        <v>1853</v>
      </c>
      <c r="AI347" s="82">
        <v>19800</v>
      </c>
      <c r="AJ347" s="82" t="s">
        <v>4686</v>
      </c>
      <c r="AK347" s="82" t="s">
        <v>4905</v>
      </c>
      <c r="AL347" s="82"/>
      <c r="AM347" s="82" t="s">
        <v>1498</v>
      </c>
      <c r="AN347" s="84">
        <v>40624.823530092595</v>
      </c>
      <c r="AO347" s="82"/>
      <c r="AP347" s="82" t="b">
        <v>0</v>
      </c>
      <c r="AQ347" s="82" t="b">
        <v>0</v>
      </c>
      <c r="AR347" s="82" t="b">
        <v>0</v>
      </c>
      <c r="AS347" s="82" t="s">
        <v>1023</v>
      </c>
      <c r="AT347" s="82">
        <v>72</v>
      </c>
      <c r="AU347" s="85" t="s">
        <v>5378</v>
      </c>
      <c r="AV347" s="82" t="b">
        <v>0</v>
      </c>
      <c r="AW347" s="82" t="s">
        <v>1780</v>
      </c>
      <c r="AX347" s="85" t="s">
        <v>5803</v>
      </c>
      <c r="AY347" s="82" t="s">
        <v>66</v>
      </c>
      <c r="AZ347" s="49" t="s">
        <v>2657</v>
      </c>
      <c r="BA347" s="49" t="s">
        <v>2657</v>
      </c>
      <c r="BB347" s="49" t="s">
        <v>2668</v>
      </c>
      <c r="BC347" s="49" t="s">
        <v>2668</v>
      </c>
      <c r="BD347" s="49"/>
      <c r="BE347" s="49"/>
      <c r="BF347" s="123" t="s">
        <v>6537</v>
      </c>
      <c r="BG347" s="123" t="s">
        <v>6537</v>
      </c>
      <c r="BH347" s="123" t="s">
        <v>6624</v>
      </c>
      <c r="BI347" s="123" t="s">
        <v>6624</v>
      </c>
      <c r="BJ347" s="87" t="e">
        <f>REPLACE(INDEX(GroupVertices[Group], MATCH(Vertices[[#This Row],[Vertex]],GroupVertices[Vertex],0)),1,1,"")</f>
        <v>#N/A</v>
      </c>
    </row>
    <row r="348" spans="1:62" x14ac:dyDescent="0.25">
      <c r="A348" s="67" t="s">
        <v>2449</v>
      </c>
      <c r="B348" s="68"/>
      <c r="C348" s="68"/>
      <c r="D348" s="69"/>
      <c r="E348" s="111"/>
      <c r="F348" s="103" t="s">
        <v>2981</v>
      </c>
      <c r="G348" s="112"/>
      <c r="H348" s="72"/>
      <c r="I348" s="73"/>
      <c r="J348" s="113"/>
      <c r="K348" s="72" t="s">
        <v>6256</v>
      </c>
      <c r="L348" s="114"/>
      <c r="M348" s="77">
        <v>8493.6689453125</v>
      </c>
      <c r="N348" s="77">
        <v>2620.38427734375</v>
      </c>
      <c r="O348" s="78"/>
      <c r="P348" s="79"/>
      <c r="Q348" s="79"/>
      <c r="R348" s="89"/>
      <c r="S348" s="49">
        <v>0</v>
      </c>
      <c r="T348" s="49">
        <v>2</v>
      </c>
      <c r="U348" s="50">
        <v>0</v>
      </c>
      <c r="V348" s="50">
        <v>1.0039999999999999E-3</v>
      </c>
      <c r="W348" s="50">
        <v>2.3969999999999998E-3</v>
      </c>
      <c r="X348" s="50">
        <v>0.58915600000000001</v>
      </c>
      <c r="Y348" s="50">
        <v>0.5</v>
      </c>
      <c r="Z348" s="50">
        <v>0</v>
      </c>
      <c r="AA348" s="74">
        <v>348</v>
      </c>
      <c r="AB348" s="74"/>
      <c r="AC348" s="75"/>
      <c r="AD348" s="82" t="s">
        <v>4322</v>
      </c>
      <c r="AE348" s="82">
        <v>38</v>
      </c>
      <c r="AF348" s="82">
        <v>2</v>
      </c>
      <c r="AG348" s="82">
        <v>238</v>
      </c>
      <c r="AH348" s="82">
        <v>214</v>
      </c>
      <c r="AI348" s="82"/>
      <c r="AJ348" s="82"/>
      <c r="AK348" s="82"/>
      <c r="AL348" s="82"/>
      <c r="AM348" s="82"/>
      <c r="AN348" s="84">
        <v>42829.641041666669</v>
      </c>
      <c r="AO348" s="82"/>
      <c r="AP348" s="82" t="b">
        <v>1</v>
      </c>
      <c r="AQ348" s="82" t="b">
        <v>0</v>
      </c>
      <c r="AR348" s="82" t="b">
        <v>0</v>
      </c>
      <c r="AS348" s="82" t="s">
        <v>5370</v>
      </c>
      <c r="AT348" s="82">
        <v>0</v>
      </c>
      <c r="AU348" s="82"/>
      <c r="AV348" s="82" t="b">
        <v>0</v>
      </c>
      <c r="AW348" s="82" t="s">
        <v>1780</v>
      </c>
      <c r="AX348" s="85" t="s">
        <v>5804</v>
      </c>
      <c r="AY348" s="82" t="s">
        <v>66</v>
      </c>
      <c r="AZ348" s="49"/>
      <c r="BA348" s="49"/>
      <c r="BB348" s="49"/>
      <c r="BC348" s="49"/>
      <c r="BD348" s="49"/>
      <c r="BE348" s="49"/>
      <c r="BF348" s="123" t="s">
        <v>6497</v>
      </c>
      <c r="BG348" s="123" t="s">
        <v>6497</v>
      </c>
      <c r="BH348" s="123" t="s">
        <v>6656</v>
      </c>
      <c r="BI348" s="123" t="s">
        <v>6656</v>
      </c>
      <c r="BJ348" s="87" t="e">
        <f>REPLACE(INDEX(GroupVertices[Group], MATCH(Vertices[[#This Row],[Vertex]],GroupVertices[Vertex],0)),1,1,"")</f>
        <v>#N/A</v>
      </c>
    </row>
    <row r="349" spans="1:62" x14ac:dyDescent="0.25">
      <c r="A349" s="67" t="s">
        <v>2450</v>
      </c>
      <c r="B349" s="68"/>
      <c r="C349" s="68"/>
      <c r="D349" s="69"/>
      <c r="E349" s="111"/>
      <c r="F349" s="103" t="s">
        <v>2982</v>
      </c>
      <c r="G349" s="112"/>
      <c r="H349" s="72"/>
      <c r="I349" s="73"/>
      <c r="J349" s="113"/>
      <c r="K349" s="72" t="s">
        <v>6257</v>
      </c>
      <c r="L349" s="114"/>
      <c r="M349" s="77">
        <v>7315.1494140625</v>
      </c>
      <c r="N349" s="77">
        <v>6105.458984375</v>
      </c>
      <c r="O349" s="78"/>
      <c r="P349" s="79"/>
      <c r="Q349" s="79"/>
      <c r="R349" s="89"/>
      <c r="S349" s="49">
        <v>0</v>
      </c>
      <c r="T349" s="49">
        <v>2</v>
      </c>
      <c r="U349" s="50">
        <v>0</v>
      </c>
      <c r="V349" s="50">
        <v>1.0039999999999999E-3</v>
      </c>
      <c r="W349" s="50">
        <v>2.3969999999999998E-3</v>
      </c>
      <c r="X349" s="50">
        <v>0.58915600000000001</v>
      </c>
      <c r="Y349" s="50">
        <v>0.5</v>
      </c>
      <c r="Z349" s="50">
        <v>0</v>
      </c>
      <c r="AA349" s="74">
        <v>349</v>
      </c>
      <c r="AB349" s="74"/>
      <c r="AC349" s="75"/>
      <c r="AD349" s="82" t="s">
        <v>4323</v>
      </c>
      <c r="AE349" s="82">
        <v>306</v>
      </c>
      <c r="AF349" s="82">
        <v>22</v>
      </c>
      <c r="AG349" s="82">
        <v>105</v>
      </c>
      <c r="AH349" s="82">
        <v>3</v>
      </c>
      <c r="AI349" s="82">
        <v>-25200</v>
      </c>
      <c r="AJ349" s="82" t="s">
        <v>4687</v>
      </c>
      <c r="AK349" s="82" t="s">
        <v>1418</v>
      </c>
      <c r="AL349" s="82"/>
      <c r="AM349" s="82" t="s">
        <v>1568</v>
      </c>
      <c r="AN349" s="84">
        <v>41330.492418981485</v>
      </c>
      <c r="AO349" s="82"/>
      <c r="AP349" s="82" t="b">
        <v>1</v>
      </c>
      <c r="AQ349" s="82" t="b">
        <v>0</v>
      </c>
      <c r="AR349" s="82" t="b">
        <v>0</v>
      </c>
      <c r="AS349" s="82" t="s">
        <v>1023</v>
      </c>
      <c r="AT349" s="82">
        <v>3</v>
      </c>
      <c r="AU349" s="85" t="s">
        <v>1731</v>
      </c>
      <c r="AV349" s="82" t="b">
        <v>0</v>
      </c>
      <c r="AW349" s="82" t="s">
        <v>1780</v>
      </c>
      <c r="AX349" s="85" t="s">
        <v>5805</v>
      </c>
      <c r="AY349" s="82" t="s">
        <v>66</v>
      </c>
      <c r="AZ349" s="49" t="s">
        <v>2657</v>
      </c>
      <c r="BA349" s="49" t="s">
        <v>2657</v>
      </c>
      <c r="BB349" s="49" t="s">
        <v>2668</v>
      </c>
      <c r="BC349" s="49" t="s">
        <v>2668</v>
      </c>
      <c r="BD349" s="49"/>
      <c r="BE349" s="49"/>
      <c r="BF349" s="123" t="s">
        <v>6537</v>
      </c>
      <c r="BG349" s="123" t="s">
        <v>6537</v>
      </c>
      <c r="BH349" s="123" t="s">
        <v>6624</v>
      </c>
      <c r="BI349" s="123" t="s">
        <v>6624</v>
      </c>
      <c r="BJ349" s="87" t="e">
        <f>REPLACE(INDEX(GroupVertices[Group], MATCH(Vertices[[#This Row],[Vertex]],GroupVertices[Vertex],0)),1,1,"")</f>
        <v>#N/A</v>
      </c>
    </row>
    <row r="350" spans="1:62" x14ac:dyDescent="0.25">
      <c r="A350" s="67" t="s">
        <v>2451</v>
      </c>
      <c r="B350" s="68"/>
      <c r="C350" s="68"/>
      <c r="D350" s="69"/>
      <c r="E350" s="111"/>
      <c r="F350" s="103" t="s">
        <v>2983</v>
      </c>
      <c r="G350" s="112"/>
      <c r="H350" s="72"/>
      <c r="I350" s="73"/>
      <c r="J350" s="113"/>
      <c r="K350" s="72" t="s">
        <v>6258</v>
      </c>
      <c r="L350" s="114"/>
      <c r="M350" s="77">
        <v>3539.12744140625</v>
      </c>
      <c r="N350" s="77">
        <v>4734.91845703125</v>
      </c>
      <c r="O350" s="78"/>
      <c r="P350" s="79"/>
      <c r="Q350" s="79"/>
      <c r="R350" s="89"/>
      <c r="S350" s="49">
        <v>0</v>
      </c>
      <c r="T350" s="49">
        <v>2</v>
      </c>
      <c r="U350" s="50">
        <v>0</v>
      </c>
      <c r="V350" s="50">
        <v>1.0039999999999999E-3</v>
      </c>
      <c r="W350" s="50">
        <v>2.3969999999999998E-3</v>
      </c>
      <c r="X350" s="50">
        <v>0.58915600000000001</v>
      </c>
      <c r="Y350" s="50">
        <v>0.5</v>
      </c>
      <c r="Z350" s="50">
        <v>0</v>
      </c>
      <c r="AA350" s="74">
        <v>350</v>
      </c>
      <c r="AB350" s="74"/>
      <c r="AC350" s="75"/>
      <c r="AD350" s="82" t="s">
        <v>4324</v>
      </c>
      <c r="AE350" s="82">
        <v>128</v>
      </c>
      <c r="AF350" s="82">
        <v>81</v>
      </c>
      <c r="AG350" s="82">
        <v>2883</v>
      </c>
      <c r="AH350" s="82">
        <v>4646</v>
      </c>
      <c r="AI350" s="82"/>
      <c r="AJ350" s="82" t="s">
        <v>4688</v>
      </c>
      <c r="AK350" s="82"/>
      <c r="AL350" s="82"/>
      <c r="AM350" s="82"/>
      <c r="AN350" s="84">
        <v>40655.194513888891</v>
      </c>
      <c r="AO350" s="82"/>
      <c r="AP350" s="82" t="b">
        <v>1</v>
      </c>
      <c r="AQ350" s="82" t="b">
        <v>0</v>
      </c>
      <c r="AR350" s="82" t="b">
        <v>1</v>
      </c>
      <c r="AS350" s="82" t="s">
        <v>1023</v>
      </c>
      <c r="AT350" s="82">
        <v>8</v>
      </c>
      <c r="AU350" s="85" t="s">
        <v>1731</v>
      </c>
      <c r="AV350" s="82" t="b">
        <v>0</v>
      </c>
      <c r="AW350" s="82" t="s">
        <v>1780</v>
      </c>
      <c r="AX350" s="85" t="s">
        <v>5806</v>
      </c>
      <c r="AY350" s="82" t="s">
        <v>66</v>
      </c>
      <c r="AZ350" s="49" t="s">
        <v>2657</v>
      </c>
      <c r="BA350" s="49" t="s">
        <v>2657</v>
      </c>
      <c r="BB350" s="49" t="s">
        <v>2668</v>
      </c>
      <c r="BC350" s="49" t="s">
        <v>2668</v>
      </c>
      <c r="BD350" s="49"/>
      <c r="BE350" s="49"/>
      <c r="BF350" s="123" t="s">
        <v>6537</v>
      </c>
      <c r="BG350" s="123" t="s">
        <v>6537</v>
      </c>
      <c r="BH350" s="123" t="s">
        <v>6624</v>
      </c>
      <c r="BI350" s="123" t="s">
        <v>6624</v>
      </c>
      <c r="BJ350" s="87" t="e">
        <f>REPLACE(INDEX(GroupVertices[Group], MATCH(Vertices[[#This Row],[Vertex]],GroupVertices[Vertex],0)),1,1,"")</f>
        <v>#N/A</v>
      </c>
    </row>
    <row r="351" spans="1:62" x14ac:dyDescent="0.25">
      <c r="A351" s="67" t="s">
        <v>2452</v>
      </c>
      <c r="B351" s="68"/>
      <c r="C351" s="68"/>
      <c r="D351" s="69"/>
      <c r="E351" s="111"/>
      <c r="F351" s="103" t="s">
        <v>2984</v>
      </c>
      <c r="G351" s="112"/>
      <c r="H351" s="72"/>
      <c r="I351" s="73"/>
      <c r="J351" s="113"/>
      <c r="K351" s="72" t="s">
        <v>6259</v>
      </c>
      <c r="L351" s="114"/>
      <c r="M351" s="77">
        <v>4493.15869140625</v>
      </c>
      <c r="N351" s="77">
        <v>3998.455078125</v>
      </c>
      <c r="O351" s="78"/>
      <c r="P351" s="79"/>
      <c r="Q351" s="79"/>
      <c r="R351" s="89"/>
      <c r="S351" s="49">
        <v>0</v>
      </c>
      <c r="T351" s="49">
        <v>2</v>
      </c>
      <c r="U351" s="50">
        <v>0</v>
      </c>
      <c r="V351" s="50">
        <v>1.0039999999999999E-3</v>
      </c>
      <c r="W351" s="50">
        <v>2.3969999999999998E-3</v>
      </c>
      <c r="X351" s="50">
        <v>0.58915600000000001</v>
      </c>
      <c r="Y351" s="50">
        <v>0.5</v>
      </c>
      <c r="Z351" s="50">
        <v>0</v>
      </c>
      <c r="AA351" s="74">
        <v>351</v>
      </c>
      <c r="AB351" s="74"/>
      <c r="AC351" s="75"/>
      <c r="AD351" s="82" t="s">
        <v>4325</v>
      </c>
      <c r="AE351" s="82">
        <v>88</v>
      </c>
      <c r="AF351" s="82">
        <v>42</v>
      </c>
      <c r="AG351" s="82">
        <v>131</v>
      </c>
      <c r="AH351" s="82">
        <v>4</v>
      </c>
      <c r="AI351" s="82">
        <v>-25200</v>
      </c>
      <c r="AJ351" s="82" t="s">
        <v>4689</v>
      </c>
      <c r="AK351" s="82" t="s">
        <v>1414</v>
      </c>
      <c r="AL351" s="85" t="s">
        <v>5023</v>
      </c>
      <c r="AM351" s="82" t="s">
        <v>1568</v>
      </c>
      <c r="AN351" s="84">
        <v>40046.536805555559</v>
      </c>
      <c r="AO351" s="85" t="s">
        <v>5287</v>
      </c>
      <c r="AP351" s="82" t="b">
        <v>1</v>
      </c>
      <c r="AQ351" s="82" t="b">
        <v>0</v>
      </c>
      <c r="AR351" s="82" t="b">
        <v>0</v>
      </c>
      <c r="AS351" s="82" t="s">
        <v>1023</v>
      </c>
      <c r="AT351" s="82">
        <v>0</v>
      </c>
      <c r="AU351" s="85" t="s">
        <v>1731</v>
      </c>
      <c r="AV351" s="82" t="b">
        <v>0</v>
      </c>
      <c r="AW351" s="82" t="s">
        <v>1780</v>
      </c>
      <c r="AX351" s="85" t="s">
        <v>5807</v>
      </c>
      <c r="AY351" s="82" t="s">
        <v>66</v>
      </c>
      <c r="AZ351" s="49" t="s">
        <v>2657</v>
      </c>
      <c r="BA351" s="49" t="s">
        <v>2657</v>
      </c>
      <c r="BB351" s="49" t="s">
        <v>2668</v>
      </c>
      <c r="BC351" s="49" t="s">
        <v>2668</v>
      </c>
      <c r="BD351" s="49"/>
      <c r="BE351" s="49"/>
      <c r="BF351" s="123" t="s">
        <v>6537</v>
      </c>
      <c r="BG351" s="123" t="s">
        <v>6537</v>
      </c>
      <c r="BH351" s="123" t="s">
        <v>6624</v>
      </c>
      <c r="BI351" s="123" t="s">
        <v>6624</v>
      </c>
      <c r="BJ351" s="87" t="e">
        <f>REPLACE(INDEX(GroupVertices[Group], MATCH(Vertices[[#This Row],[Vertex]],GroupVertices[Vertex],0)),1,1,"")</f>
        <v>#N/A</v>
      </c>
    </row>
    <row r="352" spans="1:62" x14ac:dyDescent="0.25">
      <c r="A352" s="67" t="s">
        <v>2454</v>
      </c>
      <c r="B352" s="68"/>
      <c r="C352" s="68"/>
      <c r="D352" s="69"/>
      <c r="E352" s="111"/>
      <c r="F352" s="103" t="s">
        <v>2986</v>
      </c>
      <c r="G352" s="112"/>
      <c r="H352" s="72"/>
      <c r="I352" s="73"/>
      <c r="J352" s="113"/>
      <c r="K352" s="72" t="s">
        <v>6261</v>
      </c>
      <c r="L352" s="114"/>
      <c r="M352" s="77">
        <v>3782.9609375</v>
      </c>
      <c r="N352" s="77">
        <v>4908.6455078125</v>
      </c>
      <c r="O352" s="78"/>
      <c r="P352" s="79"/>
      <c r="Q352" s="79"/>
      <c r="R352" s="89"/>
      <c r="S352" s="49">
        <v>0</v>
      </c>
      <c r="T352" s="49">
        <v>2</v>
      </c>
      <c r="U352" s="50">
        <v>0</v>
      </c>
      <c r="V352" s="50">
        <v>1.0039999999999999E-3</v>
      </c>
      <c r="W352" s="50">
        <v>2.3969999999999998E-3</v>
      </c>
      <c r="X352" s="50">
        <v>0.58915600000000001</v>
      </c>
      <c r="Y352" s="50">
        <v>0.5</v>
      </c>
      <c r="Z352" s="50">
        <v>0</v>
      </c>
      <c r="AA352" s="74">
        <v>352</v>
      </c>
      <c r="AB352" s="74"/>
      <c r="AC352" s="75"/>
      <c r="AD352" s="82" t="s">
        <v>4327</v>
      </c>
      <c r="AE352" s="82">
        <v>4992</v>
      </c>
      <c r="AF352" s="82">
        <v>3549</v>
      </c>
      <c r="AG352" s="82">
        <v>152698</v>
      </c>
      <c r="AH352" s="82">
        <v>407431</v>
      </c>
      <c r="AI352" s="82">
        <v>19800</v>
      </c>
      <c r="AJ352" s="82" t="s">
        <v>4691</v>
      </c>
      <c r="AK352" s="82" t="s">
        <v>4818</v>
      </c>
      <c r="AL352" s="82"/>
      <c r="AM352" s="82" t="s">
        <v>1419</v>
      </c>
      <c r="AN352" s="84">
        <v>40206.520636574074</v>
      </c>
      <c r="AO352" s="82"/>
      <c r="AP352" s="82" t="b">
        <v>1</v>
      </c>
      <c r="AQ352" s="82" t="b">
        <v>0</v>
      </c>
      <c r="AR352" s="82" t="b">
        <v>1</v>
      </c>
      <c r="AS352" s="82" t="s">
        <v>1023</v>
      </c>
      <c r="AT352" s="82">
        <v>672</v>
      </c>
      <c r="AU352" s="85" t="s">
        <v>1731</v>
      </c>
      <c r="AV352" s="82" t="b">
        <v>0</v>
      </c>
      <c r="AW352" s="82" t="s">
        <v>1780</v>
      </c>
      <c r="AX352" s="85" t="s">
        <v>5809</v>
      </c>
      <c r="AY352" s="82" t="s">
        <v>66</v>
      </c>
      <c r="AZ352" s="49" t="s">
        <v>2657</v>
      </c>
      <c r="BA352" s="49" t="s">
        <v>2657</v>
      </c>
      <c r="BB352" s="49" t="s">
        <v>2668</v>
      </c>
      <c r="BC352" s="49" t="s">
        <v>2668</v>
      </c>
      <c r="BD352" s="49"/>
      <c r="BE352" s="49"/>
      <c r="BF352" s="123" t="s">
        <v>6537</v>
      </c>
      <c r="BG352" s="123" t="s">
        <v>6537</v>
      </c>
      <c r="BH352" s="123" t="s">
        <v>6624</v>
      </c>
      <c r="BI352" s="123" t="s">
        <v>6624</v>
      </c>
      <c r="BJ352" s="87" t="e">
        <f>REPLACE(INDEX(GroupVertices[Group], MATCH(Vertices[[#This Row],[Vertex]],GroupVertices[Vertex],0)),1,1,"")</f>
        <v>#N/A</v>
      </c>
    </row>
    <row r="353" spans="1:62" x14ac:dyDescent="0.25">
      <c r="A353" s="67" t="s">
        <v>2456</v>
      </c>
      <c r="B353" s="68"/>
      <c r="C353" s="68"/>
      <c r="D353" s="69"/>
      <c r="E353" s="111"/>
      <c r="F353" s="103" t="s">
        <v>2988</v>
      </c>
      <c r="G353" s="112"/>
      <c r="H353" s="72"/>
      <c r="I353" s="73"/>
      <c r="J353" s="113"/>
      <c r="K353" s="72" t="s">
        <v>6263</v>
      </c>
      <c r="L353" s="114"/>
      <c r="M353" s="77">
        <v>5633.0263671875</v>
      </c>
      <c r="N353" s="77">
        <v>4906.623046875</v>
      </c>
      <c r="O353" s="78"/>
      <c r="P353" s="79"/>
      <c r="Q353" s="79"/>
      <c r="R353" s="89"/>
      <c r="S353" s="49">
        <v>0</v>
      </c>
      <c r="T353" s="49">
        <v>2</v>
      </c>
      <c r="U353" s="50">
        <v>0</v>
      </c>
      <c r="V353" s="50">
        <v>1.0039999999999999E-3</v>
      </c>
      <c r="W353" s="50">
        <v>2.3969999999999998E-3</v>
      </c>
      <c r="X353" s="50">
        <v>0.58915600000000001</v>
      </c>
      <c r="Y353" s="50">
        <v>0.5</v>
      </c>
      <c r="Z353" s="50">
        <v>0</v>
      </c>
      <c r="AA353" s="74">
        <v>353</v>
      </c>
      <c r="AB353" s="74"/>
      <c r="AC353" s="75"/>
      <c r="AD353" s="82" t="s">
        <v>4329</v>
      </c>
      <c r="AE353" s="82">
        <v>136</v>
      </c>
      <c r="AF353" s="82">
        <v>12</v>
      </c>
      <c r="AG353" s="82">
        <v>32</v>
      </c>
      <c r="AH353" s="82">
        <v>59</v>
      </c>
      <c r="AI353" s="82"/>
      <c r="AJ353" s="82" t="s">
        <v>4692</v>
      </c>
      <c r="AK353" s="82" t="s">
        <v>4908</v>
      </c>
      <c r="AL353" s="82"/>
      <c r="AM353" s="82"/>
      <c r="AN353" s="84">
        <v>42807.212812500002</v>
      </c>
      <c r="AO353" s="85" t="s">
        <v>5289</v>
      </c>
      <c r="AP353" s="82" t="b">
        <v>1</v>
      </c>
      <c r="AQ353" s="82" t="b">
        <v>0</v>
      </c>
      <c r="AR353" s="82" t="b">
        <v>0</v>
      </c>
      <c r="AS353" s="82" t="s">
        <v>1023</v>
      </c>
      <c r="AT353" s="82">
        <v>0</v>
      </c>
      <c r="AU353" s="82"/>
      <c r="AV353" s="82" t="b">
        <v>0</v>
      </c>
      <c r="AW353" s="82" t="s">
        <v>1780</v>
      </c>
      <c r="AX353" s="85" t="s">
        <v>5811</v>
      </c>
      <c r="AY353" s="82" t="s">
        <v>66</v>
      </c>
      <c r="AZ353" s="49"/>
      <c r="BA353" s="49"/>
      <c r="BB353" s="49"/>
      <c r="BC353" s="49"/>
      <c r="BD353" s="49"/>
      <c r="BE353" s="49"/>
      <c r="BF353" s="123" t="s">
        <v>6497</v>
      </c>
      <c r="BG353" s="123" t="s">
        <v>6497</v>
      </c>
      <c r="BH353" s="123" t="s">
        <v>6656</v>
      </c>
      <c r="BI353" s="123" t="s">
        <v>6656</v>
      </c>
      <c r="BJ353" s="87" t="e">
        <f>REPLACE(INDEX(GroupVertices[Group], MATCH(Vertices[[#This Row],[Vertex]],GroupVertices[Vertex],0)),1,1,"")</f>
        <v>#N/A</v>
      </c>
    </row>
    <row r="354" spans="1:62" x14ac:dyDescent="0.25">
      <c r="A354" s="67" t="s">
        <v>2457</v>
      </c>
      <c r="B354" s="68"/>
      <c r="C354" s="68"/>
      <c r="D354" s="69"/>
      <c r="E354" s="111"/>
      <c r="F354" s="103" t="s">
        <v>2989</v>
      </c>
      <c r="G354" s="112"/>
      <c r="H354" s="72"/>
      <c r="I354" s="73"/>
      <c r="J354" s="113"/>
      <c r="K354" s="72" t="s">
        <v>6264</v>
      </c>
      <c r="L354" s="114"/>
      <c r="M354" s="77">
        <v>6791.87744140625</v>
      </c>
      <c r="N354" s="77">
        <v>6050.68505859375</v>
      </c>
      <c r="O354" s="78"/>
      <c r="P354" s="79"/>
      <c r="Q354" s="79"/>
      <c r="R354" s="89"/>
      <c r="S354" s="49">
        <v>0</v>
      </c>
      <c r="T354" s="49">
        <v>2</v>
      </c>
      <c r="U354" s="50">
        <v>0</v>
      </c>
      <c r="V354" s="50">
        <v>1.0039999999999999E-3</v>
      </c>
      <c r="W354" s="50">
        <v>2.3969999999999998E-3</v>
      </c>
      <c r="X354" s="50">
        <v>0.58915600000000001</v>
      </c>
      <c r="Y354" s="50">
        <v>0.5</v>
      </c>
      <c r="Z354" s="50">
        <v>0</v>
      </c>
      <c r="AA354" s="74">
        <v>354</v>
      </c>
      <c r="AB354" s="74"/>
      <c r="AC354" s="75"/>
      <c r="AD354" s="82" t="s">
        <v>4330</v>
      </c>
      <c r="AE354" s="82">
        <v>27</v>
      </c>
      <c r="AF354" s="82">
        <v>3</v>
      </c>
      <c r="AG354" s="82">
        <v>107</v>
      </c>
      <c r="AH354" s="82">
        <v>15</v>
      </c>
      <c r="AI354" s="82"/>
      <c r="AJ354" s="82" t="s">
        <v>4693</v>
      </c>
      <c r="AK354" s="82"/>
      <c r="AL354" s="82"/>
      <c r="AM354" s="82"/>
      <c r="AN354" s="84">
        <v>42782.58834490741</v>
      </c>
      <c r="AO354" s="82"/>
      <c r="AP354" s="82" t="b">
        <v>1</v>
      </c>
      <c r="AQ354" s="82" t="b">
        <v>0</v>
      </c>
      <c r="AR354" s="82" t="b">
        <v>0</v>
      </c>
      <c r="AS354" s="82" t="s">
        <v>1023</v>
      </c>
      <c r="AT354" s="82">
        <v>0</v>
      </c>
      <c r="AU354" s="82"/>
      <c r="AV354" s="82" t="b">
        <v>0</v>
      </c>
      <c r="AW354" s="82" t="s">
        <v>1780</v>
      </c>
      <c r="AX354" s="85" t="s">
        <v>5812</v>
      </c>
      <c r="AY354" s="82" t="s">
        <v>66</v>
      </c>
      <c r="AZ354" s="49" t="s">
        <v>2657</v>
      </c>
      <c r="BA354" s="49" t="s">
        <v>2657</v>
      </c>
      <c r="BB354" s="49" t="s">
        <v>2668</v>
      </c>
      <c r="BC354" s="49" t="s">
        <v>2668</v>
      </c>
      <c r="BD354" s="49"/>
      <c r="BE354" s="49"/>
      <c r="BF354" s="123" t="s">
        <v>6537</v>
      </c>
      <c r="BG354" s="123" t="s">
        <v>6537</v>
      </c>
      <c r="BH354" s="123" t="s">
        <v>6624</v>
      </c>
      <c r="BI354" s="123" t="s">
        <v>6624</v>
      </c>
      <c r="BJ354" s="87" t="e">
        <f>REPLACE(INDEX(GroupVertices[Group], MATCH(Vertices[[#This Row],[Vertex]],GroupVertices[Vertex],0)),1,1,"")</f>
        <v>#N/A</v>
      </c>
    </row>
    <row r="355" spans="1:62" x14ac:dyDescent="0.25">
      <c r="A355" s="67" t="s">
        <v>2458</v>
      </c>
      <c r="B355" s="68"/>
      <c r="C355" s="68"/>
      <c r="D355" s="69"/>
      <c r="E355" s="111"/>
      <c r="F355" s="103" t="s">
        <v>2990</v>
      </c>
      <c r="G355" s="112"/>
      <c r="H355" s="72"/>
      <c r="I355" s="73"/>
      <c r="J355" s="113"/>
      <c r="K355" s="72" t="s">
        <v>6265</v>
      </c>
      <c r="L355" s="114"/>
      <c r="M355" s="77">
        <v>8620.986328125</v>
      </c>
      <c r="N355" s="77">
        <v>5322.5</v>
      </c>
      <c r="O355" s="78"/>
      <c r="P355" s="79"/>
      <c r="Q355" s="79"/>
      <c r="R355" s="89"/>
      <c r="S355" s="49">
        <v>0</v>
      </c>
      <c r="T355" s="49">
        <v>2</v>
      </c>
      <c r="U355" s="50">
        <v>0</v>
      </c>
      <c r="V355" s="50">
        <v>1.0039999999999999E-3</v>
      </c>
      <c r="W355" s="50">
        <v>2.3969999999999998E-3</v>
      </c>
      <c r="X355" s="50">
        <v>0.58915600000000001</v>
      </c>
      <c r="Y355" s="50">
        <v>0.5</v>
      </c>
      <c r="Z355" s="50">
        <v>0</v>
      </c>
      <c r="AA355" s="74">
        <v>355</v>
      </c>
      <c r="AB355" s="74"/>
      <c r="AC355" s="75"/>
      <c r="AD355" s="82" t="s">
        <v>4331</v>
      </c>
      <c r="AE355" s="82">
        <v>32</v>
      </c>
      <c r="AF355" s="82">
        <v>41</v>
      </c>
      <c r="AG355" s="82">
        <v>9666</v>
      </c>
      <c r="AH355" s="82">
        <v>6106</v>
      </c>
      <c r="AI355" s="82"/>
      <c r="AJ355" s="82" t="s">
        <v>4694</v>
      </c>
      <c r="AK355" s="82" t="s">
        <v>1435</v>
      </c>
      <c r="AL355" s="82"/>
      <c r="AM355" s="82"/>
      <c r="AN355" s="84">
        <v>42820.43241898148</v>
      </c>
      <c r="AO355" s="82"/>
      <c r="AP355" s="82" t="b">
        <v>1</v>
      </c>
      <c r="AQ355" s="82" t="b">
        <v>0</v>
      </c>
      <c r="AR355" s="82" t="b">
        <v>0</v>
      </c>
      <c r="AS355" s="82" t="s">
        <v>1023</v>
      </c>
      <c r="AT355" s="82">
        <v>0</v>
      </c>
      <c r="AU355" s="82"/>
      <c r="AV355" s="82" t="b">
        <v>0</v>
      </c>
      <c r="AW355" s="82" t="s">
        <v>1780</v>
      </c>
      <c r="AX355" s="85" t="s">
        <v>5813</v>
      </c>
      <c r="AY355" s="82" t="s">
        <v>66</v>
      </c>
      <c r="AZ355" s="49" t="s">
        <v>2657</v>
      </c>
      <c r="BA355" s="49" t="s">
        <v>2657</v>
      </c>
      <c r="BB355" s="49" t="s">
        <v>2668</v>
      </c>
      <c r="BC355" s="49" t="s">
        <v>2668</v>
      </c>
      <c r="BD355" s="49"/>
      <c r="BE355" s="49"/>
      <c r="BF355" s="123" t="s">
        <v>6537</v>
      </c>
      <c r="BG355" s="123" t="s">
        <v>6537</v>
      </c>
      <c r="BH355" s="123" t="s">
        <v>6624</v>
      </c>
      <c r="BI355" s="123" t="s">
        <v>6624</v>
      </c>
      <c r="BJ355" s="87" t="e">
        <f>REPLACE(INDEX(GroupVertices[Group], MATCH(Vertices[[#This Row],[Vertex]],GroupVertices[Vertex],0)),1,1,"")</f>
        <v>#N/A</v>
      </c>
    </row>
    <row r="356" spans="1:62" x14ac:dyDescent="0.25">
      <c r="A356" s="67" t="s">
        <v>2460</v>
      </c>
      <c r="B356" s="68"/>
      <c r="C356" s="68"/>
      <c r="D356" s="69"/>
      <c r="E356" s="111"/>
      <c r="F356" s="103" t="s">
        <v>2991</v>
      </c>
      <c r="G356" s="112"/>
      <c r="H356" s="72"/>
      <c r="I356" s="73"/>
      <c r="J356" s="113"/>
      <c r="K356" s="72" t="s">
        <v>6267</v>
      </c>
      <c r="L356" s="114"/>
      <c r="M356" s="77">
        <v>7126.6171875</v>
      </c>
      <c r="N356" s="77">
        <v>5229.12890625</v>
      </c>
      <c r="O356" s="78"/>
      <c r="P356" s="79"/>
      <c r="Q356" s="79"/>
      <c r="R356" s="89"/>
      <c r="S356" s="49">
        <v>0</v>
      </c>
      <c r="T356" s="49">
        <v>2</v>
      </c>
      <c r="U356" s="50">
        <v>0</v>
      </c>
      <c r="V356" s="50">
        <v>1.0039999999999999E-3</v>
      </c>
      <c r="W356" s="50">
        <v>2.3969999999999998E-3</v>
      </c>
      <c r="X356" s="50">
        <v>0.58915600000000001</v>
      </c>
      <c r="Y356" s="50">
        <v>0.5</v>
      </c>
      <c r="Z356" s="50">
        <v>0</v>
      </c>
      <c r="AA356" s="74">
        <v>356</v>
      </c>
      <c r="AB356" s="74"/>
      <c r="AC356" s="75"/>
      <c r="AD356" s="82" t="s">
        <v>4333</v>
      </c>
      <c r="AE356" s="82">
        <v>430</v>
      </c>
      <c r="AF356" s="82">
        <v>45</v>
      </c>
      <c r="AG356" s="82">
        <v>983</v>
      </c>
      <c r="AH356" s="82">
        <v>1119</v>
      </c>
      <c r="AI356" s="82"/>
      <c r="AJ356" s="82"/>
      <c r="AK356" s="82"/>
      <c r="AL356" s="82"/>
      <c r="AM356" s="82"/>
      <c r="AN356" s="84">
        <v>42766.180543981478</v>
      </c>
      <c r="AO356" s="82"/>
      <c r="AP356" s="82" t="b">
        <v>1</v>
      </c>
      <c r="AQ356" s="82" t="b">
        <v>0</v>
      </c>
      <c r="AR356" s="82" t="b">
        <v>0</v>
      </c>
      <c r="AS356" s="82" t="s">
        <v>5370</v>
      </c>
      <c r="AT356" s="82">
        <v>2</v>
      </c>
      <c r="AU356" s="82"/>
      <c r="AV356" s="82" t="b">
        <v>0</v>
      </c>
      <c r="AW356" s="82" t="s">
        <v>1780</v>
      </c>
      <c r="AX356" s="85" t="s">
        <v>5815</v>
      </c>
      <c r="AY356" s="82" t="s">
        <v>66</v>
      </c>
      <c r="AZ356" s="49" t="s">
        <v>2657</v>
      </c>
      <c r="BA356" s="49" t="s">
        <v>2657</v>
      </c>
      <c r="BB356" s="49" t="s">
        <v>2668</v>
      </c>
      <c r="BC356" s="49" t="s">
        <v>2668</v>
      </c>
      <c r="BD356" s="49"/>
      <c r="BE356" s="49"/>
      <c r="BF356" s="123" t="s">
        <v>6537</v>
      </c>
      <c r="BG356" s="123" t="s">
        <v>6537</v>
      </c>
      <c r="BH356" s="123" t="s">
        <v>6624</v>
      </c>
      <c r="BI356" s="123" t="s">
        <v>6624</v>
      </c>
      <c r="BJ356" s="87" t="e">
        <f>REPLACE(INDEX(GroupVertices[Group], MATCH(Vertices[[#This Row],[Vertex]],GroupVertices[Vertex],0)),1,1,"")</f>
        <v>#N/A</v>
      </c>
    </row>
    <row r="357" spans="1:62" x14ac:dyDescent="0.25">
      <c r="A357" s="67" t="s">
        <v>2461</v>
      </c>
      <c r="B357" s="68"/>
      <c r="C357" s="68"/>
      <c r="D357" s="69"/>
      <c r="E357" s="111"/>
      <c r="F357" s="103" t="s">
        <v>2992</v>
      </c>
      <c r="G357" s="112"/>
      <c r="H357" s="72"/>
      <c r="I357" s="73"/>
      <c r="J357" s="113"/>
      <c r="K357" s="72" t="s">
        <v>6268</v>
      </c>
      <c r="L357" s="114"/>
      <c r="M357" s="77">
        <v>7991.884765625</v>
      </c>
      <c r="N357" s="77">
        <v>3368.787841796875</v>
      </c>
      <c r="O357" s="78"/>
      <c r="P357" s="79"/>
      <c r="Q357" s="79"/>
      <c r="R357" s="89"/>
      <c r="S357" s="49">
        <v>0</v>
      </c>
      <c r="T357" s="49">
        <v>2</v>
      </c>
      <c r="U357" s="50">
        <v>0</v>
      </c>
      <c r="V357" s="50">
        <v>1.0039999999999999E-3</v>
      </c>
      <c r="W357" s="50">
        <v>2.3969999999999998E-3</v>
      </c>
      <c r="X357" s="50">
        <v>0.58915600000000001</v>
      </c>
      <c r="Y357" s="50">
        <v>0.5</v>
      </c>
      <c r="Z357" s="50">
        <v>0</v>
      </c>
      <c r="AA357" s="74">
        <v>357</v>
      </c>
      <c r="AB357" s="74"/>
      <c r="AC357" s="75"/>
      <c r="AD357" s="82" t="s">
        <v>4334</v>
      </c>
      <c r="AE357" s="82">
        <v>123</v>
      </c>
      <c r="AF357" s="82">
        <v>25</v>
      </c>
      <c r="AG357" s="82">
        <v>500</v>
      </c>
      <c r="AH357" s="82">
        <v>263</v>
      </c>
      <c r="AI357" s="82"/>
      <c r="AJ357" s="82" t="s">
        <v>4695</v>
      </c>
      <c r="AK357" s="82" t="s">
        <v>1469</v>
      </c>
      <c r="AL357" s="85" t="s">
        <v>5024</v>
      </c>
      <c r="AM357" s="82"/>
      <c r="AN357" s="84">
        <v>42593.660266203704</v>
      </c>
      <c r="AO357" s="85" t="s">
        <v>5290</v>
      </c>
      <c r="AP357" s="82" t="b">
        <v>1</v>
      </c>
      <c r="AQ357" s="82" t="b">
        <v>0</v>
      </c>
      <c r="AR357" s="82" t="b">
        <v>0</v>
      </c>
      <c r="AS357" s="82" t="s">
        <v>1023</v>
      </c>
      <c r="AT357" s="82">
        <v>0</v>
      </c>
      <c r="AU357" s="82"/>
      <c r="AV357" s="82" t="b">
        <v>0</v>
      </c>
      <c r="AW357" s="82" t="s">
        <v>1780</v>
      </c>
      <c r="AX357" s="85" t="s">
        <v>5816</v>
      </c>
      <c r="AY357" s="82" t="s">
        <v>66</v>
      </c>
      <c r="AZ357" s="49" t="s">
        <v>2657</v>
      </c>
      <c r="BA357" s="49" t="s">
        <v>2657</v>
      </c>
      <c r="BB357" s="49" t="s">
        <v>2668</v>
      </c>
      <c r="BC357" s="49" t="s">
        <v>2668</v>
      </c>
      <c r="BD357" s="49"/>
      <c r="BE357" s="49"/>
      <c r="BF357" s="123" t="s">
        <v>6537</v>
      </c>
      <c r="BG357" s="123" t="s">
        <v>6537</v>
      </c>
      <c r="BH357" s="123" t="s">
        <v>6624</v>
      </c>
      <c r="BI357" s="123" t="s">
        <v>6624</v>
      </c>
      <c r="BJ357" s="87" t="e">
        <f>REPLACE(INDEX(GroupVertices[Group], MATCH(Vertices[[#This Row],[Vertex]],GroupVertices[Vertex],0)),1,1,"")</f>
        <v>#N/A</v>
      </c>
    </row>
    <row r="358" spans="1:62" x14ac:dyDescent="0.25">
      <c r="A358" s="67" t="s">
        <v>2462</v>
      </c>
      <c r="B358" s="68"/>
      <c r="C358" s="68"/>
      <c r="D358" s="69"/>
      <c r="E358" s="111"/>
      <c r="F358" s="103" t="s">
        <v>2993</v>
      </c>
      <c r="G358" s="112"/>
      <c r="H358" s="72"/>
      <c r="I358" s="73"/>
      <c r="J358" s="113"/>
      <c r="K358" s="72" t="s">
        <v>6269</v>
      </c>
      <c r="L358" s="114"/>
      <c r="M358" s="77">
        <v>3008.112548828125</v>
      </c>
      <c r="N358" s="77">
        <v>3219.48828125</v>
      </c>
      <c r="O358" s="78"/>
      <c r="P358" s="79"/>
      <c r="Q358" s="79"/>
      <c r="R358" s="89"/>
      <c r="S358" s="49">
        <v>0</v>
      </c>
      <c r="T358" s="49">
        <v>2</v>
      </c>
      <c r="U358" s="50">
        <v>0</v>
      </c>
      <c r="V358" s="50">
        <v>1.0039999999999999E-3</v>
      </c>
      <c r="W358" s="50">
        <v>2.3969999999999998E-3</v>
      </c>
      <c r="X358" s="50">
        <v>0.58915600000000001</v>
      </c>
      <c r="Y358" s="50">
        <v>0.5</v>
      </c>
      <c r="Z358" s="50">
        <v>0</v>
      </c>
      <c r="AA358" s="74">
        <v>358</v>
      </c>
      <c r="AB358" s="74"/>
      <c r="AC358" s="75"/>
      <c r="AD358" s="82" t="s">
        <v>4335</v>
      </c>
      <c r="AE358" s="82">
        <v>119</v>
      </c>
      <c r="AF358" s="82">
        <v>187</v>
      </c>
      <c r="AG358" s="82">
        <v>45</v>
      </c>
      <c r="AH358" s="82">
        <v>27</v>
      </c>
      <c r="AI358" s="82"/>
      <c r="AJ358" s="82" t="s">
        <v>4696</v>
      </c>
      <c r="AK358" s="82" t="s">
        <v>1498</v>
      </c>
      <c r="AL358" s="82"/>
      <c r="AM358" s="82"/>
      <c r="AN358" s="84">
        <v>40814.295856481483</v>
      </c>
      <c r="AO358" s="85" t="s">
        <v>5291</v>
      </c>
      <c r="AP358" s="82" t="b">
        <v>0</v>
      </c>
      <c r="AQ358" s="82" t="b">
        <v>0</v>
      </c>
      <c r="AR358" s="82" t="b">
        <v>0</v>
      </c>
      <c r="AS358" s="82" t="s">
        <v>1023</v>
      </c>
      <c r="AT358" s="82">
        <v>0</v>
      </c>
      <c r="AU358" s="85" t="s">
        <v>1738</v>
      </c>
      <c r="AV358" s="82" t="b">
        <v>0</v>
      </c>
      <c r="AW358" s="82" t="s">
        <v>1780</v>
      </c>
      <c r="AX358" s="85" t="s">
        <v>5817</v>
      </c>
      <c r="AY358" s="82" t="s">
        <v>66</v>
      </c>
      <c r="AZ358" s="49" t="s">
        <v>2657</v>
      </c>
      <c r="BA358" s="49" t="s">
        <v>2657</v>
      </c>
      <c r="BB358" s="49" t="s">
        <v>2668</v>
      </c>
      <c r="BC358" s="49" t="s">
        <v>2668</v>
      </c>
      <c r="BD358" s="49"/>
      <c r="BE358" s="49"/>
      <c r="BF358" s="123" t="s">
        <v>6537</v>
      </c>
      <c r="BG358" s="123" t="s">
        <v>6537</v>
      </c>
      <c r="BH358" s="123" t="s">
        <v>6624</v>
      </c>
      <c r="BI358" s="123" t="s">
        <v>6624</v>
      </c>
      <c r="BJ358" s="87" t="e">
        <f>REPLACE(INDEX(GroupVertices[Group], MATCH(Vertices[[#This Row],[Vertex]],GroupVertices[Vertex],0)),1,1,"")</f>
        <v>#N/A</v>
      </c>
    </row>
    <row r="359" spans="1:62" x14ac:dyDescent="0.25">
      <c r="A359" s="67" t="s">
        <v>2463</v>
      </c>
      <c r="B359" s="68"/>
      <c r="C359" s="68"/>
      <c r="D359" s="69"/>
      <c r="E359" s="111"/>
      <c r="F359" s="103" t="s">
        <v>2994</v>
      </c>
      <c r="G359" s="112"/>
      <c r="H359" s="72"/>
      <c r="I359" s="73"/>
      <c r="J359" s="113"/>
      <c r="K359" s="72" t="s">
        <v>6270</v>
      </c>
      <c r="L359" s="114"/>
      <c r="M359" s="77">
        <v>4258.015625</v>
      </c>
      <c r="N359" s="77">
        <v>5069.81884765625</v>
      </c>
      <c r="O359" s="78"/>
      <c r="P359" s="79"/>
      <c r="Q359" s="79"/>
      <c r="R359" s="89"/>
      <c r="S359" s="49">
        <v>0</v>
      </c>
      <c r="T359" s="49">
        <v>2</v>
      </c>
      <c r="U359" s="50">
        <v>0</v>
      </c>
      <c r="V359" s="50">
        <v>1.0039999999999999E-3</v>
      </c>
      <c r="W359" s="50">
        <v>2.3969999999999998E-3</v>
      </c>
      <c r="X359" s="50">
        <v>0.58915600000000001</v>
      </c>
      <c r="Y359" s="50">
        <v>0.5</v>
      </c>
      <c r="Z359" s="50">
        <v>0</v>
      </c>
      <c r="AA359" s="74">
        <v>359</v>
      </c>
      <c r="AB359" s="74"/>
      <c r="AC359" s="75"/>
      <c r="AD359" s="82" t="s">
        <v>4336</v>
      </c>
      <c r="AE359" s="82">
        <v>237</v>
      </c>
      <c r="AF359" s="82">
        <v>73</v>
      </c>
      <c r="AG359" s="82">
        <v>46</v>
      </c>
      <c r="AH359" s="82">
        <v>222</v>
      </c>
      <c r="AI359" s="82"/>
      <c r="AJ359" s="82"/>
      <c r="AK359" s="82" t="s">
        <v>4909</v>
      </c>
      <c r="AL359" s="82"/>
      <c r="AM359" s="82"/>
      <c r="AN359" s="84">
        <v>42067.700532407405</v>
      </c>
      <c r="AO359" s="85" t="s">
        <v>5292</v>
      </c>
      <c r="AP359" s="82" t="b">
        <v>1</v>
      </c>
      <c r="AQ359" s="82" t="b">
        <v>0</v>
      </c>
      <c r="AR359" s="82" t="b">
        <v>0</v>
      </c>
      <c r="AS359" s="82" t="s">
        <v>1023</v>
      </c>
      <c r="AT359" s="82">
        <v>0</v>
      </c>
      <c r="AU359" s="85" t="s">
        <v>1731</v>
      </c>
      <c r="AV359" s="82" t="b">
        <v>0</v>
      </c>
      <c r="AW359" s="82" t="s">
        <v>1780</v>
      </c>
      <c r="AX359" s="85" t="s">
        <v>5818</v>
      </c>
      <c r="AY359" s="82" t="s">
        <v>66</v>
      </c>
      <c r="AZ359" s="49" t="s">
        <v>2657</v>
      </c>
      <c r="BA359" s="49" t="s">
        <v>2657</v>
      </c>
      <c r="BB359" s="49" t="s">
        <v>2668</v>
      </c>
      <c r="BC359" s="49" t="s">
        <v>2668</v>
      </c>
      <c r="BD359" s="49"/>
      <c r="BE359" s="49"/>
      <c r="BF359" s="123" t="s">
        <v>6537</v>
      </c>
      <c r="BG359" s="123" t="s">
        <v>6537</v>
      </c>
      <c r="BH359" s="123" t="s">
        <v>6624</v>
      </c>
      <c r="BI359" s="123" t="s">
        <v>6624</v>
      </c>
      <c r="BJ359" s="87" t="e">
        <f>REPLACE(INDEX(GroupVertices[Group], MATCH(Vertices[[#This Row],[Vertex]],GroupVertices[Vertex],0)),1,1,"")</f>
        <v>#N/A</v>
      </c>
    </row>
    <row r="360" spans="1:62" x14ac:dyDescent="0.25">
      <c r="A360" s="67" t="s">
        <v>2465</v>
      </c>
      <c r="B360" s="68"/>
      <c r="C360" s="68"/>
      <c r="D360" s="69"/>
      <c r="E360" s="111"/>
      <c r="F360" s="103" t="s">
        <v>2996</v>
      </c>
      <c r="G360" s="112"/>
      <c r="H360" s="72"/>
      <c r="I360" s="73"/>
      <c r="J360" s="113"/>
      <c r="K360" s="72" t="s">
        <v>6272</v>
      </c>
      <c r="L360" s="114"/>
      <c r="M360" s="77">
        <v>7023.98779296875</v>
      </c>
      <c r="N360" s="77">
        <v>3230.0126953125</v>
      </c>
      <c r="O360" s="78"/>
      <c r="P360" s="79"/>
      <c r="Q360" s="79"/>
      <c r="R360" s="89"/>
      <c r="S360" s="49">
        <v>0</v>
      </c>
      <c r="T360" s="49">
        <v>2</v>
      </c>
      <c r="U360" s="50">
        <v>0</v>
      </c>
      <c r="V360" s="50">
        <v>1.0039999999999999E-3</v>
      </c>
      <c r="W360" s="50">
        <v>2.3969999999999998E-3</v>
      </c>
      <c r="X360" s="50">
        <v>0.58915600000000001</v>
      </c>
      <c r="Y360" s="50">
        <v>0.5</v>
      </c>
      <c r="Z360" s="50">
        <v>0</v>
      </c>
      <c r="AA360" s="74">
        <v>360</v>
      </c>
      <c r="AB360" s="74"/>
      <c r="AC360" s="75"/>
      <c r="AD360" s="82" t="s">
        <v>4338</v>
      </c>
      <c r="AE360" s="82">
        <v>659</v>
      </c>
      <c r="AF360" s="82">
        <v>1300</v>
      </c>
      <c r="AG360" s="82">
        <v>16429</v>
      </c>
      <c r="AH360" s="82">
        <v>8507</v>
      </c>
      <c r="AI360" s="82">
        <v>19800</v>
      </c>
      <c r="AJ360" s="82" t="s">
        <v>4698</v>
      </c>
      <c r="AK360" s="82" t="s">
        <v>1045</v>
      </c>
      <c r="AL360" s="85" t="s">
        <v>5025</v>
      </c>
      <c r="AM360" s="82" t="s">
        <v>1435</v>
      </c>
      <c r="AN360" s="84">
        <v>40288.277627314812</v>
      </c>
      <c r="AO360" s="85" t="s">
        <v>5294</v>
      </c>
      <c r="AP360" s="82" t="b">
        <v>0</v>
      </c>
      <c r="AQ360" s="82" t="b">
        <v>0</v>
      </c>
      <c r="AR360" s="82" t="b">
        <v>1</v>
      </c>
      <c r="AS360" s="82" t="s">
        <v>1023</v>
      </c>
      <c r="AT360" s="82">
        <v>91</v>
      </c>
      <c r="AU360" s="85" t="s">
        <v>1760</v>
      </c>
      <c r="AV360" s="82" t="b">
        <v>0</v>
      </c>
      <c r="AW360" s="82" t="s">
        <v>1780</v>
      </c>
      <c r="AX360" s="85" t="s">
        <v>5820</v>
      </c>
      <c r="AY360" s="82" t="s">
        <v>66</v>
      </c>
      <c r="AZ360" s="49" t="s">
        <v>2657</v>
      </c>
      <c r="BA360" s="49" t="s">
        <v>2657</v>
      </c>
      <c r="BB360" s="49" t="s">
        <v>2668</v>
      </c>
      <c r="BC360" s="49" t="s">
        <v>2668</v>
      </c>
      <c r="BD360" s="49"/>
      <c r="BE360" s="49"/>
      <c r="BF360" s="123" t="s">
        <v>6537</v>
      </c>
      <c r="BG360" s="123" t="s">
        <v>6537</v>
      </c>
      <c r="BH360" s="123" t="s">
        <v>6624</v>
      </c>
      <c r="BI360" s="123" t="s">
        <v>6624</v>
      </c>
      <c r="BJ360" s="87" t="e">
        <f>REPLACE(INDEX(GroupVertices[Group], MATCH(Vertices[[#This Row],[Vertex]],GroupVertices[Vertex],0)),1,1,"")</f>
        <v>#N/A</v>
      </c>
    </row>
    <row r="361" spans="1:62" x14ac:dyDescent="0.25">
      <c r="A361" s="67" t="s">
        <v>2467</v>
      </c>
      <c r="B361" s="68"/>
      <c r="C361" s="68"/>
      <c r="D361" s="69"/>
      <c r="E361" s="111"/>
      <c r="F361" s="103" t="s">
        <v>2998</v>
      </c>
      <c r="G361" s="112"/>
      <c r="H361" s="72"/>
      <c r="I361" s="73"/>
      <c r="J361" s="113"/>
      <c r="K361" s="72" t="s">
        <v>6274</v>
      </c>
      <c r="L361" s="114"/>
      <c r="M361" s="77">
        <v>4637.01416015625</v>
      </c>
      <c r="N361" s="77">
        <v>6184.5107421875</v>
      </c>
      <c r="O361" s="78"/>
      <c r="P361" s="79"/>
      <c r="Q361" s="79"/>
      <c r="R361" s="89"/>
      <c r="S361" s="49">
        <v>0</v>
      </c>
      <c r="T361" s="49">
        <v>2</v>
      </c>
      <c r="U361" s="50">
        <v>0</v>
      </c>
      <c r="V361" s="50">
        <v>1.0039999999999999E-3</v>
      </c>
      <c r="W361" s="50">
        <v>2.3969999999999998E-3</v>
      </c>
      <c r="X361" s="50">
        <v>0.58915600000000001</v>
      </c>
      <c r="Y361" s="50">
        <v>0.5</v>
      </c>
      <c r="Z361" s="50">
        <v>0</v>
      </c>
      <c r="AA361" s="74">
        <v>361</v>
      </c>
      <c r="AB361" s="74"/>
      <c r="AC361" s="75"/>
      <c r="AD361" s="82" t="s">
        <v>4340</v>
      </c>
      <c r="AE361" s="82">
        <v>304</v>
      </c>
      <c r="AF361" s="82">
        <v>21</v>
      </c>
      <c r="AG361" s="82">
        <v>180</v>
      </c>
      <c r="AH361" s="82">
        <v>252</v>
      </c>
      <c r="AI361" s="82"/>
      <c r="AJ361" s="82" t="s">
        <v>4699</v>
      </c>
      <c r="AK361" s="82" t="s">
        <v>4795</v>
      </c>
      <c r="AL361" s="82"/>
      <c r="AM361" s="82"/>
      <c r="AN361" s="84">
        <v>42521.609652777777</v>
      </c>
      <c r="AO361" s="85" t="s">
        <v>5295</v>
      </c>
      <c r="AP361" s="82" t="b">
        <v>1</v>
      </c>
      <c r="AQ361" s="82" t="b">
        <v>0</v>
      </c>
      <c r="AR361" s="82" t="b">
        <v>1</v>
      </c>
      <c r="AS361" s="82" t="s">
        <v>1023</v>
      </c>
      <c r="AT361" s="82">
        <v>0</v>
      </c>
      <c r="AU361" s="82"/>
      <c r="AV361" s="82" t="b">
        <v>0</v>
      </c>
      <c r="AW361" s="82" t="s">
        <v>1780</v>
      </c>
      <c r="AX361" s="85" t="s">
        <v>5822</v>
      </c>
      <c r="AY361" s="82" t="s">
        <v>66</v>
      </c>
      <c r="AZ361" s="49" t="s">
        <v>2657</v>
      </c>
      <c r="BA361" s="49" t="s">
        <v>2657</v>
      </c>
      <c r="BB361" s="49" t="s">
        <v>2668</v>
      </c>
      <c r="BC361" s="49" t="s">
        <v>2668</v>
      </c>
      <c r="BD361" s="49"/>
      <c r="BE361" s="49"/>
      <c r="BF361" s="123" t="s">
        <v>6537</v>
      </c>
      <c r="BG361" s="123" t="s">
        <v>6537</v>
      </c>
      <c r="BH361" s="123" t="s">
        <v>6624</v>
      </c>
      <c r="BI361" s="123" t="s">
        <v>6624</v>
      </c>
      <c r="BJ361" s="87" t="e">
        <f>REPLACE(INDEX(GroupVertices[Group], MATCH(Vertices[[#This Row],[Vertex]],GroupVertices[Vertex],0)),1,1,"")</f>
        <v>#N/A</v>
      </c>
    </row>
    <row r="362" spans="1:62" x14ac:dyDescent="0.25">
      <c r="A362" s="67" t="s">
        <v>2468</v>
      </c>
      <c r="B362" s="68"/>
      <c r="C362" s="68"/>
      <c r="D362" s="69"/>
      <c r="E362" s="111"/>
      <c r="F362" s="103" t="s">
        <v>2999</v>
      </c>
      <c r="G362" s="112"/>
      <c r="H362" s="72"/>
      <c r="I362" s="73"/>
      <c r="J362" s="113"/>
      <c r="K362" s="72" t="s">
        <v>6275</v>
      </c>
      <c r="L362" s="114"/>
      <c r="M362" s="77">
        <v>6943.6171875</v>
      </c>
      <c r="N362" s="77">
        <v>1367.7237548828125</v>
      </c>
      <c r="O362" s="78"/>
      <c r="P362" s="79"/>
      <c r="Q362" s="79"/>
      <c r="R362" s="89"/>
      <c r="S362" s="49">
        <v>0</v>
      </c>
      <c r="T362" s="49">
        <v>2</v>
      </c>
      <c r="U362" s="50">
        <v>0</v>
      </c>
      <c r="V362" s="50">
        <v>1.0039999999999999E-3</v>
      </c>
      <c r="W362" s="50">
        <v>2.3969999999999998E-3</v>
      </c>
      <c r="X362" s="50">
        <v>0.58915600000000001</v>
      </c>
      <c r="Y362" s="50">
        <v>0.5</v>
      </c>
      <c r="Z362" s="50">
        <v>0</v>
      </c>
      <c r="AA362" s="74">
        <v>362</v>
      </c>
      <c r="AB362" s="74"/>
      <c r="AC362" s="75"/>
      <c r="AD362" s="82" t="s">
        <v>4341</v>
      </c>
      <c r="AE362" s="82">
        <v>353</v>
      </c>
      <c r="AF362" s="82">
        <v>833</v>
      </c>
      <c r="AG362" s="82">
        <v>37407</v>
      </c>
      <c r="AH362" s="82">
        <v>20273</v>
      </c>
      <c r="AI362" s="82"/>
      <c r="AJ362" s="82" t="s">
        <v>4700</v>
      </c>
      <c r="AK362" s="82" t="s">
        <v>1045</v>
      </c>
      <c r="AL362" s="82"/>
      <c r="AM362" s="82"/>
      <c r="AN362" s="84">
        <v>41951.430462962962</v>
      </c>
      <c r="AO362" s="85" t="s">
        <v>5296</v>
      </c>
      <c r="AP362" s="82" t="b">
        <v>0</v>
      </c>
      <c r="AQ362" s="82" t="b">
        <v>0</v>
      </c>
      <c r="AR362" s="82" t="b">
        <v>1</v>
      </c>
      <c r="AS362" s="82" t="s">
        <v>1023</v>
      </c>
      <c r="AT362" s="82">
        <v>11</v>
      </c>
      <c r="AU362" s="85" t="s">
        <v>5418</v>
      </c>
      <c r="AV362" s="82" t="b">
        <v>0</v>
      </c>
      <c r="AW362" s="82" t="s">
        <v>1780</v>
      </c>
      <c r="AX362" s="85" t="s">
        <v>5823</v>
      </c>
      <c r="AY362" s="82" t="s">
        <v>66</v>
      </c>
      <c r="AZ362" s="49" t="s">
        <v>2657</v>
      </c>
      <c r="BA362" s="49" t="s">
        <v>2657</v>
      </c>
      <c r="BB362" s="49" t="s">
        <v>2668</v>
      </c>
      <c r="BC362" s="49" t="s">
        <v>2668</v>
      </c>
      <c r="BD362" s="49"/>
      <c r="BE362" s="49"/>
      <c r="BF362" s="123" t="s">
        <v>6537</v>
      </c>
      <c r="BG362" s="123" t="s">
        <v>6537</v>
      </c>
      <c r="BH362" s="123" t="s">
        <v>6624</v>
      </c>
      <c r="BI362" s="123" t="s">
        <v>6624</v>
      </c>
      <c r="BJ362" s="87" t="e">
        <f>REPLACE(INDEX(GroupVertices[Group], MATCH(Vertices[[#This Row],[Vertex]],GroupVertices[Vertex],0)),1,1,"")</f>
        <v>#N/A</v>
      </c>
    </row>
    <row r="363" spans="1:62" x14ac:dyDescent="0.25">
      <c r="A363" s="67" t="s">
        <v>2470</v>
      </c>
      <c r="B363" s="68"/>
      <c r="C363" s="68"/>
      <c r="D363" s="69"/>
      <c r="E363" s="111"/>
      <c r="F363" s="103" t="s">
        <v>3001</v>
      </c>
      <c r="G363" s="112"/>
      <c r="H363" s="72"/>
      <c r="I363" s="73"/>
      <c r="J363" s="113"/>
      <c r="K363" s="72" t="s">
        <v>6277</v>
      </c>
      <c r="L363" s="114"/>
      <c r="M363" s="77">
        <v>6631.91259765625</v>
      </c>
      <c r="N363" s="77">
        <v>4679.84912109375</v>
      </c>
      <c r="O363" s="78"/>
      <c r="P363" s="79"/>
      <c r="Q363" s="79"/>
      <c r="R363" s="89"/>
      <c r="S363" s="49">
        <v>0</v>
      </c>
      <c r="T363" s="49">
        <v>2</v>
      </c>
      <c r="U363" s="50">
        <v>0</v>
      </c>
      <c r="V363" s="50">
        <v>1.0039999999999999E-3</v>
      </c>
      <c r="W363" s="50">
        <v>2.3969999999999998E-3</v>
      </c>
      <c r="X363" s="50">
        <v>0.58915600000000001</v>
      </c>
      <c r="Y363" s="50">
        <v>0.5</v>
      </c>
      <c r="Z363" s="50">
        <v>0</v>
      </c>
      <c r="AA363" s="74">
        <v>363</v>
      </c>
      <c r="AB363" s="74"/>
      <c r="AC363" s="75"/>
      <c r="AD363" s="82" t="s">
        <v>4343</v>
      </c>
      <c r="AE363" s="82">
        <v>23</v>
      </c>
      <c r="AF363" s="82">
        <v>2</v>
      </c>
      <c r="AG363" s="82">
        <v>473</v>
      </c>
      <c r="AH363" s="82">
        <v>20</v>
      </c>
      <c r="AI363" s="82"/>
      <c r="AJ363" s="82"/>
      <c r="AK363" s="82" t="s">
        <v>3984</v>
      </c>
      <c r="AL363" s="82"/>
      <c r="AM363" s="82"/>
      <c r="AN363" s="84">
        <v>42680.267083333332</v>
      </c>
      <c r="AO363" s="82"/>
      <c r="AP363" s="82" t="b">
        <v>1</v>
      </c>
      <c r="AQ363" s="82" t="b">
        <v>0</v>
      </c>
      <c r="AR363" s="82" t="b">
        <v>0</v>
      </c>
      <c r="AS363" s="82" t="s">
        <v>1023</v>
      </c>
      <c r="AT363" s="82">
        <v>0</v>
      </c>
      <c r="AU363" s="82"/>
      <c r="AV363" s="82" t="b">
        <v>0</v>
      </c>
      <c r="AW363" s="82" t="s">
        <v>1780</v>
      </c>
      <c r="AX363" s="85" t="s">
        <v>5825</v>
      </c>
      <c r="AY363" s="82" t="s">
        <v>66</v>
      </c>
      <c r="AZ363" s="49" t="s">
        <v>2666</v>
      </c>
      <c r="BA363" s="49" t="s">
        <v>2666</v>
      </c>
      <c r="BB363" s="49" t="s">
        <v>478</v>
      </c>
      <c r="BC363" s="49" t="s">
        <v>478</v>
      </c>
      <c r="BD363" s="49"/>
      <c r="BE363" s="49"/>
      <c r="BF363" s="123" t="s">
        <v>6562</v>
      </c>
      <c r="BG363" s="123" t="s">
        <v>6562</v>
      </c>
      <c r="BH363" s="123" t="s">
        <v>6720</v>
      </c>
      <c r="BI363" s="123" t="s">
        <v>6720</v>
      </c>
      <c r="BJ363" s="87" t="e">
        <f>REPLACE(INDEX(GroupVertices[Group], MATCH(Vertices[[#This Row],[Vertex]],GroupVertices[Vertex],0)),1,1,"")</f>
        <v>#N/A</v>
      </c>
    </row>
    <row r="364" spans="1:62" x14ac:dyDescent="0.25">
      <c r="A364" s="67" t="s">
        <v>2471</v>
      </c>
      <c r="B364" s="68"/>
      <c r="C364" s="68"/>
      <c r="D364" s="69"/>
      <c r="E364" s="111"/>
      <c r="F364" s="103" t="s">
        <v>3002</v>
      </c>
      <c r="G364" s="112"/>
      <c r="H364" s="72"/>
      <c r="I364" s="73"/>
      <c r="J364" s="113"/>
      <c r="K364" s="72" t="s">
        <v>6278</v>
      </c>
      <c r="L364" s="114"/>
      <c r="M364" s="77">
        <v>5187.23828125</v>
      </c>
      <c r="N364" s="77">
        <v>1877.02197265625</v>
      </c>
      <c r="O364" s="78"/>
      <c r="P364" s="79"/>
      <c r="Q364" s="79"/>
      <c r="R364" s="89"/>
      <c r="S364" s="49">
        <v>0</v>
      </c>
      <c r="T364" s="49">
        <v>2</v>
      </c>
      <c r="U364" s="50">
        <v>0</v>
      </c>
      <c r="V364" s="50">
        <v>1.0039999999999999E-3</v>
      </c>
      <c r="W364" s="50">
        <v>2.3969999999999998E-3</v>
      </c>
      <c r="X364" s="50">
        <v>0.58915600000000001</v>
      </c>
      <c r="Y364" s="50">
        <v>0.5</v>
      </c>
      <c r="Z364" s="50">
        <v>0</v>
      </c>
      <c r="AA364" s="74">
        <v>364</v>
      </c>
      <c r="AB364" s="74"/>
      <c r="AC364" s="75"/>
      <c r="AD364" s="82" t="s">
        <v>4344</v>
      </c>
      <c r="AE364" s="82">
        <v>106</v>
      </c>
      <c r="AF364" s="82">
        <v>13</v>
      </c>
      <c r="AG364" s="82">
        <v>987</v>
      </c>
      <c r="AH364" s="82">
        <v>1373</v>
      </c>
      <c r="AI364" s="82"/>
      <c r="AJ364" s="82" t="s">
        <v>4702</v>
      </c>
      <c r="AK364" s="82" t="s">
        <v>1490</v>
      </c>
      <c r="AL364" s="82"/>
      <c r="AM364" s="82"/>
      <c r="AN364" s="84">
        <v>42727.438923611109</v>
      </c>
      <c r="AO364" s="85" t="s">
        <v>5298</v>
      </c>
      <c r="AP364" s="82" t="b">
        <v>1</v>
      </c>
      <c r="AQ364" s="82" t="b">
        <v>0</v>
      </c>
      <c r="AR364" s="82" t="b">
        <v>0</v>
      </c>
      <c r="AS364" s="82" t="s">
        <v>1023</v>
      </c>
      <c r="AT364" s="82">
        <v>0</v>
      </c>
      <c r="AU364" s="82"/>
      <c r="AV364" s="82" t="b">
        <v>0</v>
      </c>
      <c r="AW364" s="82" t="s">
        <v>1780</v>
      </c>
      <c r="AX364" s="85" t="s">
        <v>5826</v>
      </c>
      <c r="AY364" s="82" t="s">
        <v>66</v>
      </c>
      <c r="AZ364" s="49" t="s">
        <v>2657</v>
      </c>
      <c r="BA364" s="49" t="s">
        <v>2657</v>
      </c>
      <c r="BB364" s="49" t="s">
        <v>2668</v>
      </c>
      <c r="BC364" s="49" t="s">
        <v>2668</v>
      </c>
      <c r="BD364" s="49"/>
      <c r="BE364" s="49"/>
      <c r="BF364" s="123" t="s">
        <v>6537</v>
      </c>
      <c r="BG364" s="123" t="s">
        <v>6537</v>
      </c>
      <c r="BH364" s="123" t="s">
        <v>6624</v>
      </c>
      <c r="BI364" s="123" t="s">
        <v>6624</v>
      </c>
      <c r="BJ364" s="87" t="e">
        <f>REPLACE(INDEX(GroupVertices[Group], MATCH(Vertices[[#This Row],[Vertex]],GroupVertices[Vertex],0)),1,1,"")</f>
        <v>#N/A</v>
      </c>
    </row>
    <row r="365" spans="1:62" x14ac:dyDescent="0.25">
      <c r="A365" s="67" t="s">
        <v>2472</v>
      </c>
      <c r="B365" s="68"/>
      <c r="C365" s="68"/>
      <c r="D365" s="69"/>
      <c r="E365" s="111"/>
      <c r="F365" s="103" t="s">
        <v>3003</v>
      </c>
      <c r="G365" s="112"/>
      <c r="H365" s="72"/>
      <c r="I365" s="73"/>
      <c r="J365" s="113"/>
      <c r="K365" s="72" t="s">
        <v>6279</v>
      </c>
      <c r="L365" s="114"/>
      <c r="M365" s="77">
        <v>5290.14697265625</v>
      </c>
      <c r="N365" s="77">
        <v>5901.1484375</v>
      </c>
      <c r="O365" s="78"/>
      <c r="P365" s="79"/>
      <c r="Q365" s="79"/>
      <c r="R365" s="89"/>
      <c r="S365" s="49">
        <v>0</v>
      </c>
      <c r="T365" s="49">
        <v>2</v>
      </c>
      <c r="U365" s="50">
        <v>0</v>
      </c>
      <c r="V365" s="50">
        <v>1.0039999999999999E-3</v>
      </c>
      <c r="W365" s="50">
        <v>2.3969999999999998E-3</v>
      </c>
      <c r="X365" s="50">
        <v>0.58915600000000001</v>
      </c>
      <c r="Y365" s="50">
        <v>0.5</v>
      </c>
      <c r="Z365" s="50">
        <v>0</v>
      </c>
      <c r="AA365" s="74">
        <v>365</v>
      </c>
      <c r="AB365" s="74"/>
      <c r="AC365" s="75"/>
      <c r="AD365" s="82" t="s">
        <v>4345</v>
      </c>
      <c r="AE365" s="82">
        <v>24</v>
      </c>
      <c r="AF365" s="82">
        <v>31</v>
      </c>
      <c r="AG365" s="82">
        <v>41</v>
      </c>
      <c r="AH365" s="82">
        <v>454</v>
      </c>
      <c r="AI365" s="82"/>
      <c r="AJ365" s="82"/>
      <c r="AK365" s="82" t="s">
        <v>1498</v>
      </c>
      <c r="AL365" s="82"/>
      <c r="AM365" s="82"/>
      <c r="AN365" s="84">
        <v>42106.634085648147</v>
      </c>
      <c r="AO365" s="82"/>
      <c r="AP365" s="82" t="b">
        <v>0</v>
      </c>
      <c r="AQ365" s="82" t="b">
        <v>0</v>
      </c>
      <c r="AR365" s="82" t="b">
        <v>0</v>
      </c>
      <c r="AS365" s="82" t="s">
        <v>1023</v>
      </c>
      <c r="AT365" s="82">
        <v>0</v>
      </c>
      <c r="AU365" s="85" t="s">
        <v>1731</v>
      </c>
      <c r="AV365" s="82" t="b">
        <v>0</v>
      </c>
      <c r="AW365" s="82" t="s">
        <v>1780</v>
      </c>
      <c r="AX365" s="85" t="s">
        <v>5827</v>
      </c>
      <c r="AY365" s="82" t="s">
        <v>66</v>
      </c>
      <c r="AZ365" s="49" t="s">
        <v>2657</v>
      </c>
      <c r="BA365" s="49" t="s">
        <v>2657</v>
      </c>
      <c r="BB365" s="49" t="s">
        <v>2668</v>
      </c>
      <c r="BC365" s="49" t="s">
        <v>2668</v>
      </c>
      <c r="BD365" s="49"/>
      <c r="BE365" s="49"/>
      <c r="BF365" s="123" t="s">
        <v>6537</v>
      </c>
      <c r="BG365" s="123" t="s">
        <v>6537</v>
      </c>
      <c r="BH365" s="123" t="s">
        <v>6624</v>
      </c>
      <c r="BI365" s="123" t="s">
        <v>6624</v>
      </c>
      <c r="BJ365" s="87" t="e">
        <f>REPLACE(INDEX(GroupVertices[Group], MATCH(Vertices[[#This Row],[Vertex]],GroupVertices[Vertex],0)),1,1,"")</f>
        <v>#N/A</v>
      </c>
    </row>
    <row r="366" spans="1:62" x14ac:dyDescent="0.25">
      <c r="A366" s="67" t="s">
        <v>2473</v>
      </c>
      <c r="B366" s="68"/>
      <c r="C366" s="68"/>
      <c r="D366" s="69"/>
      <c r="E366" s="111"/>
      <c r="F366" s="103" t="s">
        <v>3004</v>
      </c>
      <c r="G366" s="112"/>
      <c r="H366" s="72"/>
      <c r="I366" s="73"/>
      <c r="J366" s="113"/>
      <c r="K366" s="72" t="s">
        <v>6280</v>
      </c>
      <c r="L366" s="114"/>
      <c r="M366" s="77">
        <v>7840.80615234375</v>
      </c>
      <c r="N366" s="77">
        <v>4187.61279296875</v>
      </c>
      <c r="O366" s="78"/>
      <c r="P366" s="79"/>
      <c r="Q366" s="79"/>
      <c r="R366" s="89"/>
      <c r="S366" s="49">
        <v>0</v>
      </c>
      <c r="T366" s="49">
        <v>2</v>
      </c>
      <c r="U366" s="50">
        <v>0</v>
      </c>
      <c r="V366" s="50">
        <v>1.0039999999999999E-3</v>
      </c>
      <c r="W366" s="50">
        <v>2.3969999999999998E-3</v>
      </c>
      <c r="X366" s="50">
        <v>0.58915600000000001</v>
      </c>
      <c r="Y366" s="50">
        <v>0.5</v>
      </c>
      <c r="Z366" s="50">
        <v>0</v>
      </c>
      <c r="AA366" s="74">
        <v>366</v>
      </c>
      <c r="AB366" s="74"/>
      <c r="AC366" s="75"/>
      <c r="AD366" s="82" t="s">
        <v>4346</v>
      </c>
      <c r="AE366" s="82">
        <v>353</v>
      </c>
      <c r="AF366" s="82">
        <v>192</v>
      </c>
      <c r="AG366" s="82">
        <v>452</v>
      </c>
      <c r="AH366" s="82">
        <v>1837</v>
      </c>
      <c r="AI366" s="82"/>
      <c r="AJ366" s="82" t="s">
        <v>4703</v>
      </c>
      <c r="AK366" s="82" t="s">
        <v>4912</v>
      </c>
      <c r="AL366" s="82"/>
      <c r="AM366" s="82"/>
      <c r="AN366" s="84">
        <v>41169.240381944444</v>
      </c>
      <c r="AO366" s="85" t="s">
        <v>5299</v>
      </c>
      <c r="AP366" s="82" t="b">
        <v>1</v>
      </c>
      <c r="AQ366" s="82" t="b">
        <v>0</v>
      </c>
      <c r="AR366" s="82" t="b">
        <v>1</v>
      </c>
      <c r="AS366" s="82" t="s">
        <v>1023</v>
      </c>
      <c r="AT366" s="82">
        <v>1</v>
      </c>
      <c r="AU366" s="85" t="s">
        <v>1731</v>
      </c>
      <c r="AV366" s="82" t="b">
        <v>0</v>
      </c>
      <c r="AW366" s="82" t="s">
        <v>1780</v>
      </c>
      <c r="AX366" s="85" t="s">
        <v>5828</v>
      </c>
      <c r="AY366" s="82" t="s">
        <v>66</v>
      </c>
      <c r="AZ366" s="49" t="s">
        <v>2657</v>
      </c>
      <c r="BA366" s="49" t="s">
        <v>2657</v>
      </c>
      <c r="BB366" s="49" t="s">
        <v>2668</v>
      </c>
      <c r="BC366" s="49" t="s">
        <v>2668</v>
      </c>
      <c r="BD366" s="49"/>
      <c r="BE366" s="49"/>
      <c r="BF366" s="123" t="s">
        <v>6537</v>
      </c>
      <c r="BG366" s="123" t="s">
        <v>6537</v>
      </c>
      <c r="BH366" s="123" t="s">
        <v>6624</v>
      </c>
      <c r="BI366" s="123" t="s">
        <v>6624</v>
      </c>
      <c r="BJ366" s="87" t="e">
        <f>REPLACE(INDEX(GroupVertices[Group], MATCH(Vertices[[#This Row],[Vertex]],GroupVertices[Vertex],0)),1,1,"")</f>
        <v>#N/A</v>
      </c>
    </row>
    <row r="367" spans="1:62" x14ac:dyDescent="0.25">
      <c r="A367" s="67" t="s">
        <v>2474</v>
      </c>
      <c r="B367" s="68"/>
      <c r="C367" s="68"/>
      <c r="D367" s="69"/>
      <c r="E367" s="111"/>
      <c r="F367" s="103" t="s">
        <v>3005</v>
      </c>
      <c r="G367" s="112"/>
      <c r="H367" s="72"/>
      <c r="I367" s="73"/>
      <c r="J367" s="113"/>
      <c r="K367" s="72" t="s">
        <v>6281</v>
      </c>
      <c r="L367" s="114"/>
      <c r="M367" s="77">
        <v>6487.20361328125</v>
      </c>
      <c r="N367" s="77">
        <v>2571.207763671875</v>
      </c>
      <c r="O367" s="78"/>
      <c r="P367" s="79"/>
      <c r="Q367" s="79"/>
      <c r="R367" s="89"/>
      <c r="S367" s="49">
        <v>0</v>
      </c>
      <c r="T367" s="49">
        <v>2</v>
      </c>
      <c r="U367" s="50">
        <v>0</v>
      </c>
      <c r="V367" s="50">
        <v>1.0039999999999999E-3</v>
      </c>
      <c r="W367" s="50">
        <v>2.3969999999999998E-3</v>
      </c>
      <c r="X367" s="50">
        <v>0.58915600000000001</v>
      </c>
      <c r="Y367" s="50">
        <v>0.5</v>
      </c>
      <c r="Z367" s="50">
        <v>0</v>
      </c>
      <c r="AA367" s="74">
        <v>367</v>
      </c>
      <c r="AB367" s="74"/>
      <c r="AC367" s="75"/>
      <c r="AD367" s="82" t="s">
        <v>4347</v>
      </c>
      <c r="AE367" s="82">
        <v>41</v>
      </c>
      <c r="AF367" s="82">
        <v>235</v>
      </c>
      <c r="AG367" s="82">
        <v>4921</v>
      </c>
      <c r="AH367" s="82">
        <v>452</v>
      </c>
      <c r="AI367" s="82">
        <v>19800</v>
      </c>
      <c r="AJ367" s="82"/>
      <c r="AK367" s="82" t="s">
        <v>1410</v>
      </c>
      <c r="AL367" s="85" t="s">
        <v>5026</v>
      </c>
      <c r="AM367" s="82" t="s">
        <v>1435</v>
      </c>
      <c r="AN367" s="84">
        <v>41391.625405092593</v>
      </c>
      <c r="AO367" s="82"/>
      <c r="AP367" s="82" t="b">
        <v>0</v>
      </c>
      <c r="AQ367" s="82" t="b">
        <v>0</v>
      </c>
      <c r="AR367" s="82" t="b">
        <v>1</v>
      </c>
      <c r="AS367" s="82" t="s">
        <v>1023</v>
      </c>
      <c r="AT367" s="82">
        <v>6</v>
      </c>
      <c r="AU367" s="85" t="s">
        <v>5378</v>
      </c>
      <c r="AV367" s="82" t="b">
        <v>0</v>
      </c>
      <c r="AW367" s="82" t="s">
        <v>1780</v>
      </c>
      <c r="AX367" s="85" t="s">
        <v>5829</v>
      </c>
      <c r="AY367" s="82" t="s">
        <v>66</v>
      </c>
      <c r="AZ367" s="49" t="s">
        <v>2657</v>
      </c>
      <c r="BA367" s="49" t="s">
        <v>2657</v>
      </c>
      <c r="BB367" s="49" t="s">
        <v>2668</v>
      </c>
      <c r="BC367" s="49" t="s">
        <v>2668</v>
      </c>
      <c r="BD367" s="49"/>
      <c r="BE367" s="49"/>
      <c r="BF367" s="123" t="s">
        <v>6537</v>
      </c>
      <c r="BG367" s="123" t="s">
        <v>6537</v>
      </c>
      <c r="BH367" s="123" t="s">
        <v>6624</v>
      </c>
      <c r="BI367" s="123" t="s">
        <v>6624</v>
      </c>
      <c r="BJ367" s="87" t="e">
        <f>REPLACE(INDEX(GroupVertices[Group], MATCH(Vertices[[#This Row],[Vertex]],GroupVertices[Vertex],0)),1,1,"")</f>
        <v>#N/A</v>
      </c>
    </row>
    <row r="368" spans="1:62" x14ac:dyDescent="0.25">
      <c r="A368" s="67" t="s">
        <v>2475</v>
      </c>
      <c r="B368" s="68"/>
      <c r="C368" s="68"/>
      <c r="D368" s="69"/>
      <c r="E368" s="111"/>
      <c r="F368" s="103" t="s">
        <v>3006</v>
      </c>
      <c r="G368" s="112"/>
      <c r="H368" s="72"/>
      <c r="I368" s="73"/>
      <c r="J368" s="113"/>
      <c r="K368" s="72" t="s">
        <v>6282</v>
      </c>
      <c r="L368" s="114"/>
      <c r="M368" s="77">
        <v>6713.78564453125</v>
      </c>
      <c r="N368" s="77">
        <v>1533.1080322265625</v>
      </c>
      <c r="O368" s="78"/>
      <c r="P368" s="79"/>
      <c r="Q368" s="79"/>
      <c r="R368" s="89"/>
      <c r="S368" s="49">
        <v>0</v>
      </c>
      <c r="T368" s="49">
        <v>2</v>
      </c>
      <c r="U368" s="50">
        <v>0</v>
      </c>
      <c r="V368" s="50">
        <v>1.0039999999999999E-3</v>
      </c>
      <c r="W368" s="50">
        <v>2.3969999999999998E-3</v>
      </c>
      <c r="X368" s="50">
        <v>0.58915600000000001</v>
      </c>
      <c r="Y368" s="50">
        <v>0.5</v>
      </c>
      <c r="Z368" s="50">
        <v>0</v>
      </c>
      <c r="AA368" s="74">
        <v>368</v>
      </c>
      <c r="AB368" s="74"/>
      <c r="AC368" s="75"/>
      <c r="AD368" s="82" t="s">
        <v>4348</v>
      </c>
      <c r="AE368" s="82">
        <v>146</v>
      </c>
      <c r="AF368" s="82">
        <v>37</v>
      </c>
      <c r="AG368" s="82">
        <v>123</v>
      </c>
      <c r="AH368" s="82">
        <v>1350</v>
      </c>
      <c r="AI368" s="82"/>
      <c r="AJ368" s="82" t="s">
        <v>4704</v>
      </c>
      <c r="AK368" s="82" t="s">
        <v>1480</v>
      </c>
      <c r="AL368" s="82"/>
      <c r="AM368" s="82"/>
      <c r="AN368" s="84">
        <v>42823.485046296293</v>
      </c>
      <c r="AO368" s="85" t="s">
        <v>5300</v>
      </c>
      <c r="AP368" s="82" t="b">
        <v>1</v>
      </c>
      <c r="AQ368" s="82" t="b">
        <v>0</v>
      </c>
      <c r="AR368" s="82" t="b">
        <v>0</v>
      </c>
      <c r="AS368" s="82" t="s">
        <v>1023</v>
      </c>
      <c r="AT368" s="82">
        <v>0</v>
      </c>
      <c r="AU368" s="82"/>
      <c r="AV368" s="82" t="b">
        <v>0</v>
      </c>
      <c r="AW368" s="82" t="s">
        <v>1780</v>
      </c>
      <c r="AX368" s="85" t="s">
        <v>5830</v>
      </c>
      <c r="AY368" s="82" t="s">
        <v>66</v>
      </c>
      <c r="AZ368" s="49" t="s">
        <v>2657</v>
      </c>
      <c r="BA368" s="49" t="s">
        <v>2657</v>
      </c>
      <c r="BB368" s="49" t="s">
        <v>2668</v>
      </c>
      <c r="BC368" s="49" t="s">
        <v>2668</v>
      </c>
      <c r="BD368" s="49"/>
      <c r="BE368" s="49"/>
      <c r="BF368" s="123" t="s">
        <v>6537</v>
      </c>
      <c r="BG368" s="123" t="s">
        <v>6537</v>
      </c>
      <c r="BH368" s="123" t="s">
        <v>6624</v>
      </c>
      <c r="BI368" s="123" t="s">
        <v>6624</v>
      </c>
      <c r="BJ368" s="87" t="e">
        <f>REPLACE(INDEX(GroupVertices[Group], MATCH(Vertices[[#This Row],[Vertex]],GroupVertices[Vertex],0)),1,1,"")</f>
        <v>#N/A</v>
      </c>
    </row>
    <row r="369" spans="1:62" x14ac:dyDescent="0.25">
      <c r="A369" s="67" t="s">
        <v>2476</v>
      </c>
      <c r="B369" s="68"/>
      <c r="C369" s="68"/>
      <c r="D369" s="69"/>
      <c r="E369" s="111"/>
      <c r="F369" s="103" t="s">
        <v>3007</v>
      </c>
      <c r="G369" s="112"/>
      <c r="H369" s="72"/>
      <c r="I369" s="73"/>
      <c r="J369" s="113"/>
      <c r="K369" s="72" t="s">
        <v>6283</v>
      </c>
      <c r="L369" s="114"/>
      <c r="M369" s="77">
        <v>6637.95654296875</v>
      </c>
      <c r="N369" s="77">
        <v>1253.48291015625</v>
      </c>
      <c r="O369" s="78"/>
      <c r="P369" s="79"/>
      <c r="Q369" s="79"/>
      <c r="R369" s="89"/>
      <c r="S369" s="49">
        <v>0</v>
      </c>
      <c r="T369" s="49">
        <v>2</v>
      </c>
      <c r="U369" s="50">
        <v>0</v>
      </c>
      <c r="V369" s="50">
        <v>1.0039999999999999E-3</v>
      </c>
      <c r="W369" s="50">
        <v>2.3969999999999998E-3</v>
      </c>
      <c r="X369" s="50">
        <v>0.58915600000000001</v>
      </c>
      <c r="Y369" s="50">
        <v>0.5</v>
      </c>
      <c r="Z369" s="50">
        <v>0</v>
      </c>
      <c r="AA369" s="74">
        <v>369</v>
      </c>
      <c r="AB369" s="74"/>
      <c r="AC369" s="75"/>
      <c r="AD369" s="82" t="s">
        <v>4349</v>
      </c>
      <c r="AE369" s="82">
        <v>200</v>
      </c>
      <c r="AF369" s="82">
        <v>21</v>
      </c>
      <c r="AG369" s="82">
        <v>3</v>
      </c>
      <c r="AH369" s="82">
        <v>7</v>
      </c>
      <c r="AI369" s="82"/>
      <c r="AJ369" s="82" t="s">
        <v>4705</v>
      </c>
      <c r="AK369" s="82" t="s">
        <v>1045</v>
      </c>
      <c r="AL369" s="82"/>
      <c r="AM369" s="82"/>
      <c r="AN369" s="84">
        <v>42601.83792824074</v>
      </c>
      <c r="AO369" s="85" t="s">
        <v>5301</v>
      </c>
      <c r="AP369" s="82" t="b">
        <v>1</v>
      </c>
      <c r="AQ369" s="82" t="b">
        <v>0</v>
      </c>
      <c r="AR369" s="82" t="b">
        <v>0</v>
      </c>
      <c r="AS369" s="82" t="s">
        <v>1023</v>
      </c>
      <c r="AT369" s="82">
        <v>0</v>
      </c>
      <c r="AU369" s="82"/>
      <c r="AV369" s="82" t="b">
        <v>0</v>
      </c>
      <c r="AW369" s="82" t="s">
        <v>1780</v>
      </c>
      <c r="AX369" s="85" t="s">
        <v>5831</v>
      </c>
      <c r="AY369" s="82" t="s">
        <v>66</v>
      </c>
      <c r="AZ369" s="49" t="s">
        <v>2657</v>
      </c>
      <c r="BA369" s="49" t="s">
        <v>2657</v>
      </c>
      <c r="BB369" s="49" t="s">
        <v>2668</v>
      </c>
      <c r="BC369" s="49" t="s">
        <v>2668</v>
      </c>
      <c r="BD369" s="49"/>
      <c r="BE369" s="49"/>
      <c r="BF369" s="123" t="s">
        <v>6537</v>
      </c>
      <c r="BG369" s="123" t="s">
        <v>6537</v>
      </c>
      <c r="BH369" s="123" t="s">
        <v>6624</v>
      </c>
      <c r="BI369" s="123" t="s">
        <v>6624</v>
      </c>
      <c r="BJ369" s="87" t="e">
        <f>REPLACE(INDEX(GroupVertices[Group], MATCH(Vertices[[#This Row],[Vertex]],GroupVertices[Vertex],0)),1,1,"")</f>
        <v>#N/A</v>
      </c>
    </row>
    <row r="370" spans="1:62" x14ac:dyDescent="0.25">
      <c r="A370" s="67" t="s">
        <v>2478</v>
      </c>
      <c r="B370" s="68"/>
      <c r="C370" s="68"/>
      <c r="D370" s="69"/>
      <c r="E370" s="111"/>
      <c r="F370" s="103" t="s">
        <v>3008</v>
      </c>
      <c r="G370" s="112"/>
      <c r="H370" s="72"/>
      <c r="I370" s="73"/>
      <c r="J370" s="113"/>
      <c r="K370" s="72" t="s">
        <v>6285</v>
      </c>
      <c r="L370" s="114"/>
      <c r="M370" s="77">
        <v>3253.810546875</v>
      </c>
      <c r="N370" s="77">
        <v>2961.2626953125</v>
      </c>
      <c r="O370" s="78"/>
      <c r="P370" s="79"/>
      <c r="Q370" s="79"/>
      <c r="R370" s="89"/>
      <c r="S370" s="49">
        <v>0</v>
      </c>
      <c r="T370" s="49">
        <v>2</v>
      </c>
      <c r="U370" s="50">
        <v>0</v>
      </c>
      <c r="V370" s="50">
        <v>1.0039999999999999E-3</v>
      </c>
      <c r="W370" s="50">
        <v>2.3969999999999998E-3</v>
      </c>
      <c r="X370" s="50">
        <v>0.58915600000000001</v>
      </c>
      <c r="Y370" s="50">
        <v>0.5</v>
      </c>
      <c r="Z370" s="50">
        <v>0</v>
      </c>
      <c r="AA370" s="74">
        <v>370</v>
      </c>
      <c r="AB370" s="74"/>
      <c r="AC370" s="75"/>
      <c r="AD370" s="82" t="s">
        <v>4351</v>
      </c>
      <c r="AE370" s="82">
        <v>206</v>
      </c>
      <c r="AF370" s="82">
        <v>64</v>
      </c>
      <c r="AG370" s="82">
        <v>1391</v>
      </c>
      <c r="AH370" s="82">
        <v>848</v>
      </c>
      <c r="AI370" s="82">
        <v>19800</v>
      </c>
      <c r="AJ370" s="82" t="s">
        <v>4707</v>
      </c>
      <c r="AK370" s="82" t="s">
        <v>4913</v>
      </c>
      <c r="AL370" s="85" t="s">
        <v>5027</v>
      </c>
      <c r="AM370" s="82" t="s">
        <v>1419</v>
      </c>
      <c r="AN370" s="84">
        <v>40867.435891203706</v>
      </c>
      <c r="AO370" s="85" t="s">
        <v>5303</v>
      </c>
      <c r="AP370" s="82" t="b">
        <v>1</v>
      </c>
      <c r="AQ370" s="82" t="b">
        <v>0</v>
      </c>
      <c r="AR370" s="82" t="b">
        <v>0</v>
      </c>
      <c r="AS370" s="82" t="s">
        <v>1023</v>
      </c>
      <c r="AT370" s="82">
        <v>10</v>
      </c>
      <c r="AU370" s="85" t="s">
        <v>1731</v>
      </c>
      <c r="AV370" s="82" t="b">
        <v>0</v>
      </c>
      <c r="AW370" s="82" t="s">
        <v>1780</v>
      </c>
      <c r="AX370" s="85" t="s">
        <v>5833</v>
      </c>
      <c r="AY370" s="82" t="s">
        <v>66</v>
      </c>
      <c r="AZ370" s="49" t="s">
        <v>2657</v>
      </c>
      <c r="BA370" s="49" t="s">
        <v>2657</v>
      </c>
      <c r="BB370" s="49" t="s">
        <v>2668</v>
      </c>
      <c r="BC370" s="49" t="s">
        <v>2668</v>
      </c>
      <c r="BD370" s="49"/>
      <c r="BE370" s="49"/>
      <c r="BF370" s="123" t="s">
        <v>6537</v>
      </c>
      <c r="BG370" s="123" t="s">
        <v>6537</v>
      </c>
      <c r="BH370" s="123" t="s">
        <v>6624</v>
      </c>
      <c r="BI370" s="123" t="s">
        <v>6624</v>
      </c>
      <c r="BJ370" s="87" t="e">
        <f>REPLACE(INDEX(GroupVertices[Group], MATCH(Vertices[[#This Row],[Vertex]],GroupVertices[Vertex],0)),1,1,"")</f>
        <v>#N/A</v>
      </c>
    </row>
    <row r="371" spans="1:62" x14ac:dyDescent="0.25">
      <c r="A371" s="67" t="s">
        <v>2479</v>
      </c>
      <c r="B371" s="68"/>
      <c r="C371" s="68"/>
      <c r="D371" s="69"/>
      <c r="E371" s="111"/>
      <c r="F371" s="103" t="s">
        <v>3009</v>
      </c>
      <c r="G371" s="112"/>
      <c r="H371" s="72"/>
      <c r="I371" s="73"/>
      <c r="J371" s="113"/>
      <c r="K371" s="72" t="s">
        <v>6286</v>
      </c>
      <c r="L371" s="114"/>
      <c r="M371" s="77">
        <v>4867.01171875</v>
      </c>
      <c r="N371" s="77">
        <v>1257.979736328125</v>
      </c>
      <c r="O371" s="78"/>
      <c r="P371" s="79"/>
      <c r="Q371" s="79"/>
      <c r="R371" s="89"/>
      <c r="S371" s="49">
        <v>0</v>
      </c>
      <c r="T371" s="49">
        <v>2</v>
      </c>
      <c r="U371" s="50">
        <v>0</v>
      </c>
      <c r="V371" s="50">
        <v>1.0039999999999999E-3</v>
      </c>
      <c r="W371" s="50">
        <v>2.3969999999999998E-3</v>
      </c>
      <c r="X371" s="50">
        <v>0.58915600000000001</v>
      </c>
      <c r="Y371" s="50">
        <v>0.5</v>
      </c>
      <c r="Z371" s="50">
        <v>0</v>
      </c>
      <c r="AA371" s="74">
        <v>371</v>
      </c>
      <c r="AB371" s="74"/>
      <c r="AC371" s="75"/>
      <c r="AD371" s="82" t="s">
        <v>4352</v>
      </c>
      <c r="AE371" s="82">
        <v>432</v>
      </c>
      <c r="AF371" s="82">
        <v>51</v>
      </c>
      <c r="AG371" s="82">
        <v>941</v>
      </c>
      <c r="AH371" s="82">
        <v>1060</v>
      </c>
      <c r="AI371" s="82"/>
      <c r="AJ371" s="82"/>
      <c r="AK371" s="82"/>
      <c r="AL371" s="82"/>
      <c r="AM371" s="82"/>
      <c r="AN371" s="84">
        <v>42763.365937499999</v>
      </c>
      <c r="AO371" s="82"/>
      <c r="AP371" s="82" t="b">
        <v>1</v>
      </c>
      <c r="AQ371" s="82" t="b">
        <v>0</v>
      </c>
      <c r="AR371" s="82" t="b">
        <v>0</v>
      </c>
      <c r="AS371" s="82" t="s">
        <v>5370</v>
      </c>
      <c r="AT371" s="82">
        <v>0</v>
      </c>
      <c r="AU371" s="82"/>
      <c r="AV371" s="82" t="b">
        <v>0</v>
      </c>
      <c r="AW371" s="82" t="s">
        <v>1780</v>
      </c>
      <c r="AX371" s="85" t="s">
        <v>5834</v>
      </c>
      <c r="AY371" s="82" t="s">
        <v>66</v>
      </c>
      <c r="AZ371" s="49"/>
      <c r="BA371" s="49"/>
      <c r="BB371" s="49"/>
      <c r="BC371" s="49"/>
      <c r="BD371" s="49"/>
      <c r="BE371" s="49"/>
      <c r="BF371" s="123" t="s">
        <v>6497</v>
      </c>
      <c r="BG371" s="123" t="s">
        <v>6497</v>
      </c>
      <c r="BH371" s="123" t="s">
        <v>6656</v>
      </c>
      <c r="BI371" s="123" t="s">
        <v>6656</v>
      </c>
      <c r="BJ371" s="87" t="e">
        <f>REPLACE(INDEX(GroupVertices[Group], MATCH(Vertices[[#This Row],[Vertex]],GroupVertices[Vertex],0)),1,1,"")</f>
        <v>#N/A</v>
      </c>
    </row>
    <row r="372" spans="1:62" x14ac:dyDescent="0.25">
      <c r="A372" s="67" t="s">
        <v>2480</v>
      </c>
      <c r="B372" s="68"/>
      <c r="C372" s="68"/>
      <c r="D372" s="69"/>
      <c r="E372" s="111"/>
      <c r="F372" s="103" t="s">
        <v>502</v>
      </c>
      <c r="G372" s="112"/>
      <c r="H372" s="72"/>
      <c r="I372" s="73"/>
      <c r="J372" s="113"/>
      <c r="K372" s="72" t="s">
        <v>6287</v>
      </c>
      <c r="L372" s="114"/>
      <c r="M372" s="77">
        <v>4066.33740234375</v>
      </c>
      <c r="N372" s="77">
        <v>2063.8564453125</v>
      </c>
      <c r="O372" s="78"/>
      <c r="P372" s="79"/>
      <c r="Q372" s="79"/>
      <c r="R372" s="89"/>
      <c r="S372" s="49">
        <v>0</v>
      </c>
      <c r="T372" s="49">
        <v>2</v>
      </c>
      <c r="U372" s="50">
        <v>0</v>
      </c>
      <c r="V372" s="50">
        <v>1.0039999999999999E-3</v>
      </c>
      <c r="W372" s="50">
        <v>2.3969999999999998E-3</v>
      </c>
      <c r="X372" s="50">
        <v>0.58915600000000001</v>
      </c>
      <c r="Y372" s="50">
        <v>0.5</v>
      </c>
      <c r="Z372" s="50">
        <v>0</v>
      </c>
      <c r="AA372" s="74">
        <v>372</v>
      </c>
      <c r="AB372" s="74"/>
      <c r="AC372" s="75"/>
      <c r="AD372" s="82" t="s">
        <v>4353</v>
      </c>
      <c r="AE372" s="82">
        <v>27</v>
      </c>
      <c r="AF372" s="82">
        <v>0</v>
      </c>
      <c r="AG372" s="82">
        <v>3</v>
      </c>
      <c r="AH372" s="82">
        <v>0</v>
      </c>
      <c r="AI372" s="82"/>
      <c r="AJ372" s="82"/>
      <c r="AK372" s="82"/>
      <c r="AL372" s="82"/>
      <c r="AM372" s="82"/>
      <c r="AN372" s="84">
        <v>42853.370810185188</v>
      </c>
      <c r="AO372" s="82"/>
      <c r="AP372" s="82" t="b">
        <v>1</v>
      </c>
      <c r="AQ372" s="82" t="b">
        <v>1</v>
      </c>
      <c r="AR372" s="82" t="b">
        <v>0</v>
      </c>
      <c r="AS372" s="82" t="s">
        <v>1023</v>
      </c>
      <c r="AT372" s="82">
        <v>0</v>
      </c>
      <c r="AU372" s="82"/>
      <c r="AV372" s="82" t="b">
        <v>0</v>
      </c>
      <c r="AW372" s="82" t="s">
        <v>1780</v>
      </c>
      <c r="AX372" s="85" t="s">
        <v>5835</v>
      </c>
      <c r="AY372" s="82" t="s">
        <v>66</v>
      </c>
      <c r="AZ372" s="49" t="s">
        <v>2657</v>
      </c>
      <c r="BA372" s="49" t="s">
        <v>2657</v>
      </c>
      <c r="BB372" s="49" t="s">
        <v>2668</v>
      </c>
      <c r="BC372" s="49" t="s">
        <v>2668</v>
      </c>
      <c r="BD372" s="49"/>
      <c r="BE372" s="49"/>
      <c r="BF372" s="123" t="s">
        <v>6537</v>
      </c>
      <c r="BG372" s="123" t="s">
        <v>6537</v>
      </c>
      <c r="BH372" s="123" t="s">
        <v>6624</v>
      </c>
      <c r="BI372" s="123" t="s">
        <v>6624</v>
      </c>
      <c r="BJ372" s="87" t="e">
        <f>REPLACE(INDEX(GroupVertices[Group], MATCH(Vertices[[#This Row],[Vertex]],GroupVertices[Vertex],0)),1,1,"")</f>
        <v>#N/A</v>
      </c>
    </row>
    <row r="373" spans="1:62" x14ac:dyDescent="0.25">
      <c r="A373" s="67" t="s">
        <v>2481</v>
      </c>
      <c r="B373" s="68"/>
      <c r="C373" s="68"/>
      <c r="D373" s="69"/>
      <c r="E373" s="111"/>
      <c r="F373" s="103" t="s">
        <v>3010</v>
      </c>
      <c r="G373" s="112"/>
      <c r="H373" s="72"/>
      <c r="I373" s="73"/>
      <c r="J373" s="113"/>
      <c r="K373" s="72" t="s">
        <v>6288</v>
      </c>
      <c r="L373" s="114"/>
      <c r="M373" s="77">
        <v>8801.9296875</v>
      </c>
      <c r="N373" s="77">
        <v>4623.88671875</v>
      </c>
      <c r="O373" s="78"/>
      <c r="P373" s="79"/>
      <c r="Q373" s="79"/>
      <c r="R373" s="89"/>
      <c r="S373" s="49">
        <v>0</v>
      </c>
      <c r="T373" s="49">
        <v>2</v>
      </c>
      <c r="U373" s="50">
        <v>0</v>
      </c>
      <c r="V373" s="50">
        <v>1.0039999999999999E-3</v>
      </c>
      <c r="W373" s="50">
        <v>2.3969999999999998E-3</v>
      </c>
      <c r="X373" s="50">
        <v>0.58915600000000001</v>
      </c>
      <c r="Y373" s="50">
        <v>0.5</v>
      </c>
      <c r="Z373" s="50">
        <v>0</v>
      </c>
      <c r="AA373" s="74">
        <v>373</v>
      </c>
      <c r="AB373" s="74"/>
      <c r="AC373" s="75"/>
      <c r="AD373" s="82" t="s">
        <v>4354</v>
      </c>
      <c r="AE373" s="82">
        <v>87</v>
      </c>
      <c r="AF373" s="82">
        <v>3562</v>
      </c>
      <c r="AG373" s="82">
        <v>56411</v>
      </c>
      <c r="AH373" s="82">
        <v>1815</v>
      </c>
      <c r="AI373" s="82">
        <v>-25200</v>
      </c>
      <c r="AJ373" s="82" t="s">
        <v>4708</v>
      </c>
      <c r="AK373" s="82" t="s">
        <v>4777</v>
      </c>
      <c r="AL373" s="82"/>
      <c r="AM373" s="82" t="s">
        <v>1568</v>
      </c>
      <c r="AN373" s="84">
        <v>42445.698564814818</v>
      </c>
      <c r="AO373" s="85" t="s">
        <v>5304</v>
      </c>
      <c r="AP373" s="82" t="b">
        <v>1</v>
      </c>
      <c r="AQ373" s="82" t="b">
        <v>0</v>
      </c>
      <c r="AR373" s="82" t="b">
        <v>0</v>
      </c>
      <c r="AS373" s="82" t="s">
        <v>1023</v>
      </c>
      <c r="AT373" s="82">
        <v>28</v>
      </c>
      <c r="AU373" s="82"/>
      <c r="AV373" s="82" t="b">
        <v>0</v>
      </c>
      <c r="AW373" s="82" t="s">
        <v>1780</v>
      </c>
      <c r="AX373" s="85" t="s">
        <v>5836</v>
      </c>
      <c r="AY373" s="82" t="s">
        <v>66</v>
      </c>
      <c r="AZ373" s="49" t="s">
        <v>2657</v>
      </c>
      <c r="BA373" s="49" t="s">
        <v>2657</v>
      </c>
      <c r="BB373" s="49" t="s">
        <v>2668</v>
      </c>
      <c r="BC373" s="49" t="s">
        <v>2668</v>
      </c>
      <c r="BD373" s="49"/>
      <c r="BE373" s="49"/>
      <c r="BF373" s="123" t="s">
        <v>6537</v>
      </c>
      <c r="BG373" s="123" t="s">
        <v>6537</v>
      </c>
      <c r="BH373" s="123" t="s">
        <v>6624</v>
      </c>
      <c r="BI373" s="123" t="s">
        <v>6624</v>
      </c>
      <c r="BJ373" s="87" t="e">
        <f>REPLACE(INDEX(GroupVertices[Group], MATCH(Vertices[[#This Row],[Vertex]],GroupVertices[Vertex],0)),1,1,"")</f>
        <v>#N/A</v>
      </c>
    </row>
    <row r="374" spans="1:62" x14ac:dyDescent="0.25">
      <c r="A374" s="67" t="s">
        <v>2482</v>
      </c>
      <c r="B374" s="68"/>
      <c r="C374" s="68"/>
      <c r="D374" s="69"/>
      <c r="E374" s="111"/>
      <c r="F374" s="103" t="s">
        <v>3011</v>
      </c>
      <c r="G374" s="112"/>
      <c r="H374" s="72"/>
      <c r="I374" s="73"/>
      <c r="J374" s="113"/>
      <c r="K374" s="72" t="s">
        <v>6289</v>
      </c>
      <c r="L374" s="114"/>
      <c r="M374" s="77">
        <v>6842.03955078125</v>
      </c>
      <c r="N374" s="77">
        <v>7202.60205078125</v>
      </c>
      <c r="O374" s="78"/>
      <c r="P374" s="79"/>
      <c r="Q374" s="79"/>
      <c r="R374" s="89"/>
      <c r="S374" s="49">
        <v>0</v>
      </c>
      <c r="T374" s="49">
        <v>2</v>
      </c>
      <c r="U374" s="50">
        <v>0</v>
      </c>
      <c r="V374" s="50">
        <v>1.0039999999999999E-3</v>
      </c>
      <c r="W374" s="50">
        <v>2.3969999999999998E-3</v>
      </c>
      <c r="X374" s="50">
        <v>0.58915600000000001</v>
      </c>
      <c r="Y374" s="50">
        <v>0.5</v>
      </c>
      <c r="Z374" s="50">
        <v>0</v>
      </c>
      <c r="AA374" s="74">
        <v>374</v>
      </c>
      <c r="AB374" s="74"/>
      <c r="AC374" s="75"/>
      <c r="AD374" s="82" t="s">
        <v>4355</v>
      </c>
      <c r="AE374" s="82">
        <v>139</v>
      </c>
      <c r="AF374" s="82">
        <v>29</v>
      </c>
      <c r="AG374" s="82">
        <v>181</v>
      </c>
      <c r="AH374" s="82">
        <v>479</v>
      </c>
      <c r="AI374" s="82">
        <v>19800</v>
      </c>
      <c r="AJ374" s="82"/>
      <c r="AK374" s="82" t="s">
        <v>1489</v>
      </c>
      <c r="AL374" s="82"/>
      <c r="AM374" s="82" t="s">
        <v>1419</v>
      </c>
      <c r="AN374" s="84">
        <v>41146.425243055557</v>
      </c>
      <c r="AO374" s="85" t="s">
        <v>5305</v>
      </c>
      <c r="AP374" s="82" t="b">
        <v>0</v>
      </c>
      <c r="AQ374" s="82" t="b">
        <v>0</v>
      </c>
      <c r="AR374" s="82" t="b">
        <v>0</v>
      </c>
      <c r="AS374" s="82" t="s">
        <v>1023</v>
      </c>
      <c r="AT374" s="82">
        <v>1</v>
      </c>
      <c r="AU374" s="85" t="s">
        <v>1731</v>
      </c>
      <c r="AV374" s="82" t="b">
        <v>0</v>
      </c>
      <c r="AW374" s="82" t="s">
        <v>1780</v>
      </c>
      <c r="AX374" s="85" t="s">
        <v>5837</v>
      </c>
      <c r="AY374" s="82" t="s">
        <v>66</v>
      </c>
      <c r="AZ374" s="49" t="s">
        <v>2657</v>
      </c>
      <c r="BA374" s="49" t="s">
        <v>2657</v>
      </c>
      <c r="BB374" s="49" t="s">
        <v>2668</v>
      </c>
      <c r="BC374" s="49" t="s">
        <v>2668</v>
      </c>
      <c r="BD374" s="49"/>
      <c r="BE374" s="49"/>
      <c r="BF374" s="123" t="s">
        <v>6537</v>
      </c>
      <c r="BG374" s="123" t="s">
        <v>6537</v>
      </c>
      <c r="BH374" s="123" t="s">
        <v>6624</v>
      </c>
      <c r="BI374" s="123" t="s">
        <v>6624</v>
      </c>
      <c r="BJ374" s="87" t="e">
        <f>REPLACE(INDEX(GroupVertices[Group], MATCH(Vertices[[#This Row],[Vertex]],GroupVertices[Vertex],0)),1,1,"")</f>
        <v>#N/A</v>
      </c>
    </row>
    <row r="375" spans="1:62" x14ac:dyDescent="0.25">
      <c r="A375" s="67" t="s">
        <v>2483</v>
      </c>
      <c r="B375" s="68"/>
      <c r="C375" s="68"/>
      <c r="D375" s="69"/>
      <c r="E375" s="111"/>
      <c r="F375" s="103" t="s">
        <v>3012</v>
      </c>
      <c r="G375" s="112"/>
      <c r="H375" s="72"/>
      <c r="I375" s="73"/>
      <c r="J375" s="113"/>
      <c r="K375" s="72" t="s">
        <v>6290</v>
      </c>
      <c r="L375" s="114"/>
      <c r="M375" s="77">
        <v>7933.974609375</v>
      </c>
      <c r="N375" s="77">
        <v>2333.64599609375</v>
      </c>
      <c r="O375" s="78"/>
      <c r="P375" s="79"/>
      <c r="Q375" s="79"/>
      <c r="R375" s="89"/>
      <c r="S375" s="49">
        <v>0</v>
      </c>
      <c r="T375" s="49">
        <v>2</v>
      </c>
      <c r="U375" s="50">
        <v>0</v>
      </c>
      <c r="V375" s="50">
        <v>1.0039999999999999E-3</v>
      </c>
      <c r="W375" s="50">
        <v>2.3969999999999998E-3</v>
      </c>
      <c r="X375" s="50">
        <v>0.58915600000000001</v>
      </c>
      <c r="Y375" s="50">
        <v>0.5</v>
      </c>
      <c r="Z375" s="50">
        <v>0</v>
      </c>
      <c r="AA375" s="74">
        <v>375</v>
      </c>
      <c r="AB375" s="74"/>
      <c r="AC375" s="75"/>
      <c r="AD375" s="82" t="s">
        <v>4356</v>
      </c>
      <c r="AE375" s="82">
        <v>420</v>
      </c>
      <c r="AF375" s="82">
        <v>413</v>
      </c>
      <c r="AG375" s="82">
        <v>42</v>
      </c>
      <c r="AH375" s="82">
        <v>14</v>
      </c>
      <c r="AI375" s="82"/>
      <c r="AJ375" s="82" t="s">
        <v>4709</v>
      </c>
      <c r="AK375" s="82" t="s">
        <v>1045</v>
      </c>
      <c r="AL375" s="82"/>
      <c r="AM375" s="82"/>
      <c r="AN375" s="84">
        <v>42828.486030092594</v>
      </c>
      <c r="AO375" s="85" t="s">
        <v>5306</v>
      </c>
      <c r="AP375" s="82" t="b">
        <v>1</v>
      </c>
      <c r="AQ375" s="82" t="b">
        <v>0</v>
      </c>
      <c r="AR375" s="82" t="b">
        <v>0</v>
      </c>
      <c r="AS375" s="82" t="s">
        <v>1023</v>
      </c>
      <c r="AT375" s="82">
        <v>1</v>
      </c>
      <c r="AU375" s="82"/>
      <c r="AV375" s="82" t="b">
        <v>0</v>
      </c>
      <c r="AW375" s="82" t="s">
        <v>1780</v>
      </c>
      <c r="AX375" s="85" t="s">
        <v>5838</v>
      </c>
      <c r="AY375" s="82" t="s">
        <v>66</v>
      </c>
      <c r="AZ375" s="49" t="s">
        <v>2657</v>
      </c>
      <c r="BA375" s="49" t="s">
        <v>2657</v>
      </c>
      <c r="BB375" s="49" t="s">
        <v>2668</v>
      </c>
      <c r="BC375" s="49" t="s">
        <v>2668</v>
      </c>
      <c r="BD375" s="49"/>
      <c r="BE375" s="49"/>
      <c r="BF375" s="123" t="s">
        <v>6537</v>
      </c>
      <c r="BG375" s="123" t="s">
        <v>6537</v>
      </c>
      <c r="BH375" s="123" t="s">
        <v>6624</v>
      </c>
      <c r="BI375" s="123" t="s">
        <v>6624</v>
      </c>
      <c r="BJ375" s="87" t="e">
        <f>REPLACE(INDEX(GroupVertices[Group], MATCH(Vertices[[#This Row],[Vertex]],GroupVertices[Vertex],0)),1,1,"")</f>
        <v>#N/A</v>
      </c>
    </row>
    <row r="376" spans="1:62" x14ac:dyDescent="0.25">
      <c r="A376" s="67" t="s">
        <v>2484</v>
      </c>
      <c r="B376" s="68"/>
      <c r="C376" s="68"/>
      <c r="D376" s="69"/>
      <c r="E376" s="111"/>
      <c r="F376" s="103" t="s">
        <v>3013</v>
      </c>
      <c r="G376" s="112"/>
      <c r="H376" s="72"/>
      <c r="I376" s="73"/>
      <c r="J376" s="113"/>
      <c r="K376" s="72" t="s">
        <v>6291</v>
      </c>
      <c r="L376" s="114"/>
      <c r="M376" s="77">
        <v>8021.99658203125</v>
      </c>
      <c r="N376" s="77">
        <v>1646.9266357421875</v>
      </c>
      <c r="O376" s="78"/>
      <c r="P376" s="79"/>
      <c r="Q376" s="79"/>
      <c r="R376" s="89"/>
      <c r="S376" s="49">
        <v>0</v>
      </c>
      <c r="T376" s="49">
        <v>2</v>
      </c>
      <c r="U376" s="50">
        <v>0</v>
      </c>
      <c r="V376" s="50">
        <v>1.0039999999999999E-3</v>
      </c>
      <c r="W376" s="50">
        <v>2.3969999999999998E-3</v>
      </c>
      <c r="X376" s="50">
        <v>0.58915600000000001</v>
      </c>
      <c r="Y376" s="50">
        <v>0.5</v>
      </c>
      <c r="Z376" s="50">
        <v>0</v>
      </c>
      <c r="AA376" s="74">
        <v>376</v>
      </c>
      <c r="AB376" s="74"/>
      <c r="AC376" s="75"/>
      <c r="AD376" s="82" t="s">
        <v>4357</v>
      </c>
      <c r="AE376" s="82">
        <v>153</v>
      </c>
      <c r="AF376" s="82">
        <v>26</v>
      </c>
      <c r="AG376" s="82">
        <v>28</v>
      </c>
      <c r="AH376" s="82">
        <v>337</v>
      </c>
      <c r="AI376" s="82"/>
      <c r="AJ376" s="82" t="s">
        <v>4710</v>
      </c>
      <c r="AK376" s="82" t="s">
        <v>4914</v>
      </c>
      <c r="AL376" s="82"/>
      <c r="AM376" s="82"/>
      <c r="AN376" s="84">
        <v>42805.450740740744</v>
      </c>
      <c r="AO376" s="85" t="s">
        <v>5307</v>
      </c>
      <c r="AP376" s="82" t="b">
        <v>1</v>
      </c>
      <c r="AQ376" s="82" t="b">
        <v>0</v>
      </c>
      <c r="AR376" s="82" t="b">
        <v>0</v>
      </c>
      <c r="AS376" s="82" t="s">
        <v>1023</v>
      </c>
      <c r="AT376" s="82">
        <v>0</v>
      </c>
      <c r="AU376" s="82"/>
      <c r="AV376" s="82" t="b">
        <v>0</v>
      </c>
      <c r="AW376" s="82" t="s">
        <v>1780</v>
      </c>
      <c r="AX376" s="85" t="s">
        <v>5839</v>
      </c>
      <c r="AY376" s="82" t="s">
        <v>66</v>
      </c>
      <c r="AZ376" s="49" t="s">
        <v>2657</v>
      </c>
      <c r="BA376" s="49" t="s">
        <v>2657</v>
      </c>
      <c r="BB376" s="49" t="s">
        <v>2668</v>
      </c>
      <c r="BC376" s="49" t="s">
        <v>2668</v>
      </c>
      <c r="BD376" s="49"/>
      <c r="BE376" s="49"/>
      <c r="BF376" s="123" t="s">
        <v>6537</v>
      </c>
      <c r="BG376" s="123" t="s">
        <v>6537</v>
      </c>
      <c r="BH376" s="123" t="s">
        <v>6624</v>
      </c>
      <c r="BI376" s="123" t="s">
        <v>6624</v>
      </c>
      <c r="BJ376" s="87" t="e">
        <f>REPLACE(INDEX(GroupVertices[Group], MATCH(Vertices[[#This Row],[Vertex]],GroupVertices[Vertex],0)),1,1,"")</f>
        <v>#N/A</v>
      </c>
    </row>
    <row r="377" spans="1:62" x14ac:dyDescent="0.25">
      <c r="A377" s="67" t="s">
        <v>2485</v>
      </c>
      <c r="B377" s="68"/>
      <c r="C377" s="68"/>
      <c r="D377" s="69"/>
      <c r="E377" s="111"/>
      <c r="F377" s="103" t="s">
        <v>3014</v>
      </c>
      <c r="G377" s="112"/>
      <c r="H377" s="72"/>
      <c r="I377" s="73"/>
      <c r="J377" s="113"/>
      <c r="K377" s="72" t="s">
        <v>6292</v>
      </c>
      <c r="L377" s="114"/>
      <c r="M377" s="77">
        <v>7719.74072265625</v>
      </c>
      <c r="N377" s="77">
        <v>6756.322265625</v>
      </c>
      <c r="O377" s="78"/>
      <c r="P377" s="79"/>
      <c r="Q377" s="79"/>
      <c r="R377" s="89"/>
      <c r="S377" s="49">
        <v>0</v>
      </c>
      <c r="T377" s="49">
        <v>2</v>
      </c>
      <c r="U377" s="50">
        <v>0</v>
      </c>
      <c r="V377" s="50">
        <v>1.0039999999999999E-3</v>
      </c>
      <c r="W377" s="50">
        <v>2.3969999999999998E-3</v>
      </c>
      <c r="X377" s="50">
        <v>0.58915600000000001</v>
      </c>
      <c r="Y377" s="50">
        <v>0.5</v>
      </c>
      <c r="Z377" s="50">
        <v>0</v>
      </c>
      <c r="AA377" s="74">
        <v>377</v>
      </c>
      <c r="AB377" s="74"/>
      <c r="AC377" s="75"/>
      <c r="AD377" s="82" t="s">
        <v>4358</v>
      </c>
      <c r="AE377" s="82">
        <v>693</v>
      </c>
      <c r="AF377" s="82">
        <v>597</v>
      </c>
      <c r="AG377" s="82">
        <v>13185</v>
      </c>
      <c r="AH377" s="82">
        <v>8504</v>
      </c>
      <c r="AI377" s="82">
        <v>-36000</v>
      </c>
      <c r="AJ377" s="82" t="s">
        <v>4711</v>
      </c>
      <c r="AK377" s="82" t="s">
        <v>4830</v>
      </c>
      <c r="AL377" s="82"/>
      <c r="AM377" s="82" t="s">
        <v>1573</v>
      </c>
      <c r="AN377" s="84">
        <v>40245.284942129627</v>
      </c>
      <c r="AO377" s="85" t="s">
        <v>5308</v>
      </c>
      <c r="AP377" s="82" t="b">
        <v>0</v>
      </c>
      <c r="AQ377" s="82" t="b">
        <v>0</v>
      </c>
      <c r="AR377" s="82" t="b">
        <v>1</v>
      </c>
      <c r="AS377" s="82" t="s">
        <v>1023</v>
      </c>
      <c r="AT377" s="82">
        <v>79</v>
      </c>
      <c r="AU377" s="85" t="s">
        <v>1740</v>
      </c>
      <c r="AV377" s="82" t="b">
        <v>0</v>
      </c>
      <c r="AW377" s="82" t="s">
        <v>1780</v>
      </c>
      <c r="AX377" s="85" t="s">
        <v>5840</v>
      </c>
      <c r="AY377" s="82" t="s">
        <v>66</v>
      </c>
      <c r="AZ377" s="49" t="s">
        <v>2657</v>
      </c>
      <c r="BA377" s="49" t="s">
        <v>2657</v>
      </c>
      <c r="BB377" s="49" t="s">
        <v>2668</v>
      </c>
      <c r="BC377" s="49" t="s">
        <v>2668</v>
      </c>
      <c r="BD377" s="49"/>
      <c r="BE377" s="49"/>
      <c r="BF377" s="123" t="s">
        <v>6537</v>
      </c>
      <c r="BG377" s="123" t="s">
        <v>6537</v>
      </c>
      <c r="BH377" s="123" t="s">
        <v>6624</v>
      </c>
      <c r="BI377" s="123" t="s">
        <v>6624</v>
      </c>
      <c r="BJ377" s="87" t="e">
        <f>REPLACE(INDEX(GroupVertices[Group], MATCH(Vertices[[#This Row],[Vertex]],GroupVertices[Vertex],0)),1,1,"")</f>
        <v>#N/A</v>
      </c>
    </row>
    <row r="378" spans="1:62" x14ac:dyDescent="0.25">
      <c r="A378" s="67" t="s">
        <v>2486</v>
      </c>
      <c r="B378" s="68"/>
      <c r="C378" s="68"/>
      <c r="D378" s="69"/>
      <c r="E378" s="111"/>
      <c r="F378" s="103" t="s">
        <v>3015</v>
      </c>
      <c r="G378" s="112"/>
      <c r="H378" s="72"/>
      <c r="I378" s="73"/>
      <c r="J378" s="113"/>
      <c r="K378" s="72" t="s">
        <v>6293</v>
      </c>
      <c r="L378" s="114"/>
      <c r="M378" s="77">
        <v>6375.2939453125</v>
      </c>
      <c r="N378" s="77">
        <v>1876.057861328125</v>
      </c>
      <c r="O378" s="78"/>
      <c r="P378" s="79"/>
      <c r="Q378" s="79"/>
      <c r="R378" s="89"/>
      <c r="S378" s="49">
        <v>0</v>
      </c>
      <c r="T378" s="49">
        <v>2</v>
      </c>
      <c r="U378" s="50">
        <v>0</v>
      </c>
      <c r="V378" s="50">
        <v>1.0039999999999999E-3</v>
      </c>
      <c r="W378" s="50">
        <v>2.3969999999999998E-3</v>
      </c>
      <c r="X378" s="50">
        <v>0.58915600000000001</v>
      </c>
      <c r="Y378" s="50">
        <v>0.5</v>
      </c>
      <c r="Z378" s="50">
        <v>0</v>
      </c>
      <c r="AA378" s="74">
        <v>378</v>
      </c>
      <c r="AB378" s="74"/>
      <c r="AC378" s="75"/>
      <c r="AD378" s="82" t="s">
        <v>4359</v>
      </c>
      <c r="AE378" s="82">
        <v>1199</v>
      </c>
      <c r="AF378" s="82">
        <v>917</v>
      </c>
      <c r="AG378" s="82">
        <v>803</v>
      </c>
      <c r="AH378" s="82">
        <v>52</v>
      </c>
      <c r="AI378" s="82">
        <v>19800</v>
      </c>
      <c r="AJ378" s="82" t="s">
        <v>4712</v>
      </c>
      <c r="AK378" s="82" t="s">
        <v>4915</v>
      </c>
      <c r="AL378" s="82"/>
      <c r="AM378" s="82" t="s">
        <v>1419</v>
      </c>
      <c r="AN378" s="84">
        <v>40341.794675925928</v>
      </c>
      <c r="AO378" s="85" t="s">
        <v>5309</v>
      </c>
      <c r="AP378" s="82" t="b">
        <v>0</v>
      </c>
      <c r="AQ378" s="82" t="b">
        <v>0</v>
      </c>
      <c r="AR378" s="82" t="b">
        <v>0</v>
      </c>
      <c r="AS378" s="82" t="s">
        <v>1023</v>
      </c>
      <c r="AT378" s="82">
        <v>8</v>
      </c>
      <c r="AU378" s="85" t="s">
        <v>5420</v>
      </c>
      <c r="AV378" s="82" t="b">
        <v>0</v>
      </c>
      <c r="AW378" s="82" t="s">
        <v>1780</v>
      </c>
      <c r="AX378" s="85" t="s">
        <v>5841</v>
      </c>
      <c r="AY378" s="82" t="s">
        <v>66</v>
      </c>
      <c r="AZ378" s="49" t="s">
        <v>2657</v>
      </c>
      <c r="BA378" s="49" t="s">
        <v>2657</v>
      </c>
      <c r="BB378" s="49" t="s">
        <v>2668</v>
      </c>
      <c r="BC378" s="49" t="s">
        <v>2668</v>
      </c>
      <c r="BD378" s="49"/>
      <c r="BE378" s="49"/>
      <c r="BF378" s="123" t="s">
        <v>6537</v>
      </c>
      <c r="BG378" s="123" t="s">
        <v>6537</v>
      </c>
      <c r="BH378" s="123" t="s">
        <v>6624</v>
      </c>
      <c r="BI378" s="123" t="s">
        <v>6624</v>
      </c>
      <c r="BJ378" s="87" t="e">
        <f>REPLACE(INDEX(GroupVertices[Group], MATCH(Vertices[[#This Row],[Vertex]],GroupVertices[Vertex],0)),1,1,"")</f>
        <v>#N/A</v>
      </c>
    </row>
    <row r="379" spans="1:62" x14ac:dyDescent="0.25">
      <c r="A379" s="67" t="s">
        <v>2487</v>
      </c>
      <c r="B379" s="68"/>
      <c r="C379" s="68"/>
      <c r="D379" s="69"/>
      <c r="E379" s="111"/>
      <c r="F379" s="103" t="s">
        <v>502</v>
      </c>
      <c r="G379" s="112"/>
      <c r="H379" s="72"/>
      <c r="I379" s="73"/>
      <c r="J379" s="113"/>
      <c r="K379" s="72" t="s">
        <v>6294</v>
      </c>
      <c r="L379" s="114"/>
      <c r="M379" s="77">
        <v>4637.853515625</v>
      </c>
      <c r="N379" s="77">
        <v>6480.35791015625</v>
      </c>
      <c r="O379" s="78"/>
      <c r="P379" s="79"/>
      <c r="Q379" s="79"/>
      <c r="R379" s="89"/>
      <c r="S379" s="49">
        <v>0</v>
      </c>
      <c r="T379" s="49">
        <v>2</v>
      </c>
      <c r="U379" s="50">
        <v>0</v>
      </c>
      <c r="V379" s="50">
        <v>1.0039999999999999E-3</v>
      </c>
      <c r="W379" s="50">
        <v>2.3969999999999998E-3</v>
      </c>
      <c r="X379" s="50">
        <v>0.58915600000000001</v>
      </c>
      <c r="Y379" s="50">
        <v>0.5</v>
      </c>
      <c r="Z379" s="50">
        <v>0</v>
      </c>
      <c r="AA379" s="74">
        <v>379</v>
      </c>
      <c r="AB379" s="74"/>
      <c r="AC379" s="75"/>
      <c r="AD379" s="82" t="s">
        <v>4360</v>
      </c>
      <c r="AE379" s="82">
        <v>332</v>
      </c>
      <c r="AF379" s="82">
        <v>19</v>
      </c>
      <c r="AG379" s="82">
        <v>775</v>
      </c>
      <c r="AH379" s="82">
        <v>1028</v>
      </c>
      <c r="AI379" s="82"/>
      <c r="AJ379" s="82"/>
      <c r="AK379" s="82"/>
      <c r="AL379" s="82"/>
      <c r="AM379" s="82"/>
      <c r="AN379" s="84">
        <v>42780.298773148148</v>
      </c>
      <c r="AO379" s="82"/>
      <c r="AP379" s="82" t="b">
        <v>1</v>
      </c>
      <c r="AQ379" s="82" t="b">
        <v>1</v>
      </c>
      <c r="AR379" s="82" t="b">
        <v>0</v>
      </c>
      <c r="AS379" s="82" t="s">
        <v>1023</v>
      </c>
      <c r="AT379" s="82">
        <v>0</v>
      </c>
      <c r="AU379" s="82"/>
      <c r="AV379" s="82" t="b">
        <v>0</v>
      </c>
      <c r="AW379" s="82" t="s">
        <v>1780</v>
      </c>
      <c r="AX379" s="85" t="s">
        <v>5842</v>
      </c>
      <c r="AY379" s="82" t="s">
        <v>66</v>
      </c>
      <c r="AZ379" s="49" t="s">
        <v>2657</v>
      </c>
      <c r="BA379" s="49" t="s">
        <v>2657</v>
      </c>
      <c r="BB379" s="49" t="s">
        <v>2668</v>
      </c>
      <c r="BC379" s="49" t="s">
        <v>2668</v>
      </c>
      <c r="BD379" s="49"/>
      <c r="BE379" s="49"/>
      <c r="BF379" s="123" t="s">
        <v>6537</v>
      </c>
      <c r="BG379" s="123" t="s">
        <v>6537</v>
      </c>
      <c r="BH379" s="123" t="s">
        <v>6624</v>
      </c>
      <c r="BI379" s="123" t="s">
        <v>6624</v>
      </c>
      <c r="BJ379" s="87" t="e">
        <f>REPLACE(INDEX(GroupVertices[Group], MATCH(Vertices[[#This Row],[Vertex]],GroupVertices[Vertex],0)),1,1,"")</f>
        <v>#N/A</v>
      </c>
    </row>
    <row r="380" spans="1:62" x14ac:dyDescent="0.25">
      <c r="A380" s="67" t="s">
        <v>2488</v>
      </c>
      <c r="B380" s="68"/>
      <c r="C380" s="68"/>
      <c r="D380" s="69"/>
      <c r="E380" s="111"/>
      <c r="F380" s="103" t="s">
        <v>3016</v>
      </c>
      <c r="G380" s="112"/>
      <c r="H380" s="72"/>
      <c r="I380" s="73"/>
      <c r="J380" s="113"/>
      <c r="K380" s="72" t="s">
        <v>6295</v>
      </c>
      <c r="L380" s="114"/>
      <c r="M380" s="77">
        <v>5682.35400390625</v>
      </c>
      <c r="N380" s="77">
        <v>1184.8094482421875</v>
      </c>
      <c r="O380" s="78"/>
      <c r="P380" s="79"/>
      <c r="Q380" s="79"/>
      <c r="R380" s="89"/>
      <c r="S380" s="49">
        <v>0</v>
      </c>
      <c r="T380" s="49">
        <v>2</v>
      </c>
      <c r="U380" s="50">
        <v>0</v>
      </c>
      <c r="V380" s="50">
        <v>1.0039999999999999E-3</v>
      </c>
      <c r="W380" s="50">
        <v>2.3969999999999998E-3</v>
      </c>
      <c r="X380" s="50">
        <v>0.58915600000000001</v>
      </c>
      <c r="Y380" s="50">
        <v>0.5</v>
      </c>
      <c r="Z380" s="50">
        <v>0</v>
      </c>
      <c r="AA380" s="74">
        <v>380</v>
      </c>
      <c r="AB380" s="74"/>
      <c r="AC380" s="75"/>
      <c r="AD380" s="82" t="s">
        <v>4361</v>
      </c>
      <c r="AE380" s="82">
        <v>15</v>
      </c>
      <c r="AF380" s="82">
        <v>41</v>
      </c>
      <c r="AG380" s="82">
        <v>2903</v>
      </c>
      <c r="AH380" s="82">
        <v>3759</v>
      </c>
      <c r="AI380" s="82"/>
      <c r="AJ380" s="82"/>
      <c r="AK380" s="82"/>
      <c r="AL380" s="82"/>
      <c r="AM380" s="82"/>
      <c r="AN380" s="84">
        <v>42374.547743055555</v>
      </c>
      <c r="AO380" s="85" t="s">
        <v>5310</v>
      </c>
      <c r="AP380" s="82" t="b">
        <v>1</v>
      </c>
      <c r="AQ380" s="82" t="b">
        <v>0</v>
      </c>
      <c r="AR380" s="82" t="b">
        <v>0</v>
      </c>
      <c r="AS380" s="82" t="s">
        <v>1023</v>
      </c>
      <c r="AT380" s="82">
        <v>0</v>
      </c>
      <c r="AU380" s="82"/>
      <c r="AV380" s="82" t="b">
        <v>0</v>
      </c>
      <c r="AW380" s="82" t="s">
        <v>1780</v>
      </c>
      <c r="AX380" s="85" t="s">
        <v>5843</v>
      </c>
      <c r="AY380" s="82" t="s">
        <v>66</v>
      </c>
      <c r="AZ380" s="49" t="s">
        <v>2657</v>
      </c>
      <c r="BA380" s="49" t="s">
        <v>2657</v>
      </c>
      <c r="BB380" s="49" t="s">
        <v>2668</v>
      </c>
      <c r="BC380" s="49" t="s">
        <v>2668</v>
      </c>
      <c r="BD380" s="49"/>
      <c r="BE380" s="49"/>
      <c r="BF380" s="123" t="s">
        <v>6537</v>
      </c>
      <c r="BG380" s="123" t="s">
        <v>6537</v>
      </c>
      <c r="BH380" s="123" t="s">
        <v>6624</v>
      </c>
      <c r="BI380" s="123" t="s">
        <v>6624</v>
      </c>
      <c r="BJ380" s="87" t="e">
        <f>REPLACE(INDEX(GroupVertices[Group], MATCH(Vertices[[#This Row],[Vertex]],GroupVertices[Vertex],0)),1,1,"")</f>
        <v>#N/A</v>
      </c>
    </row>
    <row r="381" spans="1:62" x14ac:dyDescent="0.25">
      <c r="A381" s="67" t="s">
        <v>2489</v>
      </c>
      <c r="B381" s="68"/>
      <c r="C381" s="68"/>
      <c r="D381" s="69"/>
      <c r="E381" s="111"/>
      <c r="F381" s="103" t="s">
        <v>3017</v>
      </c>
      <c r="G381" s="112"/>
      <c r="H381" s="72"/>
      <c r="I381" s="73"/>
      <c r="J381" s="113"/>
      <c r="K381" s="72" t="s">
        <v>6296</v>
      </c>
      <c r="L381" s="114"/>
      <c r="M381" s="77">
        <v>7000.84912109375</v>
      </c>
      <c r="N381" s="77">
        <v>2358.573486328125</v>
      </c>
      <c r="O381" s="78"/>
      <c r="P381" s="79"/>
      <c r="Q381" s="79"/>
      <c r="R381" s="89"/>
      <c r="S381" s="49">
        <v>0</v>
      </c>
      <c r="T381" s="49">
        <v>2</v>
      </c>
      <c r="U381" s="50">
        <v>0</v>
      </c>
      <c r="V381" s="50">
        <v>1.0039999999999999E-3</v>
      </c>
      <c r="W381" s="50">
        <v>2.3969999999999998E-3</v>
      </c>
      <c r="X381" s="50">
        <v>0.58915600000000001</v>
      </c>
      <c r="Y381" s="50">
        <v>0.5</v>
      </c>
      <c r="Z381" s="50">
        <v>0</v>
      </c>
      <c r="AA381" s="74">
        <v>381</v>
      </c>
      <c r="AB381" s="74"/>
      <c r="AC381" s="75"/>
      <c r="AD381" s="82" t="s">
        <v>4362</v>
      </c>
      <c r="AE381" s="82">
        <v>62</v>
      </c>
      <c r="AF381" s="82">
        <v>8</v>
      </c>
      <c r="AG381" s="82">
        <v>165</v>
      </c>
      <c r="AH381" s="82">
        <v>633</v>
      </c>
      <c r="AI381" s="82"/>
      <c r="AJ381" s="82"/>
      <c r="AK381" s="82"/>
      <c r="AL381" s="82"/>
      <c r="AM381" s="82"/>
      <c r="AN381" s="84">
        <v>42730.194872685184</v>
      </c>
      <c r="AO381" s="82"/>
      <c r="AP381" s="82" t="b">
        <v>1</v>
      </c>
      <c r="AQ381" s="82" t="b">
        <v>0</v>
      </c>
      <c r="AR381" s="82" t="b">
        <v>0</v>
      </c>
      <c r="AS381" s="82" t="s">
        <v>1023</v>
      </c>
      <c r="AT381" s="82">
        <v>0</v>
      </c>
      <c r="AU381" s="82"/>
      <c r="AV381" s="82" t="b">
        <v>0</v>
      </c>
      <c r="AW381" s="82" t="s">
        <v>1780</v>
      </c>
      <c r="AX381" s="85" t="s">
        <v>5844</v>
      </c>
      <c r="AY381" s="82" t="s">
        <v>66</v>
      </c>
      <c r="AZ381" s="49" t="s">
        <v>2657</v>
      </c>
      <c r="BA381" s="49" t="s">
        <v>2657</v>
      </c>
      <c r="BB381" s="49" t="s">
        <v>2668</v>
      </c>
      <c r="BC381" s="49" t="s">
        <v>2668</v>
      </c>
      <c r="BD381" s="49"/>
      <c r="BE381" s="49"/>
      <c r="BF381" s="123" t="s">
        <v>6537</v>
      </c>
      <c r="BG381" s="123" t="s">
        <v>6537</v>
      </c>
      <c r="BH381" s="123" t="s">
        <v>6624</v>
      </c>
      <c r="BI381" s="123" t="s">
        <v>6624</v>
      </c>
      <c r="BJ381" s="87" t="e">
        <f>REPLACE(INDEX(GroupVertices[Group], MATCH(Vertices[[#This Row],[Vertex]],GroupVertices[Vertex],0)),1,1,"")</f>
        <v>#N/A</v>
      </c>
    </row>
    <row r="382" spans="1:62" x14ac:dyDescent="0.25">
      <c r="A382" s="67" t="s">
        <v>2490</v>
      </c>
      <c r="B382" s="68"/>
      <c r="C382" s="68"/>
      <c r="D382" s="69"/>
      <c r="E382" s="111"/>
      <c r="F382" s="103" t="s">
        <v>3018</v>
      </c>
      <c r="G382" s="112"/>
      <c r="H382" s="72"/>
      <c r="I382" s="73"/>
      <c r="J382" s="113"/>
      <c r="K382" s="72" t="s">
        <v>6297</v>
      </c>
      <c r="L382" s="114"/>
      <c r="M382" s="77">
        <v>6124.67822265625</v>
      </c>
      <c r="N382" s="77">
        <v>6440.29736328125</v>
      </c>
      <c r="O382" s="78"/>
      <c r="P382" s="79"/>
      <c r="Q382" s="79"/>
      <c r="R382" s="89"/>
      <c r="S382" s="49">
        <v>0</v>
      </c>
      <c r="T382" s="49">
        <v>2</v>
      </c>
      <c r="U382" s="50">
        <v>0</v>
      </c>
      <c r="V382" s="50">
        <v>1.0039999999999999E-3</v>
      </c>
      <c r="W382" s="50">
        <v>2.3969999999999998E-3</v>
      </c>
      <c r="X382" s="50">
        <v>0.58915600000000001</v>
      </c>
      <c r="Y382" s="50">
        <v>0.5</v>
      </c>
      <c r="Z382" s="50">
        <v>0</v>
      </c>
      <c r="AA382" s="74">
        <v>382</v>
      </c>
      <c r="AB382" s="74"/>
      <c r="AC382" s="75"/>
      <c r="AD382" s="82" t="s">
        <v>4363</v>
      </c>
      <c r="AE382" s="82">
        <v>169</v>
      </c>
      <c r="AF382" s="82">
        <v>68</v>
      </c>
      <c r="AG382" s="82">
        <v>103</v>
      </c>
      <c r="AH382" s="82">
        <v>1063</v>
      </c>
      <c r="AI382" s="82"/>
      <c r="AJ382" s="82" t="s">
        <v>4713</v>
      </c>
      <c r="AK382" s="82" t="s">
        <v>1458</v>
      </c>
      <c r="AL382" s="82"/>
      <c r="AM382" s="82"/>
      <c r="AN382" s="84">
        <v>40873.497858796298</v>
      </c>
      <c r="AO382" s="85" t="s">
        <v>5311</v>
      </c>
      <c r="AP382" s="82" t="b">
        <v>0</v>
      </c>
      <c r="AQ382" s="82" t="b">
        <v>0</v>
      </c>
      <c r="AR382" s="82" t="b">
        <v>1</v>
      </c>
      <c r="AS382" s="82" t="s">
        <v>1023</v>
      </c>
      <c r="AT382" s="82">
        <v>0</v>
      </c>
      <c r="AU382" s="85" t="s">
        <v>1731</v>
      </c>
      <c r="AV382" s="82" t="b">
        <v>0</v>
      </c>
      <c r="AW382" s="82" t="s">
        <v>1780</v>
      </c>
      <c r="AX382" s="85" t="s">
        <v>5845</v>
      </c>
      <c r="AY382" s="82" t="s">
        <v>66</v>
      </c>
      <c r="AZ382" s="49" t="s">
        <v>2657</v>
      </c>
      <c r="BA382" s="49" t="s">
        <v>2657</v>
      </c>
      <c r="BB382" s="49" t="s">
        <v>2668</v>
      </c>
      <c r="BC382" s="49" t="s">
        <v>2668</v>
      </c>
      <c r="BD382" s="49"/>
      <c r="BE382" s="49"/>
      <c r="BF382" s="123" t="s">
        <v>6537</v>
      </c>
      <c r="BG382" s="123" t="s">
        <v>6537</v>
      </c>
      <c r="BH382" s="123" t="s">
        <v>6624</v>
      </c>
      <c r="BI382" s="123" t="s">
        <v>6624</v>
      </c>
      <c r="BJ382" s="87" t="e">
        <f>REPLACE(INDEX(GroupVertices[Group], MATCH(Vertices[[#This Row],[Vertex]],GroupVertices[Vertex],0)),1,1,"")</f>
        <v>#N/A</v>
      </c>
    </row>
    <row r="383" spans="1:62" x14ac:dyDescent="0.25">
      <c r="A383" s="67" t="s">
        <v>2491</v>
      </c>
      <c r="B383" s="68"/>
      <c r="C383" s="68"/>
      <c r="D383" s="69"/>
      <c r="E383" s="111"/>
      <c r="F383" s="103" t="s">
        <v>3019</v>
      </c>
      <c r="G383" s="112"/>
      <c r="H383" s="72"/>
      <c r="I383" s="73"/>
      <c r="J383" s="113"/>
      <c r="K383" s="72" t="s">
        <v>6298</v>
      </c>
      <c r="L383" s="114"/>
      <c r="M383" s="77">
        <v>7573.12548828125</v>
      </c>
      <c r="N383" s="77">
        <v>6111.58251953125</v>
      </c>
      <c r="O383" s="78"/>
      <c r="P383" s="79"/>
      <c r="Q383" s="79"/>
      <c r="R383" s="89"/>
      <c r="S383" s="49">
        <v>0</v>
      </c>
      <c r="T383" s="49">
        <v>2</v>
      </c>
      <c r="U383" s="50">
        <v>0</v>
      </c>
      <c r="V383" s="50">
        <v>1.0039999999999999E-3</v>
      </c>
      <c r="W383" s="50">
        <v>2.3969999999999998E-3</v>
      </c>
      <c r="X383" s="50">
        <v>0.58915600000000001</v>
      </c>
      <c r="Y383" s="50">
        <v>0.5</v>
      </c>
      <c r="Z383" s="50">
        <v>0</v>
      </c>
      <c r="AA383" s="74">
        <v>383</v>
      </c>
      <c r="AB383" s="74"/>
      <c r="AC383" s="75"/>
      <c r="AD383" s="82" t="s">
        <v>4364</v>
      </c>
      <c r="AE383" s="82">
        <v>41</v>
      </c>
      <c r="AF383" s="82">
        <v>5</v>
      </c>
      <c r="AG383" s="82">
        <v>69</v>
      </c>
      <c r="AH383" s="82">
        <v>78</v>
      </c>
      <c r="AI383" s="82"/>
      <c r="AJ383" s="82" t="s">
        <v>4714</v>
      </c>
      <c r="AK383" s="82" t="s">
        <v>4916</v>
      </c>
      <c r="AL383" s="82"/>
      <c r="AM383" s="82"/>
      <c r="AN383" s="84">
        <v>42821.954328703701</v>
      </c>
      <c r="AO383" s="85" t="s">
        <v>5312</v>
      </c>
      <c r="AP383" s="82" t="b">
        <v>1</v>
      </c>
      <c r="AQ383" s="82" t="b">
        <v>0</v>
      </c>
      <c r="AR383" s="82" t="b">
        <v>0</v>
      </c>
      <c r="AS383" s="82" t="s">
        <v>1023</v>
      </c>
      <c r="AT383" s="82">
        <v>0</v>
      </c>
      <c r="AU383" s="82"/>
      <c r="AV383" s="82" t="b">
        <v>0</v>
      </c>
      <c r="AW383" s="82" t="s">
        <v>1780</v>
      </c>
      <c r="AX383" s="85" t="s">
        <v>5846</v>
      </c>
      <c r="AY383" s="82" t="s">
        <v>66</v>
      </c>
      <c r="AZ383" s="49" t="s">
        <v>2657</v>
      </c>
      <c r="BA383" s="49" t="s">
        <v>2657</v>
      </c>
      <c r="BB383" s="49" t="s">
        <v>2668</v>
      </c>
      <c r="BC383" s="49" t="s">
        <v>2668</v>
      </c>
      <c r="BD383" s="49"/>
      <c r="BE383" s="49"/>
      <c r="BF383" s="123" t="s">
        <v>6537</v>
      </c>
      <c r="BG383" s="123" t="s">
        <v>6537</v>
      </c>
      <c r="BH383" s="123" t="s">
        <v>6624</v>
      </c>
      <c r="BI383" s="123" t="s">
        <v>6624</v>
      </c>
      <c r="BJ383" s="87" t="e">
        <f>REPLACE(INDEX(GroupVertices[Group], MATCH(Vertices[[#This Row],[Vertex]],GroupVertices[Vertex],0)),1,1,"")</f>
        <v>#N/A</v>
      </c>
    </row>
    <row r="384" spans="1:62" x14ac:dyDescent="0.25">
      <c r="A384" s="67" t="s">
        <v>2492</v>
      </c>
      <c r="B384" s="68"/>
      <c r="C384" s="68"/>
      <c r="D384" s="69"/>
      <c r="E384" s="111"/>
      <c r="F384" s="103" t="s">
        <v>3020</v>
      </c>
      <c r="G384" s="112"/>
      <c r="H384" s="72"/>
      <c r="I384" s="73"/>
      <c r="J384" s="113"/>
      <c r="K384" s="72" t="s">
        <v>6299</v>
      </c>
      <c r="L384" s="114"/>
      <c r="M384" s="77">
        <v>8446.95703125</v>
      </c>
      <c r="N384" s="77">
        <v>5828.638671875</v>
      </c>
      <c r="O384" s="78"/>
      <c r="P384" s="79"/>
      <c r="Q384" s="79"/>
      <c r="R384" s="89"/>
      <c r="S384" s="49">
        <v>0</v>
      </c>
      <c r="T384" s="49">
        <v>2</v>
      </c>
      <c r="U384" s="50">
        <v>0</v>
      </c>
      <c r="V384" s="50">
        <v>1.0039999999999999E-3</v>
      </c>
      <c r="W384" s="50">
        <v>2.3969999999999998E-3</v>
      </c>
      <c r="X384" s="50">
        <v>0.58915600000000001</v>
      </c>
      <c r="Y384" s="50">
        <v>0.5</v>
      </c>
      <c r="Z384" s="50">
        <v>0</v>
      </c>
      <c r="AA384" s="74">
        <v>384</v>
      </c>
      <c r="AB384" s="74"/>
      <c r="AC384" s="75"/>
      <c r="AD384" s="82" t="s">
        <v>4365</v>
      </c>
      <c r="AE384" s="82">
        <v>538</v>
      </c>
      <c r="AF384" s="82">
        <v>131</v>
      </c>
      <c r="AG384" s="82">
        <v>1969</v>
      </c>
      <c r="AH384" s="82">
        <v>76</v>
      </c>
      <c r="AI384" s="82">
        <v>19800</v>
      </c>
      <c r="AJ384" s="82" t="s">
        <v>4715</v>
      </c>
      <c r="AK384" s="82" t="s">
        <v>1045</v>
      </c>
      <c r="AL384" s="85" t="s">
        <v>5028</v>
      </c>
      <c r="AM384" s="82" t="s">
        <v>1435</v>
      </c>
      <c r="AN384" s="84">
        <v>40099.288472222222</v>
      </c>
      <c r="AO384" s="85" t="s">
        <v>5313</v>
      </c>
      <c r="AP384" s="82" t="b">
        <v>0</v>
      </c>
      <c r="AQ384" s="82" t="b">
        <v>0</v>
      </c>
      <c r="AR384" s="82" t="b">
        <v>1</v>
      </c>
      <c r="AS384" s="82" t="s">
        <v>1023</v>
      </c>
      <c r="AT384" s="82">
        <v>3</v>
      </c>
      <c r="AU384" s="85" t="s">
        <v>5392</v>
      </c>
      <c r="AV384" s="82" t="b">
        <v>0</v>
      </c>
      <c r="AW384" s="82" t="s">
        <v>1780</v>
      </c>
      <c r="AX384" s="85" t="s">
        <v>5847</v>
      </c>
      <c r="AY384" s="82" t="s">
        <v>66</v>
      </c>
      <c r="AZ384" s="49" t="s">
        <v>2657</v>
      </c>
      <c r="BA384" s="49" t="s">
        <v>2657</v>
      </c>
      <c r="BB384" s="49" t="s">
        <v>2668</v>
      </c>
      <c r="BC384" s="49" t="s">
        <v>2668</v>
      </c>
      <c r="BD384" s="49"/>
      <c r="BE384" s="49"/>
      <c r="BF384" s="123" t="s">
        <v>6537</v>
      </c>
      <c r="BG384" s="123" t="s">
        <v>6537</v>
      </c>
      <c r="BH384" s="123" t="s">
        <v>6624</v>
      </c>
      <c r="BI384" s="123" t="s">
        <v>6624</v>
      </c>
      <c r="BJ384" s="87" t="e">
        <f>REPLACE(INDEX(GroupVertices[Group], MATCH(Vertices[[#This Row],[Vertex]],GroupVertices[Vertex],0)),1,1,"")</f>
        <v>#N/A</v>
      </c>
    </row>
    <row r="385" spans="1:62" x14ac:dyDescent="0.25">
      <c r="A385" s="67" t="s">
        <v>2493</v>
      </c>
      <c r="B385" s="68"/>
      <c r="C385" s="68"/>
      <c r="D385" s="69"/>
      <c r="E385" s="111"/>
      <c r="F385" s="103" t="s">
        <v>3021</v>
      </c>
      <c r="G385" s="112"/>
      <c r="H385" s="72"/>
      <c r="I385" s="73"/>
      <c r="J385" s="113"/>
      <c r="K385" s="72" t="s">
        <v>6300</v>
      </c>
      <c r="L385" s="114"/>
      <c r="M385" s="77">
        <v>8766.1279296875</v>
      </c>
      <c r="N385" s="77">
        <v>4883.9833984375</v>
      </c>
      <c r="O385" s="78"/>
      <c r="P385" s="79"/>
      <c r="Q385" s="79"/>
      <c r="R385" s="89"/>
      <c r="S385" s="49">
        <v>0</v>
      </c>
      <c r="T385" s="49">
        <v>2</v>
      </c>
      <c r="U385" s="50">
        <v>0</v>
      </c>
      <c r="V385" s="50">
        <v>1.0039999999999999E-3</v>
      </c>
      <c r="W385" s="50">
        <v>2.3969999999999998E-3</v>
      </c>
      <c r="X385" s="50">
        <v>0.58915600000000001</v>
      </c>
      <c r="Y385" s="50">
        <v>0.5</v>
      </c>
      <c r="Z385" s="50">
        <v>0</v>
      </c>
      <c r="AA385" s="74">
        <v>385</v>
      </c>
      <c r="AB385" s="74"/>
      <c r="AC385" s="75"/>
      <c r="AD385" s="82" t="s">
        <v>4366</v>
      </c>
      <c r="AE385" s="82">
        <v>680</v>
      </c>
      <c r="AF385" s="82">
        <v>1275</v>
      </c>
      <c r="AG385" s="82">
        <v>38761</v>
      </c>
      <c r="AH385" s="82">
        <v>39576</v>
      </c>
      <c r="AI385" s="82"/>
      <c r="AJ385" s="82" t="s">
        <v>4716</v>
      </c>
      <c r="AK385" s="82" t="s">
        <v>4917</v>
      </c>
      <c r="AL385" s="82"/>
      <c r="AM385" s="82"/>
      <c r="AN385" s="84">
        <v>40513.446597222224</v>
      </c>
      <c r="AO385" s="85" t="s">
        <v>5314</v>
      </c>
      <c r="AP385" s="82" t="b">
        <v>0</v>
      </c>
      <c r="AQ385" s="82" t="b">
        <v>0</v>
      </c>
      <c r="AR385" s="82" t="b">
        <v>1</v>
      </c>
      <c r="AS385" s="82" t="s">
        <v>1023</v>
      </c>
      <c r="AT385" s="82">
        <v>53</v>
      </c>
      <c r="AU385" s="85" t="s">
        <v>1738</v>
      </c>
      <c r="AV385" s="82" t="b">
        <v>0</v>
      </c>
      <c r="AW385" s="82" t="s">
        <v>1780</v>
      </c>
      <c r="AX385" s="85" t="s">
        <v>5848</v>
      </c>
      <c r="AY385" s="82" t="s">
        <v>66</v>
      </c>
      <c r="AZ385" s="49" t="s">
        <v>2657</v>
      </c>
      <c r="BA385" s="49" t="s">
        <v>2657</v>
      </c>
      <c r="BB385" s="49" t="s">
        <v>2668</v>
      </c>
      <c r="BC385" s="49" t="s">
        <v>2668</v>
      </c>
      <c r="BD385" s="49"/>
      <c r="BE385" s="49"/>
      <c r="BF385" s="123" t="s">
        <v>6537</v>
      </c>
      <c r="BG385" s="123" t="s">
        <v>6537</v>
      </c>
      <c r="BH385" s="123" t="s">
        <v>6624</v>
      </c>
      <c r="BI385" s="123" t="s">
        <v>6624</v>
      </c>
      <c r="BJ385" s="87" t="e">
        <f>REPLACE(INDEX(GroupVertices[Group], MATCH(Vertices[[#This Row],[Vertex]],GroupVertices[Vertex],0)),1,1,"")</f>
        <v>#N/A</v>
      </c>
    </row>
    <row r="386" spans="1:62" x14ac:dyDescent="0.25">
      <c r="A386" s="67" t="s">
        <v>2494</v>
      </c>
      <c r="B386" s="68"/>
      <c r="C386" s="68"/>
      <c r="D386" s="69"/>
      <c r="E386" s="111"/>
      <c r="F386" s="103" t="s">
        <v>3022</v>
      </c>
      <c r="G386" s="112"/>
      <c r="H386" s="72"/>
      <c r="I386" s="73"/>
      <c r="J386" s="113"/>
      <c r="K386" s="72" t="s">
        <v>6301</v>
      </c>
      <c r="L386" s="114"/>
      <c r="M386" s="77">
        <v>7231.3193359375</v>
      </c>
      <c r="N386" s="77">
        <v>6739.4169921875</v>
      </c>
      <c r="O386" s="78"/>
      <c r="P386" s="79"/>
      <c r="Q386" s="79"/>
      <c r="R386" s="89"/>
      <c r="S386" s="49">
        <v>0</v>
      </c>
      <c r="T386" s="49">
        <v>2</v>
      </c>
      <c r="U386" s="50">
        <v>0</v>
      </c>
      <c r="V386" s="50">
        <v>1.0039999999999999E-3</v>
      </c>
      <c r="W386" s="50">
        <v>2.3969999999999998E-3</v>
      </c>
      <c r="X386" s="50">
        <v>0.58915600000000001</v>
      </c>
      <c r="Y386" s="50">
        <v>0.5</v>
      </c>
      <c r="Z386" s="50">
        <v>0</v>
      </c>
      <c r="AA386" s="74">
        <v>386</v>
      </c>
      <c r="AB386" s="74"/>
      <c r="AC386" s="75"/>
      <c r="AD386" s="82" t="s">
        <v>4367</v>
      </c>
      <c r="AE386" s="82">
        <v>217</v>
      </c>
      <c r="AF386" s="82">
        <v>37</v>
      </c>
      <c r="AG386" s="82">
        <v>397</v>
      </c>
      <c r="AH386" s="82">
        <v>790</v>
      </c>
      <c r="AI386" s="82"/>
      <c r="AJ386" s="82" t="s">
        <v>4717</v>
      </c>
      <c r="AK386" s="82" t="s">
        <v>4821</v>
      </c>
      <c r="AL386" s="85" t="s">
        <v>5029</v>
      </c>
      <c r="AM386" s="82"/>
      <c r="AN386" s="84">
        <v>42762.227592592593</v>
      </c>
      <c r="AO386" s="85" t="s">
        <v>5315</v>
      </c>
      <c r="AP386" s="82" t="b">
        <v>1</v>
      </c>
      <c r="AQ386" s="82" t="b">
        <v>0</v>
      </c>
      <c r="AR386" s="82" t="b">
        <v>1</v>
      </c>
      <c r="AS386" s="82" t="s">
        <v>1023</v>
      </c>
      <c r="AT386" s="82">
        <v>0</v>
      </c>
      <c r="AU386" s="82"/>
      <c r="AV386" s="82" t="b">
        <v>0</v>
      </c>
      <c r="AW386" s="82" t="s">
        <v>1780</v>
      </c>
      <c r="AX386" s="85" t="s">
        <v>5849</v>
      </c>
      <c r="AY386" s="82" t="s">
        <v>66</v>
      </c>
      <c r="AZ386" s="49" t="s">
        <v>2657</v>
      </c>
      <c r="BA386" s="49" t="s">
        <v>2657</v>
      </c>
      <c r="BB386" s="49" t="s">
        <v>2668</v>
      </c>
      <c r="BC386" s="49" t="s">
        <v>2668</v>
      </c>
      <c r="BD386" s="49"/>
      <c r="BE386" s="49"/>
      <c r="BF386" s="123" t="s">
        <v>6537</v>
      </c>
      <c r="BG386" s="123" t="s">
        <v>6537</v>
      </c>
      <c r="BH386" s="123" t="s">
        <v>6624</v>
      </c>
      <c r="BI386" s="123" t="s">
        <v>6624</v>
      </c>
      <c r="BJ386" s="87" t="e">
        <f>REPLACE(INDEX(GroupVertices[Group], MATCH(Vertices[[#This Row],[Vertex]],GroupVertices[Vertex],0)),1,1,"")</f>
        <v>#N/A</v>
      </c>
    </row>
    <row r="387" spans="1:62" x14ac:dyDescent="0.25">
      <c r="A387" s="67" t="s">
        <v>2495</v>
      </c>
      <c r="B387" s="68"/>
      <c r="C387" s="68"/>
      <c r="D387" s="69"/>
      <c r="E387" s="111"/>
      <c r="F387" s="103" t="s">
        <v>3023</v>
      </c>
      <c r="G387" s="112"/>
      <c r="H387" s="72"/>
      <c r="I387" s="73"/>
      <c r="J387" s="113"/>
      <c r="K387" s="72" t="s">
        <v>6302</v>
      </c>
      <c r="L387" s="114"/>
      <c r="M387" s="77">
        <v>6407.62548828125</v>
      </c>
      <c r="N387" s="77">
        <v>1554.4605712890625</v>
      </c>
      <c r="O387" s="78"/>
      <c r="P387" s="79"/>
      <c r="Q387" s="79"/>
      <c r="R387" s="89"/>
      <c r="S387" s="49">
        <v>0</v>
      </c>
      <c r="T387" s="49">
        <v>2</v>
      </c>
      <c r="U387" s="50">
        <v>0</v>
      </c>
      <c r="V387" s="50">
        <v>1.0039999999999999E-3</v>
      </c>
      <c r="W387" s="50">
        <v>2.3969999999999998E-3</v>
      </c>
      <c r="X387" s="50">
        <v>0.58915600000000001</v>
      </c>
      <c r="Y387" s="50">
        <v>0.5</v>
      </c>
      <c r="Z387" s="50">
        <v>0</v>
      </c>
      <c r="AA387" s="74">
        <v>387</v>
      </c>
      <c r="AB387" s="74"/>
      <c r="AC387" s="75"/>
      <c r="AD387" s="82" t="s">
        <v>4368</v>
      </c>
      <c r="AE387" s="82">
        <v>178</v>
      </c>
      <c r="AF387" s="82">
        <v>150</v>
      </c>
      <c r="AG387" s="82">
        <v>10891</v>
      </c>
      <c r="AH387" s="82">
        <v>411</v>
      </c>
      <c r="AI387" s="82"/>
      <c r="AJ387" s="82" t="s">
        <v>4718</v>
      </c>
      <c r="AK387" s="82" t="s">
        <v>1045</v>
      </c>
      <c r="AL387" s="85" t="s">
        <v>5030</v>
      </c>
      <c r="AM387" s="82"/>
      <c r="AN387" s="84">
        <v>42047.341238425928</v>
      </c>
      <c r="AO387" s="85" t="s">
        <v>5316</v>
      </c>
      <c r="AP387" s="82" t="b">
        <v>0</v>
      </c>
      <c r="AQ387" s="82" t="b">
        <v>0</v>
      </c>
      <c r="AR387" s="82" t="b">
        <v>1</v>
      </c>
      <c r="AS387" s="82" t="s">
        <v>1023</v>
      </c>
      <c r="AT387" s="82">
        <v>26</v>
      </c>
      <c r="AU387" s="85" t="s">
        <v>1731</v>
      </c>
      <c r="AV387" s="82" t="b">
        <v>0</v>
      </c>
      <c r="AW387" s="82" t="s">
        <v>1780</v>
      </c>
      <c r="AX387" s="85" t="s">
        <v>5850</v>
      </c>
      <c r="AY387" s="82" t="s">
        <v>66</v>
      </c>
      <c r="AZ387" s="49" t="s">
        <v>2657</v>
      </c>
      <c r="BA387" s="49" t="s">
        <v>2657</v>
      </c>
      <c r="BB387" s="49" t="s">
        <v>2668</v>
      </c>
      <c r="BC387" s="49" t="s">
        <v>2668</v>
      </c>
      <c r="BD387" s="49"/>
      <c r="BE387" s="49"/>
      <c r="BF387" s="123" t="s">
        <v>6537</v>
      </c>
      <c r="BG387" s="123" t="s">
        <v>6537</v>
      </c>
      <c r="BH387" s="123" t="s">
        <v>6624</v>
      </c>
      <c r="BI387" s="123" t="s">
        <v>6624</v>
      </c>
      <c r="BJ387" s="87" t="e">
        <f>REPLACE(INDEX(GroupVertices[Group], MATCH(Vertices[[#This Row],[Vertex]],GroupVertices[Vertex],0)),1,1,"")</f>
        <v>#N/A</v>
      </c>
    </row>
    <row r="388" spans="1:62" x14ac:dyDescent="0.25">
      <c r="A388" s="67" t="s">
        <v>2496</v>
      </c>
      <c r="B388" s="68"/>
      <c r="C388" s="68"/>
      <c r="D388" s="69"/>
      <c r="E388" s="111"/>
      <c r="F388" s="103" t="s">
        <v>3024</v>
      </c>
      <c r="G388" s="112"/>
      <c r="H388" s="72"/>
      <c r="I388" s="73"/>
      <c r="J388" s="113"/>
      <c r="K388" s="72" t="s">
        <v>6303</v>
      </c>
      <c r="L388" s="114"/>
      <c r="M388" s="77">
        <v>7718.240234375</v>
      </c>
      <c r="N388" s="77">
        <v>1487.3812255859375</v>
      </c>
      <c r="O388" s="78"/>
      <c r="P388" s="79"/>
      <c r="Q388" s="79"/>
      <c r="R388" s="89"/>
      <c r="S388" s="49">
        <v>0</v>
      </c>
      <c r="T388" s="49">
        <v>2</v>
      </c>
      <c r="U388" s="50">
        <v>0</v>
      </c>
      <c r="V388" s="50">
        <v>1.0039999999999999E-3</v>
      </c>
      <c r="W388" s="50">
        <v>2.3969999999999998E-3</v>
      </c>
      <c r="X388" s="50">
        <v>0.58915600000000001</v>
      </c>
      <c r="Y388" s="50">
        <v>0.5</v>
      </c>
      <c r="Z388" s="50">
        <v>0</v>
      </c>
      <c r="AA388" s="74">
        <v>388</v>
      </c>
      <c r="AB388" s="74"/>
      <c r="AC388" s="75"/>
      <c r="AD388" s="82" t="s">
        <v>4369</v>
      </c>
      <c r="AE388" s="82">
        <v>539</v>
      </c>
      <c r="AF388" s="82">
        <v>437</v>
      </c>
      <c r="AG388" s="82">
        <v>11034</v>
      </c>
      <c r="AH388" s="82">
        <v>13920</v>
      </c>
      <c r="AI388" s="82"/>
      <c r="AJ388" s="82" t="s">
        <v>4719</v>
      </c>
      <c r="AK388" s="82" t="s">
        <v>1467</v>
      </c>
      <c r="AL388" s="82"/>
      <c r="AM388" s="82"/>
      <c r="AN388" s="84">
        <v>42451.561828703707</v>
      </c>
      <c r="AO388" s="85" t="s">
        <v>5317</v>
      </c>
      <c r="AP388" s="82" t="b">
        <v>1</v>
      </c>
      <c r="AQ388" s="82" t="b">
        <v>0</v>
      </c>
      <c r="AR388" s="82" t="b">
        <v>1</v>
      </c>
      <c r="AS388" s="82" t="s">
        <v>1023</v>
      </c>
      <c r="AT388" s="82">
        <v>36</v>
      </c>
      <c r="AU388" s="82"/>
      <c r="AV388" s="82" t="b">
        <v>0</v>
      </c>
      <c r="AW388" s="82" t="s">
        <v>1780</v>
      </c>
      <c r="AX388" s="85" t="s">
        <v>5851</v>
      </c>
      <c r="AY388" s="82" t="s">
        <v>66</v>
      </c>
      <c r="AZ388" s="49" t="s">
        <v>2657</v>
      </c>
      <c r="BA388" s="49" t="s">
        <v>2657</v>
      </c>
      <c r="BB388" s="49" t="s">
        <v>2668</v>
      </c>
      <c r="BC388" s="49" t="s">
        <v>2668</v>
      </c>
      <c r="BD388" s="49"/>
      <c r="BE388" s="49"/>
      <c r="BF388" s="123" t="s">
        <v>6537</v>
      </c>
      <c r="BG388" s="123" t="s">
        <v>6537</v>
      </c>
      <c r="BH388" s="123" t="s">
        <v>6624</v>
      </c>
      <c r="BI388" s="123" t="s">
        <v>6624</v>
      </c>
      <c r="BJ388" s="87" t="e">
        <f>REPLACE(INDEX(GroupVertices[Group], MATCH(Vertices[[#This Row],[Vertex]],GroupVertices[Vertex],0)),1,1,"")</f>
        <v>#N/A</v>
      </c>
    </row>
    <row r="389" spans="1:62" x14ac:dyDescent="0.25">
      <c r="A389" s="67" t="s">
        <v>2498</v>
      </c>
      <c r="B389" s="68"/>
      <c r="C389" s="68"/>
      <c r="D389" s="69"/>
      <c r="E389" s="111"/>
      <c r="F389" s="103" t="s">
        <v>3026</v>
      </c>
      <c r="G389" s="112"/>
      <c r="H389" s="72"/>
      <c r="I389" s="73"/>
      <c r="J389" s="113"/>
      <c r="K389" s="72" t="s">
        <v>6306</v>
      </c>
      <c r="L389" s="114"/>
      <c r="M389" s="77">
        <v>3186.196533203125</v>
      </c>
      <c r="N389" s="77">
        <v>5447.57958984375</v>
      </c>
      <c r="O389" s="78"/>
      <c r="P389" s="79"/>
      <c r="Q389" s="79"/>
      <c r="R389" s="89"/>
      <c r="S389" s="49">
        <v>0</v>
      </c>
      <c r="T389" s="49">
        <v>2</v>
      </c>
      <c r="U389" s="50">
        <v>0</v>
      </c>
      <c r="V389" s="50">
        <v>1.0039999999999999E-3</v>
      </c>
      <c r="W389" s="50">
        <v>2.3969999999999998E-3</v>
      </c>
      <c r="X389" s="50">
        <v>0.58915600000000001</v>
      </c>
      <c r="Y389" s="50">
        <v>0.5</v>
      </c>
      <c r="Z389" s="50">
        <v>0</v>
      </c>
      <c r="AA389" s="74">
        <v>389</v>
      </c>
      <c r="AB389" s="74"/>
      <c r="AC389" s="75"/>
      <c r="AD389" s="82" t="s">
        <v>4372</v>
      </c>
      <c r="AE389" s="82">
        <v>25</v>
      </c>
      <c r="AF389" s="82">
        <v>2</v>
      </c>
      <c r="AG389" s="82">
        <v>86</v>
      </c>
      <c r="AH389" s="82">
        <v>55</v>
      </c>
      <c r="AI389" s="82"/>
      <c r="AJ389" s="82"/>
      <c r="AK389" s="82" t="s">
        <v>1449</v>
      </c>
      <c r="AL389" s="82"/>
      <c r="AM389" s="82"/>
      <c r="AN389" s="84">
        <v>42831.690578703703</v>
      </c>
      <c r="AO389" s="85" t="s">
        <v>5320</v>
      </c>
      <c r="AP389" s="82" t="b">
        <v>1</v>
      </c>
      <c r="AQ389" s="82" t="b">
        <v>0</v>
      </c>
      <c r="AR389" s="82" t="b">
        <v>0</v>
      </c>
      <c r="AS389" s="82" t="s">
        <v>1023</v>
      </c>
      <c r="AT389" s="82">
        <v>0</v>
      </c>
      <c r="AU389" s="82"/>
      <c r="AV389" s="82" t="b">
        <v>0</v>
      </c>
      <c r="AW389" s="82" t="s">
        <v>1780</v>
      </c>
      <c r="AX389" s="85" t="s">
        <v>5854</v>
      </c>
      <c r="AY389" s="82" t="s">
        <v>66</v>
      </c>
      <c r="AZ389" s="49" t="s">
        <v>2657</v>
      </c>
      <c r="BA389" s="49" t="s">
        <v>2657</v>
      </c>
      <c r="BB389" s="49" t="s">
        <v>2668</v>
      </c>
      <c r="BC389" s="49" t="s">
        <v>2668</v>
      </c>
      <c r="BD389" s="49"/>
      <c r="BE389" s="49"/>
      <c r="BF389" s="123" t="s">
        <v>6537</v>
      </c>
      <c r="BG389" s="123" t="s">
        <v>6537</v>
      </c>
      <c r="BH389" s="123" t="s">
        <v>6624</v>
      </c>
      <c r="BI389" s="123" t="s">
        <v>6624</v>
      </c>
      <c r="BJ389" s="87" t="e">
        <f>REPLACE(INDEX(GroupVertices[Group], MATCH(Vertices[[#This Row],[Vertex]],GroupVertices[Vertex],0)),1,1,"")</f>
        <v>#N/A</v>
      </c>
    </row>
    <row r="390" spans="1:62" x14ac:dyDescent="0.25">
      <c r="A390" s="67" t="s">
        <v>2499</v>
      </c>
      <c r="B390" s="68"/>
      <c r="C390" s="68"/>
      <c r="D390" s="69"/>
      <c r="E390" s="111"/>
      <c r="F390" s="103" t="s">
        <v>3027</v>
      </c>
      <c r="G390" s="112"/>
      <c r="H390" s="72"/>
      <c r="I390" s="73"/>
      <c r="J390" s="113"/>
      <c r="K390" s="72" t="s">
        <v>6307</v>
      </c>
      <c r="L390" s="114"/>
      <c r="M390" s="77">
        <v>5378.2109375</v>
      </c>
      <c r="N390" s="77">
        <v>7366.5927734375</v>
      </c>
      <c r="O390" s="78"/>
      <c r="P390" s="79"/>
      <c r="Q390" s="79"/>
      <c r="R390" s="89"/>
      <c r="S390" s="49">
        <v>0</v>
      </c>
      <c r="T390" s="49">
        <v>2</v>
      </c>
      <c r="U390" s="50">
        <v>0</v>
      </c>
      <c r="V390" s="50">
        <v>1.0039999999999999E-3</v>
      </c>
      <c r="W390" s="50">
        <v>2.3969999999999998E-3</v>
      </c>
      <c r="X390" s="50">
        <v>0.58915600000000001</v>
      </c>
      <c r="Y390" s="50">
        <v>0.5</v>
      </c>
      <c r="Z390" s="50">
        <v>0</v>
      </c>
      <c r="AA390" s="74">
        <v>390</v>
      </c>
      <c r="AB390" s="74"/>
      <c r="AC390" s="75"/>
      <c r="AD390" s="82" t="s">
        <v>4373</v>
      </c>
      <c r="AE390" s="82">
        <v>4099</v>
      </c>
      <c r="AF390" s="82">
        <v>6000</v>
      </c>
      <c r="AG390" s="82">
        <v>23642</v>
      </c>
      <c r="AH390" s="82">
        <v>72530</v>
      </c>
      <c r="AI390" s="82"/>
      <c r="AJ390" s="82" t="s">
        <v>4722</v>
      </c>
      <c r="AK390" s="82" t="s">
        <v>4919</v>
      </c>
      <c r="AL390" s="82"/>
      <c r="AM390" s="82"/>
      <c r="AN390" s="84">
        <v>42383.789988425924</v>
      </c>
      <c r="AO390" s="85" t="s">
        <v>5321</v>
      </c>
      <c r="AP390" s="82" t="b">
        <v>1</v>
      </c>
      <c r="AQ390" s="82" t="b">
        <v>0</v>
      </c>
      <c r="AR390" s="82" t="b">
        <v>1</v>
      </c>
      <c r="AS390" s="82" t="s">
        <v>1023</v>
      </c>
      <c r="AT390" s="82">
        <v>25</v>
      </c>
      <c r="AU390" s="82"/>
      <c r="AV390" s="82" t="b">
        <v>0</v>
      </c>
      <c r="AW390" s="82" t="s">
        <v>1780</v>
      </c>
      <c r="AX390" s="85" t="s">
        <v>5855</v>
      </c>
      <c r="AY390" s="82" t="s">
        <v>66</v>
      </c>
      <c r="AZ390" s="49" t="s">
        <v>2657</v>
      </c>
      <c r="BA390" s="49" t="s">
        <v>2657</v>
      </c>
      <c r="BB390" s="49" t="s">
        <v>2668</v>
      </c>
      <c r="BC390" s="49" t="s">
        <v>2668</v>
      </c>
      <c r="BD390" s="49"/>
      <c r="BE390" s="49"/>
      <c r="BF390" s="123" t="s">
        <v>6537</v>
      </c>
      <c r="BG390" s="123" t="s">
        <v>6537</v>
      </c>
      <c r="BH390" s="123" t="s">
        <v>6624</v>
      </c>
      <c r="BI390" s="123" t="s">
        <v>6624</v>
      </c>
      <c r="BJ390" s="87" t="e">
        <f>REPLACE(INDEX(GroupVertices[Group], MATCH(Vertices[[#This Row],[Vertex]],GroupVertices[Vertex],0)),1,1,"")</f>
        <v>#N/A</v>
      </c>
    </row>
    <row r="391" spans="1:62" x14ac:dyDescent="0.25">
      <c r="A391" s="67" t="s">
        <v>2500</v>
      </c>
      <c r="B391" s="68"/>
      <c r="C391" s="68"/>
      <c r="D391" s="69"/>
      <c r="E391" s="111"/>
      <c r="F391" s="103" t="s">
        <v>3028</v>
      </c>
      <c r="G391" s="112"/>
      <c r="H391" s="72"/>
      <c r="I391" s="73"/>
      <c r="J391" s="113"/>
      <c r="K391" s="72" t="s">
        <v>6308</v>
      </c>
      <c r="L391" s="114"/>
      <c r="M391" s="77">
        <v>7571.4716796875</v>
      </c>
      <c r="N391" s="77">
        <v>2926.532958984375</v>
      </c>
      <c r="O391" s="78"/>
      <c r="P391" s="79"/>
      <c r="Q391" s="79"/>
      <c r="R391" s="89"/>
      <c r="S391" s="49">
        <v>0</v>
      </c>
      <c r="T391" s="49">
        <v>2</v>
      </c>
      <c r="U391" s="50">
        <v>0</v>
      </c>
      <c r="V391" s="50">
        <v>1.0039999999999999E-3</v>
      </c>
      <c r="W391" s="50">
        <v>2.3969999999999998E-3</v>
      </c>
      <c r="X391" s="50">
        <v>0.58915600000000001</v>
      </c>
      <c r="Y391" s="50">
        <v>0.5</v>
      </c>
      <c r="Z391" s="50">
        <v>0</v>
      </c>
      <c r="AA391" s="74">
        <v>391</v>
      </c>
      <c r="AB391" s="74"/>
      <c r="AC391" s="75"/>
      <c r="AD391" s="82" t="s">
        <v>4374</v>
      </c>
      <c r="AE391" s="82">
        <v>274</v>
      </c>
      <c r="AF391" s="82">
        <v>29</v>
      </c>
      <c r="AG391" s="82">
        <v>3596</v>
      </c>
      <c r="AH391" s="82">
        <v>217</v>
      </c>
      <c r="AI391" s="82">
        <v>19800</v>
      </c>
      <c r="AJ391" s="82" t="s">
        <v>4723</v>
      </c>
      <c r="AK391" s="82" t="s">
        <v>4920</v>
      </c>
      <c r="AL391" s="82"/>
      <c r="AM391" s="82" t="s">
        <v>1435</v>
      </c>
      <c r="AN391" s="84">
        <v>41541.187708333331</v>
      </c>
      <c r="AO391" s="85" t="s">
        <v>5322</v>
      </c>
      <c r="AP391" s="82" t="b">
        <v>1</v>
      </c>
      <c r="AQ391" s="82" t="b">
        <v>0</v>
      </c>
      <c r="AR391" s="82" t="b">
        <v>1</v>
      </c>
      <c r="AS391" s="82" t="s">
        <v>1023</v>
      </c>
      <c r="AT391" s="82">
        <v>2</v>
      </c>
      <c r="AU391" s="85" t="s">
        <v>1731</v>
      </c>
      <c r="AV391" s="82" t="b">
        <v>0</v>
      </c>
      <c r="AW391" s="82" t="s">
        <v>1780</v>
      </c>
      <c r="AX391" s="85" t="s">
        <v>5856</v>
      </c>
      <c r="AY391" s="82" t="s">
        <v>66</v>
      </c>
      <c r="AZ391" s="49" t="s">
        <v>2657</v>
      </c>
      <c r="BA391" s="49" t="s">
        <v>2657</v>
      </c>
      <c r="BB391" s="49" t="s">
        <v>2668</v>
      </c>
      <c r="BC391" s="49" t="s">
        <v>2668</v>
      </c>
      <c r="BD391" s="49"/>
      <c r="BE391" s="49"/>
      <c r="BF391" s="123" t="s">
        <v>6537</v>
      </c>
      <c r="BG391" s="123" t="s">
        <v>6537</v>
      </c>
      <c r="BH391" s="123" t="s">
        <v>6624</v>
      </c>
      <c r="BI391" s="123" t="s">
        <v>6624</v>
      </c>
      <c r="BJ391" s="87" t="e">
        <f>REPLACE(INDEX(GroupVertices[Group], MATCH(Vertices[[#This Row],[Vertex]],GroupVertices[Vertex],0)),1,1,"")</f>
        <v>#N/A</v>
      </c>
    </row>
    <row r="392" spans="1:62" x14ac:dyDescent="0.25">
      <c r="A392" s="67" t="s">
        <v>2501</v>
      </c>
      <c r="B392" s="68"/>
      <c r="C392" s="68"/>
      <c r="D392" s="69"/>
      <c r="E392" s="111"/>
      <c r="F392" s="103" t="s">
        <v>3029</v>
      </c>
      <c r="G392" s="112"/>
      <c r="H392" s="72"/>
      <c r="I392" s="73"/>
      <c r="J392" s="113"/>
      <c r="K392" s="72" t="s">
        <v>6309</v>
      </c>
      <c r="L392" s="114"/>
      <c r="M392" s="77">
        <v>7600.34423828125</v>
      </c>
      <c r="N392" s="77">
        <v>2304.43408203125</v>
      </c>
      <c r="O392" s="78"/>
      <c r="P392" s="79"/>
      <c r="Q392" s="79"/>
      <c r="R392" s="89"/>
      <c r="S392" s="49">
        <v>0</v>
      </c>
      <c r="T392" s="49">
        <v>2</v>
      </c>
      <c r="U392" s="50">
        <v>0</v>
      </c>
      <c r="V392" s="50">
        <v>1.0039999999999999E-3</v>
      </c>
      <c r="W392" s="50">
        <v>2.3969999999999998E-3</v>
      </c>
      <c r="X392" s="50">
        <v>0.58915600000000001</v>
      </c>
      <c r="Y392" s="50">
        <v>0.5</v>
      </c>
      <c r="Z392" s="50">
        <v>0</v>
      </c>
      <c r="AA392" s="74">
        <v>392</v>
      </c>
      <c r="AB392" s="74"/>
      <c r="AC392" s="75"/>
      <c r="AD392" s="82" t="s">
        <v>4375</v>
      </c>
      <c r="AE392" s="82">
        <v>235</v>
      </c>
      <c r="AF392" s="82">
        <v>92</v>
      </c>
      <c r="AG392" s="82">
        <v>62</v>
      </c>
      <c r="AH392" s="82">
        <v>28</v>
      </c>
      <c r="AI392" s="82"/>
      <c r="AJ392" s="82" t="s">
        <v>4724</v>
      </c>
      <c r="AK392" s="82"/>
      <c r="AL392" s="85" t="s">
        <v>5031</v>
      </c>
      <c r="AM392" s="82"/>
      <c r="AN392" s="84">
        <v>41778.688622685186</v>
      </c>
      <c r="AO392" s="85" t="s">
        <v>5323</v>
      </c>
      <c r="AP392" s="82" t="b">
        <v>1</v>
      </c>
      <c r="AQ392" s="82" t="b">
        <v>0</v>
      </c>
      <c r="AR392" s="82" t="b">
        <v>0</v>
      </c>
      <c r="AS392" s="82" t="s">
        <v>1023</v>
      </c>
      <c r="AT392" s="82">
        <v>1</v>
      </c>
      <c r="AU392" s="85" t="s">
        <v>1731</v>
      </c>
      <c r="AV392" s="82" t="b">
        <v>0</v>
      </c>
      <c r="AW392" s="82" t="s">
        <v>1780</v>
      </c>
      <c r="AX392" s="85" t="s">
        <v>5857</v>
      </c>
      <c r="AY392" s="82" t="s">
        <v>66</v>
      </c>
      <c r="AZ392" s="49" t="s">
        <v>2657</v>
      </c>
      <c r="BA392" s="49" t="s">
        <v>2657</v>
      </c>
      <c r="BB392" s="49" t="s">
        <v>2668</v>
      </c>
      <c r="BC392" s="49" t="s">
        <v>2668</v>
      </c>
      <c r="BD392" s="49"/>
      <c r="BE392" s="49"/>
      <c r="BF392" s="123" t="s">
        <v>6537</v>
      </c>
      <c r="BG392" s="123" t="s">
        <v>6537</v>
      </c>
      <c r="BH392" s="123" t="s">
        <v>6624</v>
      </c>
      <c r="BI392" s="123" t="s">
        <v>6624</v>
      </c>
      <c r="BJ392" s="87" t="e">
        <f>REPLACE(INDEX(GroupVertices[Group], MATCH(Vertices[[#This Row],[Vertex]],GroupVertices[Vertex],0)),1,1,"")</f>
        <v>#N/A</v>
      </c>
    </row>
    <row r="393" spans="1:62" x14ac:dyDescent="0.25">
      <c r="A393" s="67" t="s">
        <v>2502</v>
      </c>
      <c r="B393" s="68"/>
      <c r="C393" s="68"/>
      <c r="D393" s="69"/>
      <c r="E393" s="111"/>
      <c r="F393" s="103" t="s">
        <v>3030</v>
      </c>
      <c r="G393" s="112"/>
      <c r="H393" s="72"/>
      <c r="I393" s="73"/>
      <c r="J393" s="113"/>
      <c r="K393" s="72" t="s">
        <v>6310</v>
      </c>
      <c r="L393" s="114"/>
      <c r="M393" s="77">
        <v>4989.73388671875</v>
      </c>
      <c r="N393" s="77">
        <v>7207.55908203125</v>
      </c>
      <c r="O393" s="78"/>
      <c r="P393" s="79"/>
      <c r="Q393" s="79"/>
      <c r="R393" s="89"/>
      <c r="S393" s="49">
        <v>0</v>
      </c>
      <c r="T393" s="49">
        <v>2</v>
      </c>
      <c r="U393" s="50">
        <v>0</v>
      </c>
      <c r="V393" s="50">
        <v>1.0039999999999999E-3</v>
      </c>
      <c r="W393" s="50">
        <v>2.3969999999999998E-3</v>
      </c>
      <c r="X393" s="50">
        <v>0.58915600000000001</v>
      </c>
      <c r="Y393" s="50">
        <v>0.5</v>
      </c>
      <c r="Z393" s="50">
        <v>0</v>
      </c>
      <c r="AA393" s="74">
        <v>393</v>
      </c>
      <c r="AB393" s="74"/>
      <c r="AC393" s="75"/>
      <c r="AD393" s="82" t="s">
        <v>4376</v>
      </c>
      <c r="AE393" s="82">
        <v>136</v>
      </c>
      <c r="AF393" s="82">
        <v>21</v>
      </c>
      <c r="AG393" s="82">
        <v>808</v>
      </c>
      <c r="AH393" s="82">
        <v>894</v>
      </c>
      <c r="AI393" s="82"/>
      <c r="AJ393" s="82"/>
      <c r="AK393" s="82"/>
      <c r="AL393" s="82"/>
      <c r="AM393" s="82"/>
      <c r="AN393" s="84">
        <v>42452.836238425924</v>
      </c>
      <c r="AO393" s="82"/>
      <c r="AP393" s="82" t="b">
        <v>1</v>
      </c>
      <c r="AQ393" s="82" t="b">
        <v>0</v>
      </c>
      <c r="AR393" s="82" t="b">
        <v>0</v>
      </c>
      <c r="AS393" s="82" t="s">
        <v>1023</v>
      </c>
      <c r="AT393" s="82">
        <v>0</v>
      </c>
      <c r="AU393" s="82"/>
      <c r="AV393" s="82" t="b">
        <v>0</v>
      </c>
      <c r="AW393" s="82" t="s">
        <v>1780</v>
      </c>
      <c r="AX393" s="85" t="s">
        <v>5858</v>
      </c>
      <c r="AY393" s="82" t="s">
        <v>66</v>
      </c>
      <c r="AZ393" s="49" t="s">
        <v>2657</v>
      </c>
      <c r="BA393" s="49" t="s">
        <v>2657</v>
      </c>
      <c r="BB393" s="49" t="s">
        <v>2668</v>
      </c>
      <c r="BC393" s="49" t="s">
        <v>2668</v>
      </c>
      <c r="BD393" s="49"/>
      <c r="BE393" s="49"/>
      <c r="BF393" s="123" t="s">
        <v>6537</v>
      </c>
      <c r="BG393" s="123" t="s">
        <v>6537</v>
      </c>
      <c r="BH393" s="123" t="s">
        <v>6624</v>
      </c>
      <c r="BI393" s="123" t="s">
        <v>6624</v>
      </c>
      <c r="BJ393" s="87" t="e">
        <f>REPLACE(INDEX(GroupVertices[Group], MATCH(Vertices[[#This Row],[Vertex]],GroupVertices[Vertex],0)),1,1,"")</f>
        <v>#N/A</v>
      </c>
    </row>
    <row r="394" spans="1:62" x14ac:dyDescent="0.25">
      <c r="A394" s="67" t="s">
        <v>2503</v>
      </c>
      <c r="B394" s="68"/>
      <c r="C394" s="68"/>
      <c r="D394" s="69"/>
      <c r="E394" s="111"/>
      <c r="F394" s="103" t="s">
        <v>502</v>
      </c>
      <c r="G394" s="112"/>
      <c r="H394" s="72"/>
      <c r="I394" s="73"/>
      <c r="J394" s="113"/>
      <c r="K394" s="72" t="s">
        <v>6311</v>
      </c>
      <c r="L394" s="114"/>
      <c r="M394" s="77">
        <v>8162.365234375</v>
      </c>
      <c r="N394" s="77">
        <v>4646.1064453125</v>
      </c>
      <c r="O394" s="78"/>
      <c r="P394" s="79"/>
      <c r="Q394" s="79"/>
      <c r="R394" s="89"/>
      <c r="S394" s="49">
        <v>0</v>
      </c>
      <c r="T394" s="49">
        <v>2</v>
      </c>
      <c r="U394" s="50">
        <v>0</v>
      </c>
      <c r="V394" s="50">
        <v>1.0039999999999999E-3</v>
      </c>
      <c r="W394" s="50">
        <v>2.3969999999999998E-3</v>
      </c>
      <c r="X394" s="50">
        <v>0.58915600000000001</v>
      </c>
      <c r="Y394" s="50">
        <v>0.5</v>
      </c>
      <c r="Z394" s="50">
        <v>0</v>
      </c>
      <c r="AA394" s="74">
        <v>394</v>
      </c>
      <c r="AB394" s="74"/>
      <c r="AC394" s="75"/>
      <c r="AD394" s="82" t="s">
        <v>4377</v>
      </c>
      <c r="AE394" s="82">
        <v>141</v>
      </c>
      <c r="AF394" s="82">
        <v>8</v>
      </c>
      <c r="AG394" s="82">
        <v>2</v>
      </c>
      <c r="AH394" s="82">
        <v>312</v>
      </c>
      <c r="AI394" s="82"/>
      <c r="AJ394" s="82"/>
      <c r="AK394" s="82"/>
      <c r="AL394" s="82"/>
      <c r="AM394" s="82"/>
      <c r="AN394" s="84">
        <v>42848.394988425927</v>
      </c>
      <c r="AO394" s="82"/>
      <c r="AP394" s="82" t="b">
        <v>1</v>
      </c>
      <c r="AQ394" s="82" t="b">
        <v>1</v>
      </c>
      <c r="AR394" s="82" t="b">
        <v>0</v>
      </c>
      <c r="AS394" s="82" t="s">
        <v>1023</v>
      </c>
      <c r="AT394" s="82">
        <v>0</v>
      </c>
      <c r="AU394" s="82"/>
      <c r="AV394" s="82" t="b">
        <v>0</v>
      </c>
      <c r="AW394" s="82" t="s">
        <v>1780</v>
      </c>
      <c r="AX394" s="85" t="s">
        <v>5859</v>
      </c>
      <c r="AY394" s="82" t="s">
        <v>66</v>
      </c>
      <c r="AZ394" s="49" t="s">
        <v>2657</v>
      </c>
      <c r="BA394" s="49" t="s">
        <v>2657</v>
      </c>
      <c r="BB394" s="49" t="s">
        <v>2668</v>
      </c>
      <c r="BC394" s="49" t="s">
        <v>2668</v>
      </c>
      <c r="BD394" s="49"/>
      <c r="BE394" s="49"/>
      <c r="BF394" s="123" t="s">
        <v>6537</v>
      </c>
      <c r="BG394" s="123" t="s">
        <v>6537</v>
      </c>
      <c r="BH394" s="123" t="s">
        <v>6624</v>
      </c>
      <c r="BI394" s="123" t="s">
        <v>6624</v>
      </c>
      <c r="BJ394" s="87" t="e">
        <f>REPLACE(INDEX(GroupVertices[Group], MATCH(Vertices[[#This Row],[Vertex]],GroupVertices[Vertex],0)),1,1,"")</f>
        <v>#N/A</v>
      </c>
    </row>
    <row r="395" spans="1:62" x14ac:dyDescent="0.25">
      <c r="A395" s="67" t="s">
        <v>2504</v>
      </c>
      <c r="B395" s="68"/>
      <c r="C395" s="68"/>
      <c r="D395" s="69"/>
      <c r="E395" s="111"/>
      <c r="F395" s="103" t="s">
        <v>3031</v>
      </c>
      <c r="G395" s="112"/>
      <c r="H395" s="72"/>
      <c r="I395" s="73"/>
      <c r="J395" s="113"/>
      <c r="K395" s="72" t="s">
        <v>6312</v>
      </c>
      <c r="L395" s="114"/>
      <c r="M395" s="77">
        <v>3686.8779296875</v>
      </c>
      <c r="N395" s="77">
        <v>5661.68603515625</v>
      </c>
      <c r="O395" s="78"/>
      <c r="P395" s="79"/>
      <c r="Q395" s="79"/>
      <c r="R395" s="89"/>
      <c r="S395" s="49">
        <v>0</v>
      </c>
      <c r="T395" s="49">
        <v>2</v>
      </c>
      <c r="U395" s="50">
        <v>0</v>
      </c>
      <c r="V395" s="50">
        <v>1.0039999999999999E-3</v>
      </c>
      <c r="W395" s="50">
        <v>2.3969999999999998E-3</v>
      </c>
      <c r="X395" s="50">
        <v>0.58915600000000001</v>
      </c>
      <c r="Y395" s="50">
        <v>0.5</v>
      </c>
      <c r="Z395" s="50">
        <v>0</v>
      </c>
      <c r="AA395" s="74">
        <v>395</v>
      </c>
      <c r="AB395" s="74"/>
      <c r="AC395" s="75"/>
      <c r="AD395" s="82" t="s">
        <v>4378</v>
      </c>
      <c r="AE395" s="82">
        <v>142</v>
      </c>
      <c r="AF395" s="82">
        <v>80</v>
      </c>
      <c r="AG395" s="82">
        <v>617</v>
      </c>
      <c r="AH395" s="82">
        <v>196</v>
      </c>
      <c r="AI395" s="82">
        <v>19800</v>
      </c>
      <c r="AJ395" s="82" t="s">
        <v>4725</v>
      </c>
      <c r="AK395" s="82" t="s">
        <v>4798</v>
      </c>
      <c r="AL395" s="82"/>
      <c r="AM395" s="82" t="s">
        <v>1498</v>
      </c>
      <c r="AN395" s="84">
        <v>40371.475428240738</v>
      </c>
      <c r="AO395" s="85" t="s">
        <v>5324</v>
      </c>
      <c r="AP395" s="82" t="b">
        <v>0</v>
      </c>
      <c r="AQ395" s="82" t="b">
        <v>0</v>
      </c>
      <c r="AR395" s="82" t="b">
        <v>1</v>
      </c>
      <c r="AS395" s="82" t="s">
        <v>1023</v>
      </c>
      <c r="AT395" s="82">
        <v>2</v>
      </c>
      <c r="AU395" s="85" t="s">
        <v>1731</v>
      </c>
      <c r="AV395" s="82" t="b">
        <v>0</v>
      </c>
      <c r="AW395" s="82" t="s">
        <v>1780</v>
      </c>
      <c r="AX395" s="85" t="s">
        <v>5860</v>
      </c>
      <c r="AY395" s="82" t="s">
        <v>66</v>
      </c>
      <c r="AZ395" s="49" t="s">
        <v>2657</v>
      </c>
      <c r="BA395" s="49" t="s">
        <v>2657</v>
      </c>
      <c r="BB395" s="49" t="s">
        <v>2668</v>
      </c>
      <c r="BC395" s="49" t="s">
        <v>2668</v>
      </c>
      <c r="BD395" s="49"/>
      <c r="BE395" s="49"/>
      <c r="BF395" s="123" t="s">
        <v>6537</v>
      </c>
      <c r="BG395" s="123" t="s">
        <v>6537</v>
      </c>
      <c r="BH395" s="123" t="s">
        <v>6624</v>
      </c>
      <c r="BI395" s="123" t="s">
        <v>6624</v>
      </c>
      <c r="BJ395" s="87" t="e">
        <f>REPLACE(INDEX(GroupVertices[Group], MATCH(Vertices[[#This Row],[Vertex]],GroupVertices[Vertex],0)),1,1,"")</f>
        <v>#N/A</v>
      </c>
    </row>
    <row r="396" spans="1:62" x14ac:dyDescent="0.25">
      <c r="A396" s="67" t="s">
        <v>2505</v>
      </c>
      <c r="B396" s="68"/>
      <c r="C396" s="68"/>
      <c r="D396" s="69"/>
      <c r="E396" s="111"/>
      <c r="F396" s="103" t="s">
        <v>3032</v>
      </c>
      <c r="G396" s="112"/>
      <c r="H396" s="72"/>
      <c r="I396" s="73"/>
      <c r="J396" s="113"/>
      <c r="K396" s="72" t="s">
        <v>6313</v>
      </c>
      <c r="L396" s="114"/>
      <c r="M396" s="77">
        <v>8812.7529296875</v>
      </c>
      <c r="N396" s="77">
        <v>3888.04248046875</v>
      </c>
      <c r="O396" s="78"/>
      <c r="P396" s="79"/>
      <c r="Q396" s="79"/>
      <c r="R396" s="89"/>
      <c r="S396" s="49">
        <v>0</v>
      </c>
      <c r="T396" s="49">
        <v>2</v>
      </c>
      <c r="U396" s="50">
        <v>0</v>
      </c>
      <c r="V396" s="50">
        <v>1.0039999999999999E-3</v>
      </c>
      <c r="W396" s="50">
        <v>2.3969999999999998E-3</v>
      </c>
      <c r="X396" s="50">
        <v>0.58915600000000001</v>
      </c>
      <c r="Y396" s="50">
        <v>0.5</v>
      </c>
      <c r="Z396" s="50">
        <v>0</v>
      </c>
      <c r="AA396" s="74">
        <v>396</v>
      </c>
      <c r="AB396" s="74"/>
      <c r="AC396" s="75"/>
      <c r="AD396" s="82" t="s">
        <v>4379</v>
      </c>
      <c r="AE396" s="82">
        <v>111</v>
      </c>
      <c r="AF396" s="82">
        <v>70</v>
      </c>
      <c r="AG396" s="82">
        <v>4189</v>
      </c>
      <c r="AH396" s="82">
        <v>128</v>
      </c>
      <c r="AI396" s="82"/>
      <c r="AJ396" s="82" t="s">
        <v>4726</v>
      </c>
      <c r="AK396" s="82" t="s">
        <v>1473</v>
      </c>
      <c r="AL396" s="82"/>
      <c r="AM396" s="82"/>
      <c r="AN396" s="84">
        <v>42071.2887962963</v>
      </c>
      <c r="AO396" s="85" t="s">
        <v>5325</v>
      </c>
      <c r="AP396" s="82" t="b">
        <v>1</v>
      </c>
      <c r="AQ396" s="82" t="b">
        <v>0</v>
      </c>
      <c r="AR396" s="82" t="b">
        <v>0</v>
      </c>
      <c r="AS396" s="82" t="s">
        <v>1023</v>
      </c>
      <c r="AT396" s="82">
        <v>4</v>
      </c>
      <c r="AU396" s="85" t="s">
        <v>1731</v>
      </c>
      <c r="AV396" s="82" t="b">
        <v>0</v>
      </c>
      <c r="AW396" s="82" t="s">
        <v>1780</v>
      </c>
      <c r="AX396" s="85" t="s">
        <v>5861</v>
      </c>
      <c r="AY396" s="82" t="s">
        <v>66</v>
      </c>
      <c r="AZ396" s="49" t="s">
        <v>2657</v>
      </c>
      <c r="BA396" s="49" t="s">
        <v>2657</v>
      </c>
      <c r="BB396" s="49" t="s">
        <v>2668</v>
      </c>
      <c r="BC396" s="49" t="s">
        <v>2668</v>
      </c>
      <c r="BD396" s="49"/>
      <c r="BE396" s="49"/>
      <c r="BF396" s="123" t="s">
        <v>6537</v>
      </c>
      <c r="BG396" s="123" t="s">
        <v>6537</v>
      </c>
      <c r="BH396" s="123" t="s">
        <v>6624</v>
      </c>
      <c r="BI396" s="123" t="s">
        <v>6624</v>
      </c>
      <c r="BJ396" s="87" t="e">
        <f>REPLACE(INDEX(GroupVertices[Group], MATCH(Vertices[[#This Row],[Vertex]],GroupVertices[Vertex],0)),1,1,"")</f>
        <v>#N/A</v>
      </c>
    </row>
    <row r="397" spans="1:62" x14ac:dyDescent="0.25">
      <c r="A397" s="67" t="s">
        <v>2506</v>
      </c>
      <c r="B397" s="68"/>
      <c r="C397" s="68"/>
      <c r="D397" s="69"/>
      <c r="E397" s="111"/>
      <c r="F397" s="103" t="s">
        <v>3033</v>
      </c>
      <c r="G397" s="112"/>
      <c r="H397" s="72"/>
      <c r="I397" s="73"/>
      <c r="J397" s="113"/>
      <c r="K397" s="72" t="s">
        <v>6314</v>
      </c>
      <c r="L397" s="114"/>
      <c r="M397" s="77">
        <v>4859.2978515625</v>
      </c>
      <c r="N397" s="77">
        <v>6974.26953125</v>
      </c>
      <c r="O397" s="78"/>
      <c r="P397" s="79"/>
      <c r="Q397" s="79"/>
      <c r="R397" s="89"/>
      <c r="S397" s="49">
        <v>0</v>
      </c>
      <c r="T397" s="49">
        <v>2</v>
      </c>
      <c r="U397" s="50">
        <v>0</v>
      </c>
      <c r="V397" s="50">
        <v>1.0039999999999999E-3</v>
      </c>
      <c r="W397" s="50">
        <v>2.3969999999999998E-3</v>
      </c>
      <c r="X397" s="50">
        <v>0.58915600000000001</v>
      </c>
      <c r="Y397" s="50">
        <v>0.5</v>
      </c>
      <c r="Z397" s="50">
        <v>0</v>
      </c>
      <c r="AA397" s="74">
        <v>397</v>
      </c>
      <c r="AB397" s="74"/>
      <c r="AC397" s="75"/>
      <c r="AD397" s="82" t="s">
        <v>4380</v>
      </c>
      <c r="AE397" s="82">
        <v>103</v>
      </c>
      <c r="AF397" s="82">
        <v>180</v>
      </c>
      <c r="AG397" s="82">
        <v>6915</v>
      </c>
      <c r="AH397" s="82">
        <v>6586</v>
      </c>
      <c r="AI397" s="82">
        <v>19800</v>
      </c>
      <c r="AJ397" s="82"/>
      <c r="AK397" s="82" t="s">
        <v>1419</v>
      </c>
      <c r="AL397" s="82"/>
      <c r="AM397" s="82" t="s">
        <v>1419</v>
      </c>
      <c r="AN397" s="84">
        <v>40047.422523148147</v>
      </c>
      <c r="AO397" s="82"/>
      <c r="AP397" s="82" t="b">
        <v>0</v>
      </c>
      <c r="AQ397" s="82" t="b">
        <v>0</v>
      </c>
      <c r="AR397" s="82" t="b">
        <v>0</v>
      </c>
      <c r="AS397" s="82" t="s">
        <v>1023</v>
      </c>
      <c r="AT397" s="82">
        <v>18</v>
      </c>
      <c r="AU397" s="85" t="s">
        <v>1751</v>
      </c>
      <c r="AV397" s="82" t="b">
        <v>0</v>
      </c>
      <c r="AW397" s="82" t="s">
        <v>1780</v>
      </c>
      <c r="AX397" s="85" t="s">
        <v>5862</v>
      </c>
      <c r="AY397" s="82" t="s">
        <v>66</v>
      </c>
      <c r="AZ397" s="49" t="s">
        <v>2657</v>
      </c>
      <c r="BA397" s="49" t="s">
        <v>2657</v>
      </c>
      <c r="BB397" s="49" t="s">
        <v>2668</v>
      </c>
      <c r="BC397" s="49" t="s">
        <v>2668</v>
      </c>
      <c r="BD397" s="49"/>
      <c r="BE397" s="49"/>
      <c r="BF397" s="123" t="s">
        <v>6537</v>
      </c>
      <c r="BG397" s="123" t="s">
        <v>6537</v>
      </c>
      <c r="BH397" s="123" t="s">
        <v>6624</v>
      </c>
      <c r="BI397" s="123" t="s">
        <v>6624</v>
      </c>
      <c r="BJ397" s="87" t="e">
        <f>REPLACE(INDEX(GroupVertices[Group], MATCH(Vertices[[#This Row],[Vertex]],GroupVertices[Vertex],0)),1,1,"")</f>
        <v>#N/A</v>
      </c>
    </row>
    <row r="398" spans="1:62" x14ac:dyDescent="0.25">
      <c r="A398" s="67" t="s">
        <v>2507</v>
      </c>
      <c r="B398" s="68"/>
      <c r="C398" s="68"/>
      <c r="D398" s="69"/>
      <c r="E398" s="111"/>
      <c r="F398" s="103" t="s">
        <v>3034</v>
      </c>
      <c r="G398" s="112"/>
      <c r="H398" s="72"/>
      <c r="I398" s="73"/>
      <c r="J398" s="113"/>
      <c r="K398" s="72" t="s">
        <v>6315</v>
      </c>
      <c r="L398" s="114"/>
      <c r="M398" s="77">
        <v>8341.65234375</v>
      </c>
      <c r="N398" s="77">
        <v>2029.842041015625</v>
      </c>
      <c r="O398" s="78"/>
      <c r="P398" s="79"/>
      <c r="Q398" s="79"/>
      <c r="R398" s="89"/>
      <c r="S398" s="49">
        <v>0</v>
      </c>
      <c r="T398" s="49">
        <v>2</v>
      </c>
      <c r="U398" s="50">
        <v>0</v>
      </c>
      <c r="V398" s="50">
        <v>1.0039999999999999E-3</v>
      </c>
      <c r="W398" s="50">
        <v>2.3969999999999998E-3</v>
      </c>
      <c r="X398" s="50">
        <v>0.58915600000000001</v>
      </c>
      <c r="Y398" s="50">
        <v>0.5</v>
      </c>
      <c r="Z398" s="50">
        <v>0</v>
      </c>
      <c r="AA398" s="74">
        <v>398</v>
      </c>
      <c r="AB398" s="74"/>
      <c r="AC398" s="75"/>
      <c r="AD398" s="82" t="s">
        <v>4381</v>
      </c>
      <c r="AE398" s="82">
        <v>57</v>
      </c>
      <c r="AF398" s="82">
        <v>68</v>
      </c>
      <c r="AG398" s="82">
        <v>219</v>
      </c>
      <c r="AH398" s="82">
        <v>3</v>
      </c>
      <c r="AI398" s="82">
        <v>19800</v>
      </c>
      <c r="AJ398" s="82" t="s">
        <v>4727</v>
      </c>
      <c r="AK398" s="82" t="s">
        <v>4921</v>
      </c>
      <c r="AL398" s="82"/>
      <c r="AM398" s="82" t="s">
        <v>1435</v>
      </c>
      <c r="AN398" s="84">
        <v>41768.318645833337</v>
      </c>
      <c r="AO398" s="85" t="s">
        <v>5326</v>
      </c>
      <c r="AP398" s="82" t="b">
        <v>0</v>
      </c>
      <c r="AQ398" s="82" t="b">
        <v>0</v>
      </c>
      <c r="AR398" s="82" t="b">
        <v>1</v>
      </c>
      <c r="AS398" s="82" t="s">
        <v>1023</v>
      </c>
      <c r="AT398" s="82">
        <v>1</v>
      </c>
      <c r="AU398" s="85" t="s">
        <v>5421</v>
      </c>
      <c r="AV398" s="82" t="b">
        <v>0</v>
      </c>
      <c r="AW398" s="82" t="s">
        <v>1780</v>
      </c>
      <c r="AX398" s="85" t="s">
        <v>5863</v>
      </c>
      <c r="AY398" s="82" t="s">
        <v>66</v>
      </c>
      <c r="AZ398" s="49" t="s">
        <v>2657</v>
      </c>
      <c r="BA398" s="49" t="s">
        <v>2657</v>
      </c>
      <c r="BB398" s="49" t="s">
        <v>2668</v>
      </c>
      <c r="BC398" s="49" t="s">
        <v>2668</v>
      </c>
      <c r="BD398" s="49"/>
      <c r="BE398" s="49"/>
      <c r="BF398" s="123" t="s">
        <v>6537</v>
      </c>
      <c r="BG398" s="123" t="s">
        <v>6537</v>
      </c>
      <c r="BH398" s="123" t="s">
        <v>6624</v>
      </c>
      <c r="BI398" s="123" t="s">
        <v>6624</v>
      </c>
      <c r="BJ398" s="87" t="e">
        <f>REPLACE(INDEX(GroupVertices[Group], MATCH(Vertices[[#This Row],[Vertex]],GroupVertices[Vertex],0)),1,1,"")</f>
        <v>#N/A</v>
      </c>
    </row>
    <row r="399" spans="1:62" x14ac:dyDescent="0.25">
      <c r="A399" s="67" t="s">
        <v>2508</v>
      </c>
      <c r="B399" s="68"/>
      <c r="C399" s="68"/>
      <c r="D399" s="69"/>
      <c r="E399" s="111"/>
      <c r="F399" s="103" t="s">
        <v>3035</v>
      </c>
      <c r="G399" s="112"/>
      <c r="H399" s="72"/>
      <c r="I399" s="73"/>
      <c r="J399" s="113"/>
      <c r="K399" s="72" t="s">
        <v>6316</v>
      </c>
      <c r="L399" s="114"/>
      <c r="M399" s="77">
        <v>4638.931640625</v>
      </c>
      <c r="N399" s="77">
        <v>3342.1826171875</v>
      </c>
      <c r="O399" s="78"/>
      <c r="P399" s="79"/>
      <c r="Q399" s="79"/>
      <c r="R399" s="89"/>
      <c r="S399" s="49">
        <v>0</v>
      </c>
      <c r="T399" s="49">
        <v>2</v>
      </c>
      <c r="U399" s="50">
        <v>0</v>
      </c>
      <c r="V399" s="50">
        <v>1.0039999999999999E-3</v>
      </c>
      <c r="W399" s="50">
        <v>2.3969999999999998E-3</v>
      </c>
      <c r="X399" s="50">
        <v>0.58915600000000001</v>
      </c>
      <c r="Y399" s="50">
        <v>0.5</v>
      </c>
      <c r="Z399" s="50">
        <v>0</v>
      </c>
      <c r="AA399" s="74">
        <v>399</v>
      </c>
      <c r="AB399" s="74"/>
      <c r="AC399" s="75"/>
      <c r="AD399" s="82" t="s">
        <v>4382</v>
      </c>
      <c r="AE399" s="82">
        <v>1989</v>
      </c>
      <c r="AF399" s="82">
        <v>223</v>
      </c>
      <c r="AG399" s="82">
        <v>9083</v>
      </c>
      <c r="AH399" s="82">
        <v>9619</v>
      </c>
      <c r="AI399" s="82"/>
      <c r="AJ399" s="82" t="s">
        <v>4728</v>
      </c>
      <c r="AK399" s="82" t="s">
        <v>1461</v>
      </c>
      <c r="AL399" s="82"/>
      <c r="AM399" s="82"/>
      <c r="AN399" s="84">
        <v>42817.591979166667</v>
      </c>
      <c r="AO399" s="85" t="s">
        <v>5327</v>
      </c>
      <c r="AP399" s="82" t="b">
        <v>1</v>
      </c>
      <c r="AQ399" s="82" t="b">
        <v>0</v>
      </c>
      <c r="AR399" s="82" t="b">
        <v>1</v>
      </c>
      <c r="AS399" s="82" t="s">
        <v>1023</v>
      </c>
      <c r="AT399" s="82">
        <v>1</v>
      </c>
      <c r="AU399" s="82"/>
      <c r="AV399" s="82" t="b">
        <v>0</v>
      </c>
      <c r="AW399" s="82" t="s">
        <v>1780</v>
      </c>
      <c r="AX399" s="85" t="s">
        <v>5864</v>
      </c>
      <c r="AY399" s="82" t="s">
        <v>66</v>
      </c>
      <c r="AZ399" s="49" t="s">
        <v>2657</v>
      </c>
      <c r="BA399" s="49" t="s">
        <v>2657</v>
      </c>
      <c r="BB399" s="49" t="s">
        <v>2668</v>
      </c>
      <c r="BC399" s="49" t="s">
        <v>2668</v>
      </c>
      <c r="BD399" s="49"/>
      <c r="BE399" s="49"/>
      <c r="BF399" s="123" t="s">
        <v>6537</v>
      </c>
      <c r="BG399" s="123" t="s">
        <v>6537</v>
      </c>
      <c r="BH399" s="123" t="s">
        <v>6624</v>
      </c>
      <c r="BI399" s="123" t="s">
        <v>6624</v>
      </c>
      <c r="BJ399" s="87" t="e">
        <f>REPLACE(INDEX(GroupVertices[Group], MATCH(Vertices[[#This Row],[Vertex]],GroupVertices[Vertex],0)),1,1,"")</f>
        <v>#N/A</v>
      </c>
    </row>
    <row r="400" spans="1:62" x14ac:dyDescent="0.25">
      <c r="A400" s="67" t="s">
        <v>2510</v>
      </c>
      <c r="B400" s="68"/>
      <c r="C400" s="68"/>
      <c r="D400" s="69"/>
      <c r="E400" s="111"/>
      <c r="F400" s="103" t="s">
        <v>3037</v>
      </c>
      <c r="G400" s="112"/>
      <c r="H400" s="72"/>
      <c r="I400" s="73"/>
      <c r="J400" s="113"/>
      <c r="K400" s="72" t="s">
        <v>6318</v>
      </c>
      <c r="L400" s="114"/>
      <c r="M400" s="77">
        <v>3966.533935546875</v>
      </c>
      <c r="N400" s="77">
        <v>5213.0341796875</v>
      </c>
      <c r="O400" s="78"/>
      <c r="P400" s="79"/>
      <c r="Q400" s="79"/>
      <c r="R400" s="89"/>
      <c r="S400" s="49">
        <v>0</v>
      </c>
      <c r="T400" s="49">
        <v>2</v>
      </c>
      <c r="U400" s="50">
        <v>0</v>
      </c>
      <c r="V400" s="50">
        <v>1.0039999999999999E-3</v>
      </c>
      <c r="W400" s="50">
        <v>2.3969999999999998E-3</v>
      </c>
      <c r="X400" s="50">
        <v>0.58915600000000001</v>
      </c>
      <c r="Y400" s="50">
        <v>0.5</v>
      </c>
      <c r="Z400" s="50">
        <v>0</v>
      </c>
      <c r="AA400" s="74">
        <v>400</v>
      </c>
      <c r="AB400" s="74"/>
      <c r="AC400" s="75"/>
      <c r="AD400" s="82" t="s">
        <v>4384</v>
      </c>
      <c r="AE400" s="82">
        <v>102</v>
      </c>
      <c r="AF400" s="82">
        <v>5</v>
      </c>
      <c r="AG400" s="82">
        <v>5</v>
      </c>
      <c r="AH400" s="82">
        <v>184</v>
      </c>
      <c r="AI400" s="82"/>
      <c r="AJ400" s="82"/>
      <c r="AK400" s="82" t="s">
        <v>4821</v>
      </c>
      <c r="AL400" s="82"/>
      <c r="AM400" s="82"/>
      <c r="AN400" s="84">
        <v>41376.501030092593</v>
      </c>
      <c r="AO400" s="82"/>
      <c r="AP400" s="82" t="b">
        <v>1</v>
      </c>
      <c r="AQ400" s="82" t="b">
        <v>0</v>
      </c>
      <c r="AR400" s="82" t="b">
        <v>0</v>
      </c>
      <c r="AS400" s="82" t="s">
        <v>1023</v>
      </c>
      <c r="AT400" s="82">
        <v>0</v>
      </c>
      <c r="AU400" s="85" t="s">
        <v>1731</v>
      </c>
      <c r="AV400" s="82" t="b">
        <v>0</v>
      </c>
      <c r="AW400" s="82" t="s">
        <v>1780</v>
      </c>
      <c r="AX400" s="85" t="s">
        <v>5866</v>
      </c>
      <c r="AY400" s="82" t="s">
        <v>66</v>
      </c>
      <c r="AZ400" s="49" t="s">
        <v>2657</v>
      </c>
      <c r="BA400" s="49" t="s">
        <v>2657</v>
      </c>
      <c r="BB400" s="49" t="s">
        <v>2668</v>
      </c>
      <c r="BC400" s="49" t="s">
        <v>2668</v>
      </c>
      <c r="BD400" s="49"/>
      <c r="BE400" s="49"/>
      <c r="BF400" s="123" t="s">
        <v>6537</v>
      </c>
      <c r="BG400" s="123" t="s">
        <v>6537</v>
      </c>
      <c r="BH400" s="123" t="s">
        <v>6624</v>
      </c>
      <c r="BI400" s="123" t="s">
        <v>6624</v>
      </c>
      <c r="BJ400" s="87" t="e">
        <f>REPLACE(INDEX(GroupVertices[Group], MATCH(Vertices[[#This Row],[Vertex]],GroupVertices[Vertex],0)),1,1,"")</f>
        <v>#N/A</v>
      </c>
    </row>
    <row r="401" spans="1:62" x14ac:dyDescent="0.25">
      <c r="A401" s="67" t="s">
        <v>2511</v>
      </c>
      <c r="B401" s="68"/>
      <c r="C401" s="68"/>
      <c r="D401" s="69"/>
      <c r="E401" s="111"/>
      <c r="F401" s="103" t="s">
        <v>3038</v>
      </c>
      <c r="G401" s="112"/>
      <c r="H401" s="72"/>
      <c r="I401" s="73"/>
      <c r="J401" s="113"/>
      <c r="K401" s="72" t="s">
        <v>6319</v>
      </c>
      <c r="L401" s="114"/>
      <c r="M401" s="77">
        <v>7443.990234375</v>
      </c>
      <c r="N401" s="77">
        <v>1962.4658203125</v>
      </c>
      <c r="O401" s="78"/>
      <c r="P401" s="79"/>
      <c r="Q401" s="79"/>
      <c r="R401" s="89"/>
      <c r="S401" s="49">
        <v>0</v>
      </c>
      <c r="T401" s="49">
        <v>2</v>
      </c>
      <c r="U401" s="50">
        <v>0</v>
      </c>
      <c r="V401" s="50">
        <v>1.0039999999999999E-3</v>
      </c>
      <c r="W401" s="50">
        <v>2.3969999999999998E-3</v>
      </c>
      <c r="X401" s="50">
        <v>0.58915600000000001</v>
      </c>
      <c r="Y401" s="50">
        <v>0.5</v>
      </c>
      <c r="Z401" s="50">
        <v>0</v>
      </c>
      <c r="AA401" s="74">
        <v>401</v>
      </c>
      <c r="AB401" s="74"/>
      <c r="AC401" s="75"/>
      <c r="AD401" s="82" t="s">
        <v>4385</v>
      </c>
      <c r="AE401" s="82">
        <v>35</v>
      </c>
      <c r="AF401" s="82">
        <v>26</v>
      </c>
      <c r="AG401" s="82">
        <v>1813</v>
      </c>
      <c r="AH401" s="82">
        <v>751</v>
      </c>
      <c r="AI401" s="82"/>
      <c r="AJ401" s="82" t="s">
        <v>4730</v>
      </c>
      <c r="AK401" s="82"/>
      <c r="AL401" s="82"/>
      <c r="AM401" s="82"/>
      <c r="AN401" s="84">
        <v>42368.371805555558</v>
      </c>
      <c r="AO401" s="85" t="s">
        <v>5329</v>
      </c>
      <c r="AP401" s="82" t="b">
        <v>1</v>
      </c>
      <c r="AQ401" s="82" t="b">
        <v>0</v>
      </c>
      <c r="AR401" s="82" t="b">
        <v>0</v>
      </c>
      <c r="AS401" s="82" t="s">
        <v>1023</v>
      </c>
      <c r="AT401" s="82">
        <v>0</v>
      </c>
      <c r="AU401" s="82"/>
      <c r="AV401" s="82" t="b">
        <v>0</v>
      </c>
      <c r="AW401" s="82" t="s">
        <v>1780</v>
      </c>
      <c r="AX401" s="85" t="s">
        <v>5867</v>
      </c>
      <c r="AY401" s="82" t="s">
        <v>66</v>
      </c>
      <c r="AZ401" s="49" t="s">
        <v>2657</v>
      </c>
      <c r="BA401" s="49" t="s">
        <v>2657</v>
      </c>
      <c r="BB401" s="49" t="s">
        <v>2668</v>
      </c>
      <c r="BC401" s="49" t="s">
        <v>2668</v>
      </c>
      <c r="BD401" s="49"/>
      <c r="BE401" s="49"/>
      <c r="BF401" s="123" t="s">
        <v>6537</v>
      </c>
      <c r="BG401" s="123" t="s">
        <v>6537</v>
      </c>
      <c r="BH401" s="123" t="s">
        <v>6624</v>
      </c>
      <c r="BI401" s="123" t="s">
        <v>6624</v>
      </c>
      <c r="BJ401" s="87" t="e">
        <f>REPLACE(INDEX(GroupVertices[Group], MATCH(Vertices[[#This Row],[Vertex]],GroupVertices[Vertex],0)),1,1,"")</f>
        <v>#N/A</v>
      </c>
    </row>
    <row r="402" spans="1:62" x14ac:dyDescent="0.25">
      <c r="A402" s="67" t="s">
        <v>2512</v>
      </c>
      <c r="B402" s="68"/>
      <c r="C402" s="68"/>
      <c r="D402" s="69"/>
      <c r="E402" s="111"/>
      <c r="F402" s="103" t="s">
        <v>3039</v>
      </c>
      <c r="G402" s="112"/>
      <c r="H402" s="72"/>
      <c r="I402" s="73"/>
      <c r="J402" s="113"/>
      <c r="K402" s="72" t="s">
        <v>6320</v>
      </c>
      <c r="L402" s="114"/>
      <c r="M402" s="77">
        <v>3993.095947265625</v>
      </c>
      <c r="N402" s="77">
        <v>5538.9560546875</v>
      </c>
      <c r="O402" s="78"/>
      <c r="P402" s="79"/>
      <c r="Q402" s="79"/>
      <c r="R402" s="89"/>
      <c r="S402" s="49">
        <v>0</v>
      </c>
      <c r="T402" s="49">
        <v>2</v>
      </c>
      <c r="U402" s="50">
        <v>0</v>
      </c>
      <c r="V402" s="50">
        <v>1.0039999999999999E-3</v>
      </c>
      <c r="W402" s="50">
        <v>2.3969999999999998E-3</v>
      </c>
      <c r="X402" s="50">
        <v>0.58915600000000001</v>
      </c>
      <c r="Y402" s="50">
        <v>0.5</v>
      </c>
      <c r="Z402" s="50">
        <v>0</v>
      </c>
      <c r="AA402" s="74">
        <v>402</v>
      </c>
      <c r="AB402" s="74"/>
      <c r="AC402" s="75"/>
      <c r="AD402" s="82" t="s">
        <v>4386</v>
      </c>
      <c r="AE402" s="82">
        <v>2480</v>
      </c>
      <c r="AF402" s="82">
        <v>2384</v>
      </c>
      <c r="AG402" s="82">
        <v>23014</v>
      </c>
      <c r="AH402" s="82">
        <v>18150</v>
      </c>
      <c r="AI402" s="82"/>
      <c r="AJ402" s="82" t="s">
        <v>4731</v>
      </c>
      <c r="AK402" s="82" t="s">
        <v>4923</v>
      </c>
      <c r="AL402" s="85" t="s">
        <v>5032</v>
      </c>
      <c r="AM402" s="82"/>
      <c r="AN402" s="84">
        <v>40066.73642361111</v>
      </c>
      <c r="AO402" s="85" t="s">
        <v>5330</v>
      </c>
      <c r="AP402" s="82" t="b">
        <v>1</v>
      </c>
      <c r="AQ402" s="82" t="b">
        <v>0</v>
      </c>
      <c r="AR402" s="82" t="b">
        <v>1</v>
      </c>
      <c r="AS402" s="82" t="s">
        <v>1023</v>
      </c>
      <c r="AT402" s="82">
        <v>364</v>
      </c>
      <c r="AU402" s="85" t="s">
        <v>1731</v>
      </c>
      <c r="AV402" s="82" t="b">
        <v>0</v>
      </c>
      <c r="AW402" s="82" t="s">
        <v>1780</v>
      </c>
      <c r="AX402" s="85" t="s">
        <v>5868</v>
      </c>
      <c r="AY402" s="82" t="s">
        <v>66</v>
      </c>
      <c r="AZ402" s="49" t="s">
        <v>2657</v>
      </c>
      <c r="BA402" s="49" t="s">
        <v>2657</v>
      </c>
      <c r="BB402" s="49" t="s">
        <v>2668</v>
      </c>
      <c r="BC402" s="49" t="s">
        <v>2668</v>
      </c>
      <c r="BD402" s="49"/>
      <c r="BE402" s="49"/>
      <c r="BF402" s="123" t="s">
        <v>6537</v>
      </c>
      <c r="BG402" s="123" t="s">
        <v>6537</v>
      </c>
      <c r="BH402" s="123" t="s">
        <v>6624</v>
      </c>
      <c r="BI402" s="123" t="s">
        <v>6624</v>
      </c>
      <c r="BJ402" s="87" t="e">
        <f>REPLACE(INDEX(GroupVertices[Group], MATCH(Vertices[[#This Row],[Vertex]],GroupVertices[Vertex],0)),1,1,"")</f>
        <v>#N/A</v>
      </c>
    </row>
    <row r="403" spans="1:62" x14ac:dyDescent="0.25">
      <c r="A403" s="67" t="s">
        <v>2513</v>
      </c>
      <c r="B403" s="68"/>
      <c r="C403" s="68"/>
      <c r="D403" s="69"/>
      <c r="E403" s="111"/>
      <c r="F403" s="103" t="s">
        <v>3040</v>
      </c>
      <c r="G403" s="112"/>
      <c r="H403" s="72"/>
      <c r="I403" s="73"/>
      <c r="J403" s="113"/>
      <c r="K403" s="72" t="s">
        <v>6321</v>
      </c>
      <c r="L403" s="114"/>
      <c r="M403" s="77">
        <v>4078.47998046875</v>
      </c>
      <c r="N403" s="77">
        <v>2832.138671875</v>
      </c>
      <c r="O403" s="78"/>
      <c r="P403" s="79"/>
      <c r="Q403" s="79"/>
      <c r="R403" s="89"/>
      <c r="S403" s="49">
        <v>0</v>
      </c>
      <c r="T403" s="49">
        <v>2</v>
      </c>
      <c r="U403" s="50">
        <v>0</v>
      </c>
      <c r="V403" s="50">
        <v>1.0039999999999999E-3</v>
      </c>
      <c r="W403" s="50">
        <v>2.3969999999999998E-3</v>
      </c>
      <c r="X403" s="50">
        <v>0.58915600000000001</v>
      </c>
      <c r="Y403" s="50">
        <v>0.5</v>
      </c>
      <c r="Z403" s="50">
        <v>0</v>
      </c>
      <c r="AA403" s="74">
        <v>403</v>
      </c>
      <c r="AB403" s="74"/>
      <c r="AC403" s="75"/>
      <c r="AD403" s="82" t="s">
        <v>4387</v>
      </c>
      <c r="AE403" s="82">
        <v>155</v>
      </c>
      <c r="AF403" s="82">
        <v>157</v>
      </c>
      <c r="AG403" s="82">
        <v>7211</v>
      </c>
      <c r="AH403" s="82">
        <v>11016</v>
      </c>
      <c r="AI403" s="82"/>
      <c r="AJ403" s="82" t="s">
        <v>4732</v>
      </c>
      <c r="AK403" s="82"/>
      <c r="AL403" s="82"/>
      <c r="AM403" s="82"/>
      <c r="AN403" s="84">
        <v>42608.622708333336</v>
      </c>
      <c r="AO403" s="85" t="s">
        <v>5331</v>
      </c>
      <c r="AP403" s="82" t="b">
        <v>1</v>
      </c>
      <c r="AQ403" s="82" t="b">
        <v>0</v>
      </c>
      <c r="AR403" s="82" t="b">
        <v>0</v>
      </c>
      <c r="AS403" s="82" t="s">
        <v>1023</v>
      </c>
      <c r="AT403" s="82">
        <v>28</v>
      </c>
      <c r="AU403" s="82"/>
      <c r="AV403" s="82" t="b">
        <v>0</v>
      </c>
      <c r="AW403" s="82" t="s">
        <v>1780</v>
      </c>
      <c r="AX403" s="85" t="s">
        <v>5869</v>
      </c>
      <c r="AY403" s="82" t="s">
        <v>66</v>
      </c>
      <c r="AZ403" s="49" t="s">
        <v>2657</v>
      </c>
      <c r="BA403" s="49" t="s">
        <v>2657</v>
      </c>
      <c r="BB403" s="49" t="s">
        <v>2668</v>
      </c>
      <c r="BC403" s="49" t="s">
        <v>2668</v>
      </c>
      <c r="BD403" s="49"/>
      <c r="BE403" s="49"/>
      <c r="BF403" s="123" t="s">
        <v>6537</v>
      </c>
      <c r="BG403" s="123" t="s">
        <v>6537</v>
      </c>
      <c r="BH403" s="123" t="s">
        <v>6624</v>
      </c>
      <c r="BI403" s="123" t="s">
        <v>6624</v>
      </c>
      <c r="BJ403" s="87" t="e">
        <f>REPLACE(INDEX(GroupVertices[Group], MATCH(Vertices[[#This Row],[Vertex]],GroupVertices[Vertex],0)),1,1,"")</f>
        <v>#N/A</v>
      </c>
    </row>
    <row r="404" spans="1:62" x14ac:dyDescent="0.25">
      <c r="A404" s="67" t="s">
        <v>2515</v>
      </c>
      <c r="B404" s="68"/>
      <c r="C404" s="68"/>
      <c r="D404" s="69"/>
      <c r="E404" s="111"/>
      <c r="F404" s="103" t="s">
        <v>3041</v>
      </c>
      <c r="G404" s="112"/>
      <c r="H404" s="72"/>
      <c r="I404" s="73"/>
      <c r="J404" s="113"/>
      <c r="K404" s="72" t="s">
        <v>6327</v>
      </c>
      <c r="L404" s="114"/>
      <c r="M404" s="77">
        <v>5421.0087890625</v>
      </c>
      <c r="N404" s="77">
        <v>6314.962890625</v>
      </c>
      <c r="O404" s="78"/>
      <c r="P404" s="79"/>
      <c r="Q404" s="79"/>
      <c r="R404" s="89"/>
      <c r="S404" s="49">
        <v>0</v>
      </c>
      <c r="T404" s="49">
        <v>2</v>
      </c>
      <c r="U404" s="50">
        <v>0</v>
      </c>
      <c r="V404" s="50">
        <v>1.0039999999999999E-3</v>
      </c>
      <c r="W404" s="50">
        <v>2.3969999999999998E-3</v>
      </c>
      <c r="X404" s="50">
        <v>0.58915600000000001</v>
      </c>
      <c r="Y404" s="50">
        <v>0.5</v>
      </c>
      <c r="Z404" s="50">
        <v>0</v>
      </c>
      <c r="AA404" s="74">
        <v>404</v>
      </c>
      <c r="AB404" s="74"/>
      <c r="AC404" s="75"/>
      <c r="AD404" s="82" t="s">
        <v>4393</v>
      </c>
      <c r="AE404" s="82">
        <v>349</v>
      </c>
      <c r="AF404" s="82">
        <v>254</v>
      </c>
      <c r="AG404" s="82">
        <v>2433</v>
      </c>
      <c r="AH404" s="82">
        <v>1465</v>
      </c>
      <c r="AI404" s="82">
        <v>19800</v>
      </c>
      <c r="AJ404" s="82" t="s">
        <v>4736</v>
      </c>
      <c r="AK404" s="82" t="s">
        <v>4926</v>
      </c>
      <c r="AL404" s="82"/>
      <c r="AM404" s="82" t="s">
        <v>1419</v>
      </c>
      <c r="AN404" s="84">
        <v>40811.225925925923</v>
      </c>
      <c r="AO404" s="85" t="s">
        <v>5335</v>
      </c>
      <c r="AP404" s="82" t="b">
        <v>0</v>
      </c>
      <c r="AQ404" s="82" t="b">
        <v>0</v>
      </c>
      <c r="AR404" s="82" t="b">
        <v>1</v>
      </c>
      <c r="AS404" s="82" t="s">
        <v>1023</v>
      </c>
      <c r="AT404" s="82">
        <v>3</v>
      </c>
      <c r="AU404" s="85" t="s">
        <v>5418</v>
      </c>
      <c r="AV404" s="82" t="b">
        <v>0</v>
      </c>
      <c r="AW404" s="82" t="s">
        <v>1780</v>
      </c>
      <c r="AX404" s="85" t="s">
        <v>5875</v>
      </c>
      <c r="AY404" s="82" t="s">
        <v>66</v>
      </c>
      <c r="AZ404" s="49" t="s">
        <v>2657</v>
      </c>
      <c r="BA404" s="49" t="s">
        <v>2657</v>
      </c>
      <c r="BB404" s="49" t="s">
        <v>2668</v>
      </c>
      <c r="BC404" s="49" t="s">
        <v>2668</v>
      </c>
      <c r="BD404" s="49"/>
      <c r="BE404" s="49"/>
      <c r="BF404" s="123" t="s">
        <v>6537</v>
      </c>
      <c r="BG404" s="123" t="s">
        <v>6537</v>
      </c>
      <c r="BH404" s="123" t="s">
        <v>6624</v>
      </c>
      <c r="BI404" s="123" t="s">
        <v>6624</v>
      </c>
      <c r="BJ404" s="87" t="e">
        <f>REPLACE(INDEX(GroupVertices[Group], MATCH(Vertices[[#This Row],[Vertex]],GroupVertices[Vertex],0)),1,1,"")</f>
        <v>#N/A</v>
      </c>
    </row>
    <row r="405" spans="1:62" x14ac:dyDescent="0.25">
      <c r="A405" s="67" t="s">
        <v>2519</v>
      </c>
      <c r="B405" s="68"/>
      <c r="C405" s="68"/>
      <c r="D405" s="69"/>
      <c r="E405" s="111"/>
      <c r="F405" s="103" t="s">
        <v>3045</v>
      </c>
      <c r="G405" s="112"/>
      <c r="H405" s="72"/>
      <c r="I405" s="73"/>
      <c r="J405" s="113"/>
      <c r="K405" s="72" t="s">
        <v>6332</v>
      </c>
      <c r="L405" s="114"/>
      <c r="M405" s="77">
        <v>7939.9716796875</v>
      </c>
      <c r="N405" s="77">
        <v>3069.16064453125</v>
      </c>
      <c r="O405" s="78"/>
      <c r="P405" s="79"/>
      <c r="Q405" s="79"/>
      <c r="R405" s="89"/>
      <c r="S405" s="49">
        <v>0</v>
      </c>
      <c r="T405" s="49">
        <v>2</v>
      </c>
      <c r="U405" s="50">
        <v>0</v>
      </c>
      <c r="V405" s="50">
        <v>1.0039999999999999E-3</v>
      </c>
      <c r="W405" s="50">
        <v>2.3969999999999998E-3</v>
      </c>
      <c r="X405" s="50">
        <v>0.58915600000000001</v>
      </c>
      <c r="Y405" s="50">
        <v>0.5</v>
      </c>
      <c r="Z405" s="50">
        <v>0</v>
      </c>
      <c r="AA405" s="74">
        <v>405</v>
      </c>
      <c r="AB405" s="74"/>
      <c r="AC405" s="75"/>
      <c r="AD405" s="82" t="s">
        <v>4398</v>
      </c>
      <c r="AE405" s="82">
        <v>698</v>
      </c>
      <c r="AF405" s="82">
        <v>260</v>
      </c>
      <c r="AG405" s="82">
        <v>1863</v>
      </c>
      <c r="AH405" s="82">
        <v>902</v>
      </c>
      <c r="AI405" s="82">
        <v>-25200</v>
      </c>
      <c r="AJ405" s="82" t="s">
        <v>4741</v>
      </c>
      <c r="AK405" s="82" t="s">
        <v>1419</v>
      </c>
      <c r="AL405" s="82"/>
      <c r="AM405" s="82" t="s">
        <v>1568</v>
      </c>
      <c r="AN405" s="84">
        <v>42000.881967592592</v>
      </c>
      <c r="AO405" s="85" t="s">
        <v>5340</v>
      </c>
      <c r="AP405" s="82" t="b">
        <v>0</v>
      </c>
      <c r="AQ405" s="82" t="b">
        <v>0</v>
      </c>
      <c r="AR405" s="82" t="b">
        <v>1</v>
      </c>
      <c r="AS405" s="82" t="s">
        <v>1023</v>
      </c>
      <c r="AT405" s="82">
        <v>3</v>
      </c>
      <c r="AU405" s="85" t="s">
        <v>5425</v>
      </c>
      <c r="AV405" s="82" t="b">
        <v>0</v>
      </c>
      <c r="AW405" s="82" t="s">
        <v>1780</v>
      </c>
      <c r="AX405" s="85" t="s">
        <v>5880</v>
      </c>
      <c r="AY405" s="82" t="s">
        <v>66</v>
      </c>
      <c r="AZ405" s="49" t="s">
        <v>2657</v>
      </c>
      <c r="BA405" s="49" t="s">
        <v>2657</v>
      </c>
      <c r="BB405" s="49" t="s">
        <v>2668</v>
      </c>
      <c r="BC405" s="49" t="s">
        <v>2668</v>
      </c>
      <c r="BD405" s="49"/>
      <c r="BE405" s="49"/>
      <c r="BF405" s="123" t="s">
        <v>6537</v>
      </c>
      <c r="BG405" s="123" t="s">
        <v>6537</v>
      </c>
      <c r="BH405" s="123" t="s">
        <v>6624</v>
      </c>
      <c r="BI405" s="123" t="s">
        <v>6624</v>
      </c>
      <c r="BJ405" s="87" t="e">
        <f>REPLACE(INDEX(GroupVertices[Group], MATCH(Vertices[[#This Row],[Vertex]],GroupVertices[Vertex],0)),1,1,"")</f>
        <v>#N/A</v>
      </c>
    </row>
    <row r="406" spans="1:62" x14ac:dyDescent="0.25">
      <c r="A406" s="67" t="s">
        <v>2522</v>
      </c>
      <c r="B406" s="68"/>
      <c r="C406" s="68"/>
      <c r="D406" s="69"/>
      <c r="E406" s="111"/>
      <c r="F406" s="103" t="s">
        <v>3048</v>
      </c>
      <c r="G406" s="112"/>
      <c r="H406" s="72"/>
      <c r="I406" s="73"/>
      <c r="J406" s="113"/>
      <c r="K406" s="72" t="s">
        <v>6334</v>
      </c>
      <c r="L406" s="114"/>
      <c r="M406" s="77">
        <v>7616.69921875</v>
      </c>
      <c r="N406" s="77">
        <v>3972.470458984375</v>
      </c>
      <c r="O406" s="78"/>
      <c r="P406" s="79"/>
      <c r="Q406" s="79"/>
      <c r="R406" s="89"/>
      <c r="S406" s="49">
        <v>0</v>
      </c>
      <c r="T406" s="49">
        <v>2</v>
      </c>
      <c r="U406" s="50">
        <v>0</v>
      </c>
      <c r="V406" s="50">
        <v>1.0039999999999999E-3</v>
      </c>
      <c r="W406" s="50">
        <v>2.3969999999999998E-3</v>
      </c>
      <c r="X406" s="50">
        <v>0.58915600000000001</v>
      </c>
      <c r="Y406" s="50">
        <v>0.5</v>
      </c>
      <c r="Z406" s="50">
        <v>0</v>
      </c>
      <c r="AA406" s="74">
        <v>406</v>
      </c>
      <c r="AB406" s="74"/>
      <c r="AC406" s="75"/>
      <c r="AD406" s="82" t="s">
        <v>4400</v>
      </c>
      <c r="AE406" s="82">
        <v>22</v>
      </c>
      <c r="AF406" s="82">
        <v>2</v>
      </c>
      <c r="AG406" s="82">
        <v>5</v>
      </c>
      <c r="AH406" s="82">
        <v>0</v>
      </c>
      <c r="AI406" s="82"/>
      <c r="AJ406" s="82" t="s">
        <v>4743</v>
      </c>
      <c r="AK406" s="82" t="s">
        <v>1045</v>
      </c>
      <c r="AL406" s="82"/>
      <c r="AM406" s="82"/>
      <c r="AN406" s="84">
        <v>42815.77815972222</v>
      </c>
      <c r="AO406" s="85" t="s">
        <v>5342</v>
      </c>
      <c r="AP406" s="82" t="b">
        <v>1</v>
      </c>
      <c r="AQ406" s="82" t="b">
        <v>0</v>
      </c>
      <c r="AR406" s="82" t="b">
        <v>1</v>
      </c>
      <c r="AS406" s="82" t="s">
        <v>1023</v>
      </c>
      <c r="AT406" s="82">
        <v>0</v>
      </c>
      <c r="AU406" s="82"/>
      <c r="AV406" s="82" t="b">
        <v>0</v>
      </c>
      <c r="AW406" s="82" t="s">
        <v>1780</v>
      </c>
      <c r="AX406" s="85" t="s">
        <v>5882</v>
      </c>
      <c r="AY406" s="82" t="s">
        <v>66</v>
      </c>
      <c r="AZ406" s="49" t="s">
        <v>2657</v>
      </c>
      <c r="BA406" s="49" t="s">
        <v>2657</v>
      </c>
      <c r="BB406" s="49" t="s">
        <v>2668</v>
      </c>
      <c r="BC406" s="49" t="s">
        <v>2668</v>
      </c>
      <c r="BD406" s="49"/>
      <c r="BE406" s="49"/>
      <c r="BF406" s="123" t="s">
        <v>6537</v>
      </c>
      <c r="BG406" s="123" t="s">
        <v>6537</v>
      </c>
      <c r="BH406" s="123" t="s">
        <v>6624</v>
      </c>
      <c r="BI406" s="123" t="s">
        <v>6624</v>
      </c>
      <c r="BJ406" s="87" t="e">
        <f>REPLACE(INDEX(GroupVertices[Group], MATCH(Vertices[[#This Row],[Vertex]],GroupVertices[Vertex],0)),1,1,"")</f>
        <v>#N/A</v>
      </c>
    </row>
    <row r="407" spans="1:62" x14ac:dyDescent="0.25">
      <c r="A407" s="67" t="s">
        <v>2523</v>
      </c>
      <c r="B407" s="68"/>
      <c r="C407" s="68"/>
      <c r="D407" s="69"/>
      <c r="E407" s="111"/>
      <c r="F407" s="103" t="s">
        <v>3049</v>
      </c>
      <c r="G407" s="112"/>
      <c r="H407" s="72"/>
      <c r="I407" s="73"/>
      <c r="J407" s="113"/>
      <c r="K407" s="72" t="s">
        <v>6335</v>
      </c>
      <c r="L407" s="114"/>
      <c r="M407" s="77">
        <v>3969.177001953125</v>
      </c>
      <c r="N407" s="77">
        <v>6393.564453125</v>
      </c>
      <c r="O407" s="78"/>
      <c r="P407" s="79"/>
      <c r="Q407" s="79"/>
      <c r="R407" s="89"/>
      <c r="S407" s="49">
        <v>0</v>
      </c>
      <c r="T407" s="49">
        <v>2</v>
      </c>
      <c r="U407" s="50">
        <v>0</v>
      </c>
      <c r="V407" s="50">
        <v>1.0039999999999999E-3</v>
      </c>
      <c r="W407" s="50">
        <v>2.3969999999999998E-3</v>
      </c>
      <c r="X407" s="50">
        <v>0.58915600000000001</v>
      </c>
      <c r="Y407" s="50">
        <v>0.5</v>
      </c>
      <c r="Z407" s="50">
        <v>0</v>
      </c>
      <c r="AA407" s="74">
        <v>407</v>
      </c>
      <c r="AB407" s="74"/>
      <c r="AC407" s="75"/>
      <c r="AD407" s="82" t="s">
        <v>4401</v>
      </c>
      <c r="AE407" s="82">
        <v>79</v>
      </c>
      <c r="AF407" s="82">
        <v>61</v>
      </c>
      <c r="AG407" s="82">
        <v>248</v>
      </c>
      <c r="AH407" s="82">
        <v>91</v>
      </c>
      <c r="AI407" s="82"/>
      <c r="AJ407" s="82" t="s">
        <v>4744</v>
      </c>
      <c r="AK407" s="82" t="s">
        <v>4929</v>
      </c>
      <c r="AL407" s="82"/>
      <c r="AM407" s="82"/>
      <c r="AN407" s="84">
        <v>41830.10261574074</v>
      </c>
      <c r="AO407" s="85" t="s">
        <v>5343</v>
      </c>
      <c r="AP407" s="82" t="b">
        <v>1</v>
      </c>
      <c r="AQ407" s="82" t="b">
        <v>0</v>
      </c>
      <c r="AR407" s="82" t="b">
        <v>0</v>
      </c>
      <c r="AS407" s="82" t="s">
        <v>1023</v>
      </c>
      <c r="AT407" s="82">
        <v>1</v>
      </c>
      <c r="AU407" s="85" t="s">
        <v>1731</v>
      </c>
      <c r="AV407" s="82" t="b">
        <v>0</v>
      </c>
      <c r="AW407" s="82" t="s">
        <v>1780</v>
      </c>
      <c r="AX407" s="85" t="s">
        <v>5883</v>
      </c>
      <c r="AY407" s="82" t="s">
        <v>66</v>
      </c>
      <c r="AZ407" s="49" t="s">
        <v>2657</v>
      </c>
      <c r="BA407" s="49" t="s">
        <v>2657</v>
      </c>
      <c r="BB407" s="49" t="s">
        <v>2668</v>
      </c>
      <c r="BC407" s="49" t="s">
        <v>2668</v>
      </c>
      <c r="BD407" s="49"/>
      <c r="BE407" s="49"/>
      <c r="BF407" s="123" t="s">
        <v>6537</v>
      </c>
      <c r="BG407" s="123" t="s">
        <v>6537</v>
      </c>
      <c r="BH407" s="123" t="s">
        <v>6624</v>
      </c>
      <c r="BI407" s="123" t="s">
        <v>6624</v>
      </c>
      <c r="BJ407" s="87" t="e">
        <f>REPLACE(INDEX(GroupVertices[Group], MATCH(Vertices[[#This Row],[Vertex]],GroupVertices[Vertex],0)),1,1,"")</f>
        <v>#N/A</v>
      </c>
    </row>
    <row r="408" spans="1:62" x14ac:dyDescent="0.25">
      <c r="A408" s="67" t="s">
        <v>2524</v>
      </c>
      <c r="B408" s="68"/>
      <c r="C408" s="68"/>
      <c r="D408" s="69"/>
      <c r="E408" s="111"/>
      <c r="F408" s="103" t="s">
        <v>3050</v>
      </c>
      <c r="G408" s="112"/>
      <c r="H408" s="72"/>
      <c r="I408" s="73"/>
      <c r="J408" s="113"/>
      <c r="K408" s="72" t="s">
        <v>6336</v>
      </c>
      <c r="L408" s="114"/>
      <c r="M408" s="77">
        <v>4920.677734375</v>
      </c>
      <c r="N408" s="77">
        <v>1812.0089111328125</v>
      </c>
      <c r="O408" s="78"/>
      <c r="P408" s="79"/>
      <c r="Q408" s="79"/>
      <c r="R408" s="89"/>
      <c r="S408" s="49">
        <v>0</v>
      </c>
      <c r="T408" s="49">
        <v>2</v>
      </c>
      <c r="U408" s="50">
        <v>0</v>
      </c>
      <c r="V408" s="50">
        <v>1.0039999999999999E-3</v>
      </c>
      <c r="W408" s="50">
        <v>2.3969999999999998E-3</v>
      </c>
      <c r="X408" s="50">
        <v>0.58915600000000001</v>
      </c>
      <c r="Y408" s="50">
        <v>0.5</v>
      </c>
      <c r="Z408" s="50">
        <v>0</v>
      </c>
      <c r="AA408" s="74">
        <v>408</v>
      </c>
      <c r="AB408" s="74"/>
      <c r="AC408" s="75"/>
      <c r="AD408" s="82" t="s">
        <v>4402</v>
      </c>
      <c r="AE408" s="82">
        <v>579</v>
      </c>
      <c r="AF408" s="82">
        <v>93</v>
      </c>
      <c r="AG408" s="82">
        <v>2580</v>
      </c>
      <c r="AH408" s="82">
        <v>8613</v>
      </c>
      <c r="AI408" s="82"/>
      <c r="AJ408" s="82" t="s">
        <v>4745</v>
      </c>
      <c r="AK408" s="82"/>
      <c r="AL408" s="82"/>
      <c r="AM408" s="82"/>
      <c r="AN408" s="84">
        <v>42665.488020833334</v>
      </c>
      <c r="AO408" s="85" t="s">
        <v>5344</v>
      </c>
      <c r="AP408" s="82" t="b">
        <v>1</v>
      </c>
      <c r="AQ408" s="82" t="b">
        <v>0</v>
      </c>
      <c r="AR408" s="82" t="b">
        <v>1</v>
      </c>
      <c r="AS408" s="82" t="s">
        <v>1023</v>
      </c>
      <c r="AT408" s="82">
        <v>2</v>
      </c>
      <c r="AU408" s="82"/>
      <c r="AV408" s="82" t="b">
        <v>0</v>
      </c>
      <c r="AW408" s="82" t="s">
        <v>1780</v>
      </c>
      <c r="AX408" s="85" t="s">
        <v>5884</v>
      </c>
      <c r="AY408" s="82" t="s">
        <v>66</v>
      </c>
      <c r="AZ408" s="49" t="s">
        <v>2657</v>
      </c>
      <c r="BA408" s="49" t="s">
        <v>2657</v>
      </c>
      <c r="BB408" s="49" t="s">
        <v>2668</v>
      </c>
      <c r="BC408" s="49" t="s">
        <v>2668</v>
      </c>
      <c r="BD408" s="49"/>
      <c r="BE408" s="49"/>
      <c r="BF408" s="123" t="s">
        <v>6537</v>
      </c>
      <c r="BG408" s="123" t="s">
        <v>6537</v>
      </c>
      <c r="BH408" s="123" t="s">
        <v>6624</v>
      </c>
      <c r="BI408" s="123" t="s">
        <v>6624</v>
      </c>
      <c r="BJ408" s="87" t="e">
        <f>REPLACE(INDEX(GroupVertices[Group], MATCH(Vertices[[#This Row],[Vertex]],GroupVertices[Vertex],0)),1,1,"")</f>
        <v>#N/A</v>
      </c>
    </row>
    <row r="409" spans="1:62" x14ac:dyDescent="0.25">
      <c r="A409" s="67" t="s">
        <v>2525</v>
      </c>
      <c r="B409" s="68"/>
      <c r="C409" s="68"/>
      <c r="D409" s="69"/>
      <c r="E409" s="111"/>
      <c r="F409" s="103" t="s">
        <v>3051</v>
      </c>
      <c r="G409" s="112"/>
      <c r="H409" s="72"/>
      <c r="I409" s="73"/>
      <c r="J409" s="113"/>
      <c r="K409" s="72" t="s">
        <v>6337</v>
      </c>
      <c r="L409" s="114"/>
      <c r="M409" s="77">
        <v>4588.1103515625</v>
      </c>
      <c r="N409" s="77">
        <v>3040.986083984375</v>
      </c>
      <c r="O409" s="78"/>
      <c r="P409" s="79"/>
      <c r="Q409" s="79"/>
      <c r="R409" s="89"/>
      <c r="S409" s="49">
        <v>0</v>
      </c>
      <c r="T409" s="49">
        <v>2</v>
      </c>
      <c r="U409" s="50">
        <v>0</v>
      </c>
      <c r="V409" s="50">
        <v>1.0039999999999999E-3</v>
      </c>
      <c r="W409" s="50">
        <v>2.3969999999999998E-3</v>
      </c>
      <c r="X409" s="50">
        <v>0.58915600000000001</v>
      </c>
      <c r="Y409" s="50">
        <v>0.5</v>
      </c>
      <c r="Z409" s="50">
        <v>0</v>
      </c>
      <c r="AA409" s="74">
        <v>409</v>
      </c>
      <c r="AB409" s="74"/>
      <c r="AC409" s="75"/>
      <c r="AD409" s="82" t="s">
        <v>4403</v>
      </c>
      <c r="AE409" s="82">
        <v>49</v>
      </c>
      <c r="AF409" s="82">
        <v>9</v>
      </c>
      <c r="AG409" s="82">
        <v>1</v>
      </c>
      <c r="AH409" s="82">
        <v>5</v>
      </c>
      <c r="AI409" s="82"/>
      <c r="AJ409" s="82"/>
      <c r="AK409" s="82" t="s">
        <v>4930</v>
      </c>
      <c r="AL409" s="82"/>
      <c r="AM409" s="82"/>
      <c r="AN409" s="84">
        <v>42059.635868055557</v>
      </c>
      <c r="AO409" s="82"/>
      <c r="AP409" s="82" t="b">
        <v>1</v>
      </c>
      <c r="AQ409" s="82" t="b">
        <v>0</v>
      </c>
      <c r="AR409" s="82" t="b">
        <v>0</v>
      </c>
      <c r="AS409" s="82" t="s">
        <v>1023</v>
      </c>
      <c r="AT409" s="82">
        <v>0</v>
      </c>
      <c r="AU409" s="85" t="s">
        <v>1731</v>
      </c>
      <c r="AV409" s="82" t="b">
        <v>0</v>
      </c>
      <c r="AW409" s="82" t="s">
        <v>1780</v>
      </c>
      <c r="AX409" s="85" t="s">
        <v>5885</v>
      </c>
      <c r="AY409" s="82" t="s">
        <v>66</v>
      </c>
      <c r="AZ409" s="49" t="s">
        <v>2657</v>
      </c>
      <c r="BA409" s="49" t="s">
        <v>2657</v>
      </c>
      <c r="BB409" s="49" t="s">
        <v>2668</v>
      </c>
      <c r="BC409" s="49" t="s">
        <v>2668</v>
      </c>
      <c r="BD409" s="49"/>
      <c r="BE409" s="49"/>
      <c r="BF409" s="123" t="s">
        <v>6537</v>
      </c>
      <c r="BG409" s="123" t="s">
        <v>6537</v>
      </c>
      <c r="BH409" s="123" t="s">
        <v>6624</v>
      </c>
      <c r="BI409" s="123" t="s">
        <v>6624</v>
      </c>
      <c r="BJ409" s="87" t="e">
        <f>REPLACE(INDEX(GroupVertices[Group], MATCH(Vertices[[#This Row],[Vertex]],GroupVertices[Vertex],0)),1,1,"")</f>
        <v>#N/A</v>
      </c>
    </row>
    <row r="410" spans="1:62" x14ac:dyDescent="0.25">
      <c r="A410" s="67" t="s">
        <v>2526</v>
      </c>
      <c r="B410" s="68"/>
      <c r="C410" s="68"/>
      <c r="D410" s="69"/>
      <c r="E410" s="111"/>
      <c r="F410" s="103" t="s">
        <v>502</v>
      </c>
      <c r="G410" s="112"/>
      <c r="H410" s="72"/>
      <c r="I410" s="73"/>
      <c r="J410" s="113"/>
      <c r="K410" s="72" t="s">
        <v>6338</v>
      </c>
      <c r="L410" s="114"/>
      <c r="M410" s="77">
        <v>7134.88525390625</v>
      </c>
      <c r="N410" s="77">
        <v>2900.0576171875</v>
      </c>
      <c r="O410" s="78"/>
      <c r="P410" s="79"/>
      <c r="Q410" s="79"/>
      <c r="R410" s="89"/>
      <c r="S410" s="49">
        <v>0</v>
      </c>
      <c r="T410" s="49">
        <v>2</v>
      </c>
      <c r="U410" s="50">
        <v>0</v>
      </c>
      <c r="V410" s="50">
        <v>1.0039999999999999E-3</v>
      </c>
      <c r="W410" s="50">
        <v>2.3969999999999998E-3</v>
      </c>
      <c r="X410" s="50">
        <v>0.58915600000000001</v>
      </c>
      <c r="Y410" s="50">
        <v>0.5</v>
      </c>
      <c r="Z410" s="50">
        <v>0</v>
      </c>
      <c r="AA410" s="74">
        <v>410</v>
      </c>
      <c r="AB410" s="74"/>
      <c r="AC410" s="75"/>
      <c r="AD410" s="82" t="s">
        <v>4404</v>
      </c>
      <c r="AE410" s="82">
        <v>55</v>
      </c>
      <c r="AF410" s="82">
        <v>8</v>
      </c>
      <c r="AG410" s="82">
        <v>268</v>
      </c>
      <c r="AH410" s="82">
        <v>640</v>
      </c>
      <c r="AI410" s="82"/>
      <c r="AJ410" s="82"/>
      <c r="AK410" s="82"/>
      <c r="AL410" s="82"/>
      <c r="AM410" s="82"/>
      <c r="AN410" s="84">
        <v>42593.591284722221</v>
      </c>
      <c r="AO410" s="82"/>
      <c r="AP410" s="82" t="b">
        <v>1</v>
      </c>
      <c r="AQ410" s="82" t="b">
        <v>1</v>
      </c>
      <c r="AR410" s="82" t="b">
        <v>0</v>
      </c>
      <c r="AS410" s="82" t="s">
        <v>1023</v>
      </c>
      <c r="AT410" s="82">
        <v>0</v>
      </c>
      <c r="AU410" s="82"/>
      <c r="AV410" s="82" t="b">
        <v>0</v>
      </c>
      <c r="AW410" s="82" t="s">
        <v>1780</v>
      </c>
      <c r="AX410" s="85" t="s">
        <v>5886</v>
      </c>
      <c r="AY410" s="82" t="s">
        <v>66</v>
      </c>
      <c r="AZ410" s="49" t="s">
        <v>2657</v>
      </c>
      <c r="BA410" s="49" t="s">
        <v>2657</v>
      </c>
      <c r="BB410" s="49" t="s">
        <v>2668</v>
      </c>
      <c r="BC410" s="49" t="s">
        <v>2668</v>
      </c>
      <c r="BD410" s="49"/>
      <c r="BE410" s="49"/>
      <c r="BF410" s="123" t="s">
        <v>6537</v>
      </c>
      <c r="BG410" s="123" t="s">
        <v>6537</v>
      </c>
      <c r="BH410" s="123" t="s">
        <v>6624</v>
      </c>
      <c r="BI410" s="123" t="s">
        <v>6624</v>
      </c>
      <c r="BJ410" s="87" t="e">
        <f>REPLACE(INDEX(GroupVertices[Group], MATCH(Vertices[[#This Row],[Vertex]],GroupVertices[Vertex],0)),1,1,"")</f>
        <v>#N/A</v>
      </c>
    </row>
    <row r="411" spans="1:62" x14ac:dyDescent="0.25">
      <c r="A411" s="67" t="s">
        <v>2527</v>
      </c>
      <c r="B411" s="68"/>
      <c r="C411" s="68"/>
      <c r="D411" s="69"/>
      <c r="E411" s="111"/>
      <c r="F411" s="103" t="s">
        <v>3052</v>
      </c>
      <c r="G411" s="112"/>
      <c r="H411" s="72"/>
      <c r="I411" s="73"/>
      <c r="J411" s="113"/>
      <c r="K411" s="72" t="s">
        <v>6339</v>
      </c>
      <c r="L411" s="114"/>
      <c r="M411" s="77">
        <v>3260.3779296875</v>
      </c>
      <c r="N411" s="77">
        <v>4188.7412109375</v>
      </c>
      <c r="O411" s="78"/>
      <c r="P411" s="79"/>
      <c r="Q411" s="79"/>
      <c r="R411" s="89"/>
      <c r="S411" s="49">
        <v>0</v>
      </c>
      <c r="T411" s="49">
        <v>2</v>
      </c>
      <c r="U411" s="50">
        <v>0</v>
      </c>
      <c r="V411" s="50">
        <v>1.0039999999999999E-3</v>
      </c>
      <c r="W411" s="50">
        <v>2.3969999999999998E-3</v>
      </c>
      <c r="X411" s="50">
        <v>0.58915600000000001</v>
      </c>
      <c r="Y411" s="50">
        <v>0.5</v>
      </c>
      <c r="Z411" s="50">
        <v>0</v>
      </c>
      <c r="AA411" s="74">
        <v>411</v>
      </c>
      <c r="AB411" s="74"/>
      <c r="AC411" s="75"/>
      <c r="AD411" s="82" t="s">
        <v>4405</v>
      </c>
      <c r="AE411" s="82">
        <v>154</v>
      </c>
      <c r="AF411" s="82">
        <v>20</v>
      </c>
      <c r="AG411" s="82">
        <v>334</v>
      </c>
      <c r="AH411" s="82">
        <v>2262</v>
      </c>
      <c r="AI411" s="82"/>
      <c r="AJ411" s="82" t="s">
        <v>4746</v>
      </c>
      <c r="AK411" s="82" t="s">
        <v>4931</v>
      </c>
      <c r="AL411" s="85" t="s">
        <v>5036</v>
      </c>
      <c r="AM411" s="82"/>
      <c r="AN411" s="84">
        <v>40604.600312499999</v>
      </c>
      <c r="AO411" s="85" t="s">
        <v>5345</v>
      </c>
      <c r="AP411" s="82" t="b">
        <v>1</v>
      </c>
      <c r="AQ411" s="82" t="b">
        <v>0</v>
      </c>
      <c r="AR411" s="82" t="b">
        <v>0</v>
      </c>
      <c r="AS411" s="82" t="s">
        <v>1023</v>
      </c>
      <c r="AT411" s="82">
        <v>1</v>
      </c>
      <c r="AU411" s="85" t="s">
        <v>1731</v>
      </c>
      <c r="AV411" s="82" t="b">
        <v>0</v>
      </c>
      <c r="AW411" s="82" t="s">
        <v>1780</v>
      </c>
      <c r="AX411" s="85" t="s">
        <v>5887</v>
      </c>
      <c r="AY411" s="82" t="s">
        <v>66</v>
      </c>
      <c r="AZ411" s="49" t="s">
        <v>2657</v>
      </c>
      <c r="BA411" s="49" t="s">
        <v>2657</v>
      </c>
      <c r="BB411" s="49" t="s">
        <v>2668</v>
      </c>
      <c r="BC411" s="49" t="s">
        <v>2668</v>
      </c>
      <c r="BD411" s="49"/>
      <c r="BE411" s="49"/>
      <c r="BF411" s="123" t="s">
        <v>6537</v>
      </c>
      <c r="BG411" s="123" t="s">
        <v>6537</v>
      </c>
      <c r="BH411" s="123" t="s">
        <v>6624</v>
      </c>
      <c r="BI411" s="123" t="s">
        <v>6624</v>
      </c>
      <c r="BJ411" s="87" t="e">
        <f>REPLACE(INDEX(GroupVertices[Group], MATCH(Vertices[[#This Row],[Vertex]],GroupVertices[Vertex],0)),1,1,"")</f>
        <v>#N/A</v>
      </c>
    </row>
    <row r="412" spans="1:62" x14ac:dyDescent="0.25">
      <c r="A412" s="67" t="s">
        <v>2529</v>
      </c>
      <c r="B412" s="68"/>
      <c r="C412" s="68"/>
      <c r="D412" s="69"/>
      <c r="E412" s="111"/>
      <c r="F412" s="103" t="s">
        <v>3054</v>
      </c>
      <c r="G412" s="112"/>
      <c r="H412" s="72"/>
      <c r="I412" s="73"/>
      <c r="J412" s="113"/>
      <c r="K412" s="72" t="s">
        <v>6341</v>
      </c>
      <c r="L412" s="114"/>
      <c r="M412" s="77">
        <v>4175.46875</v>
      </c>
      <c r="N412" s="77">
        <v>3947.698486328125</v>
      </c>
      <c r="O412" s="78"/>
      <c r="P412" s="79"/>
      <c r="Q412" s="79"/>
      <c r="R412" s="89"/>
      <c r="S412" s="49">
        <v>0</v>
      </c>
      <c r="T412" s="49">
        <v>2</v>
      </c>
      <c r="U412" s="50">
        <v>0</v>
      </c>
      <c r="V412" s="50">
        <v>1.0039999999999999E-3</v>
      </c>
      <c r="W412" s="50">
        <v>2.3969999999999998E-3</v>
      </c>
      <c r="X412" s="50">
        <v>0.58915600000000001</v>
      </c>
      <c r="Y412" s="50">
        <v>0.5</v>
      </c>
      <c r="Z412" s="50">
        <v>0</v>
      </c>
      <c r="AA412" s="74">
        <v>412</v>
      </c>
      <c r="AB412" s="74"/>
      <c r="AC412" s="75"/>
      <c r="AD412" s="82" t="s">
        <v>4407</v>
      </c>
      <c r="AE412" s="82">
        <v>32</v>
      </c>
      <c r="AF412" s="82">
        <v>33</v>
      </c>
      <c r="AG412" s="82">
        <v>14</v>
      </c>
      <c r="AH412" s="82">
        <v>12</v>
      </c>
      <c r="AI412" s="82"/>
      <c r="AJ412" s="82" t="s">
        <v>4748</v>
      </c>
      <c r="AK412" s="82" t="s">
        <v>4821</v>
      </c>
      <c r="AL412" s="82"/>
      <c r="AM412" s="82"/>
      <c r="AN412" s="84">
        <v>42847.152222222219</v>
      </c>
      <c r="AO412" s="85" t="s">
        <v>5347</v>
      </c>
      <c r="AP412" s="82" t="b">
        <v>1</v>
      </c>
      <c r="AQ412" s="82" t="b">
        <v>0</v>
      </c>
      <c r="AR412" s="82" t="b">
        <v>0</v>
      </c>
      <c r="AS412" s="82" t="s">
        <v>1023</v>
      </c>
      <c r="AT412" s="82">
        <v>0</v>
      </c>
      <c r="AU412" s="82"/>
      <c r="AV412" s="82" t="b">
        <v>0</v>
      </c>
      <c r="AW412" s="82" t="s">
        <v>1780</v>
      </c>
      <c r="AX412" s="85" t="s">
        <v>5889</v>
      </c>
      <c r="AY412" s="82" t="s">
        <v>66</v>
      </c>
      <c r="AZ412" s="49" t="s">
        <v>2657</v>
      </c>
      <c r="BA412" s="49" t="s">
        <v>2657</v>
      </c>
      <c r="BB412" s="49" t="s">
        <v>2668</v>
      </c>
      <c r="BC412" s="49" t="s">
        <v>2668</v>
      </c>
      <c r="BD412" s="49"/>
      <c r="BE412" s="49"/>
      <c r="BF412" s="123" t="s">
        <v>6537</v>
      </c>
      <c r="BG412" s="123" t="s">
        <v>6537</v>
      </c>
      <c r="BH412" s="123" t="s">
        <v>6624</v>
      </c>
      <c r="BI412" s="123" t="s">
        <v>6624</v>
      </c>
      <c r="BJ412" s="87" t="e">
        <f>REPLACE(INDEX(GroupVertices[Group], MATCH(Vertices[[#This Row],[Vertex]],GroupVertices[Vertex],0)),1,1,"")</f>
        <v>#N/A</v>
      </c>
    </row>
    <row r="413" spans="1:62" x14ac:dyDescent="0.25">
      <c r="A413" s="67" t="s">
        <v>2530</v>
      </c>
      <c r="B413" s="68"/>
      <c r="C413" s="68"/>
      <c r="D413" s="69"/>
      <c r="E413" s="111"/>
      <c r="F413" s="103" t="s">
        <v>3055</v>
      </c>
      <c r="G413" s="112"/>
      <c r="H413" s="72"/>
      <c r="I413" s="73"/>
      <c r="J413" s="113"/>
      <c r="K413" s="72" t="s">
        <v>6342</v>
      </c>
      <c r="L413" s="114"/>
      <c r="M413" s="77">
        <v>4276.5859375</v>
      </c>
      <c r="N413" s="77">
        <v>4408.09375</v>
      </c>
      <c r="O413" s="78"/>
      <c r="P413" s="79"/>
      <c r="Q413" s="79"/>
      <c r="R413" s="89"/>
      <c r="S413" s="49">
        <v>0</v>
      </c>
      <c r="T413" s="49">
        <v>2</v>
      </c>
      <c r="U413" s="50">
        <v>0</v>
      </c>
      <c r="V413" s="50">
        <v>1.0039999999999999E-3</v>
      </c>
      <c r="W413" s="50">
        <v>2.3969999999999998E-3</v>
      </c>
      <c r="X413" s="50">
        <v>0.58915600000000001</v>
      </c>
      <c r="Y413" s="50">
        <v>0.5</v>
      </c>
      <c r="Z413" s="50">
        <v>0</v>
      </c>
      <c r="AA413" s="74">
        <v>413</v>
      </c>
      <c r="AB413" s="74"/>
      <c r="AC413" s="75"/>
      <c r="AD413" s="82" t="s">
        <v>4408</v>
      </c>
      <c r="AE413" s="82">
        <v>603</v>
      </c>
      <c r="AF413" s="82">
        <v>154</v>
      </c>
      <c r="AG413" s="82">
        <v>5562</v>
      </c>
      <c r="AH413" s="82">
        <v>2052</v>
      </c>
      <c r="AI413" s="82">
        <v>19800</v>
      </c>
      <c r="AJ413" s="82" t="s">
        <v>4749</v>
      </c>
      <c r="AK413" s="82"/>
      <c r="AL413" s="82"/>
      <c r="AM413" s="82" t="s">
        <v>1435</v>
      </c>
      <c r="AN413" s="84">
        <v>42269.623263888891</v>
      </c>
      <c r="AO413" s="82"/>
      <c r="AP413" s="82" t="b">
        <v>1</v>
      </c>
      <c r="AQ413" s="82" t="b">
        <v>0</v>
      </c>
      <c r="AR413" s="82" t="b">
        <v>0</v>
      </c>
      <c r="AS413" s="82" t="s">
        <v>1023</v>
      </c>
      <c r="AT413" s="82">
        <v>18</v>
      </c>
      <c r="AU413" s="85" t="s">
        <v>1731</v>
      </c>
      <c r="AV413" s="82" t="b">
        <v>0</v>
      </c>
      <c r="AW413" s="82" t="s">
        <v>1780</v>
      </c>
      <c r="AX413" s="85" t="s">
        <v>5890</v>
      </c>
      <c r="AY413" s="82" t="s">
        <v>66</v>
      </c>
      <c r="AZ413" s="49" t="s">
        <v>2657</v>
      </c>
      <c r="BA413" s="49" t="s">
        <v>2657</v>
      </c>
      <c r="BB413" s="49" t="s">
        <v>2668</v>
      </c>
      <c r="BC413" s="49" t="s">
        <v>2668</v>
      </c>
      <c r="BD413" s="49"/>
      <c r="BE413" s="49"/>
      <c r="BF413" s="123" t="s">
        <v>6537</v>
      </c>
      <c r="BG413" s="123" t="s">
        <v>6537</v>
      </c>
      <c r="BH413" s="123" t="s">
        <v>6624</v>
      </c>
      <c r="BI413" s="123" t="s">
        <v>6624</v>
      </c>
      <c r="BJ413" s="87" t="e">
        <f>REPLACE(INDEX(GroupVertices[Group], MATCH(Vertices[[#This Row],[Vertex]],GroupVertices[Vertex],0)),1,1,"")</f>
        <v>#N/A</v>
      </c>
    </row>
    <row r="414" spans="1:62" x14ac:dyDescent="0.25">
      <c r="A414" s="67" t="s">
        <v>2533</v>
      </c>
      <c r="B414" s="68"/>
      <c r="C414" s="68"/>
      <c r="D414" s="69"/>
      <c r="E414" s="111"/>
      <c r="F414" s="103" t="s">
        <v>3058</v>
      </c>
      <c r="G414" s="112"/>
      <c r="H414" s="72"/>
      <c r="I414" s="73"/>
      <c r="J414" s="113"/>
      <c r="K414" s="72" t="s">
        <v>6345</v>
      </c>
      <c r="L414" s="114"/>
      <c r="M414" s="77">
        <v>5899.880859375</v>
      </c>
      <c r="N414" s="77">
        <v>6361.8759765625</v>
      </c>
      <c r="O414" s="78"/>
      <c r="P414" s="79"/>
      <c r="Q414" s="79"/>
      <c r="R414" s="89"/>
      <c r="S414" s="49">
        <v>0</v>
      </c>
      <c r="T414" s="49">
        <v>2</v>
      </c>
      <c r="U414" s="50">
        <v>0</v>
      </c>
      <c r="V414" s="50">
        <v>1.0039999999999999E-3</v>
      </c>
      <c r="W414" s="50">
        <v>2.3969999999999998E-3</v>
      </c>
      <c r="X414" s="50">
        <v>0.58915600000000001</v>
      </c>
      <c r="Y414" s="50">
        <v>0.5</v>
      </c>
      <c r="Z414" s="50">
        <v>0</v>
      </c>
      <c r="AA414" s="74">
        <v>414</v>
      </c>
      <c r="AB414" s="74"/>
      <c r="AC414" s="75"/>
      <c r="AD414" s="82" t="s">
        <v>4411</v>
      </c>
      <c r="AE414" s="82">
        <v>367</v>
      </c>
      <c r="AF414" s="82">
        <v>20</v>
      </c>
      <c r="AG414" s="82">
        <v>111</v>
      </c>
      <c r="AH414" s="82">
        <v>145</v>
      </c>
      <c r="AI414" s="82">
        <v>19800</v>
      </c>
      <c r="AJ414" s="82"/>
      <c r="AK414" s="82" t="s">
        <v>4935</v>
      </c>
      <c r="AL414" s="82"/>
      <c r="AM414" s="82" t="s">
        <v>1418</v>
      </c>
      <c r="AN414" s="84">
        <v>41168.355798611112</v>
      </c>
      <c r="AO414" s="85" t="s">
        <v>5350</v>
      </c>
      <c r="AP414" s="82" t="b">
        <v>0</v>
      </c>
      <c r="AQ414" s="82" t="b">
        <v>0</v>
      </c>
      <c r="AR414" s="82" t="b">
        <v>0</v>
      </c>
      <c r="AS414" s="82" t="s">
        <v>1023</v>
      </c>
      <c r="AT414" s="82">
        <v>0</v>
      </c>
      <c r="AU414" s="85" t="s">
        <v>5427</v>
      </c>
      <c r="AV414" s="82" t="b">
        <v>0</v>
      </c>
      <c r="AW414" s="82" t="s">
        <v>1780</v>
      </c>
      <c r="AX414" s="85" t="s">
        <v>5893</v>
      </c>
      <c r="AY414" s="82" t="s">
        <v>66</v>
      </c>
      <c r="AZ414" s="49" t="s">
        <v>2657</v>
      </c>
      <c r="BA414" s="49" t="s">
        <v>2657</v>
      </c>
      <c r="BB414" s="49" t="s">
        <v>2668</v>
      </c>
      <c r="BC414" s="49" t="s">
        <v>2668</v>
      </c>
      <c r="BD414" s="49"/>
      <c r="BE414" s="49"/>
      <c r="BF414" s="123" t="s">
        <v>6537</v>
      </c>
      <c r="BG414" s="123" t="s">
        <v>6537</v>
      </c>
      <c r="BH414" s="123" t="s">
        <v>6624</v>
      </c>
      <c r="BI414" s="123" t="s">
        <v>6624</v>
      </c>
      <c r="BJ414" s="87" t="e">
        <f>REPLACE(INDEX(GroupVertices[Group], MATCH(Vertices[[#This Row],[Vertex]],GroupVertices[Vertex],0)),1,1,"")</f>
        <v>#N/A</v>
      </c>
    </row>
    <row r="415" spans="1:62" x14ac:dyDescent="0.25">
      <c r="A415" s="67" t="s">
        <v>2534</v>
      </c>
      <c r="B415" s="68"/>
      <c r="C415" s="68"/>
      <c r="D415" s="69"/>
      <c r="E415" s="111"/>
      <c r="F415" s="103" t="s">
        <v>3059</v>
      </c>
      <c r="G415" s="112"/>
      <c r="H415" s="72"/>
      <c r="I415" s="73"/>
      <c r="J415" s="113"/>
      <c r="K415" s="72" t="s">
        <v>6346</v>
      </c>
      <c r="L415" s="114"/>
      <c r="M415" s="77">
        <v>7916.54345703125</v>
      </c>
      <c r="N415" s="77">
        <v>4496.1923828125</v>
      </c>
      <c r="O415" s="78"/>
      <c r="P415" s="79"/>
      <c r="Q415" s="79"/>
      <c r="R415" s="89"/>
      <c r="S415" s="49">
        <v>0</v>
      </c>
      <c r="T415" s="49">
        <v>2</v>
      </c>
      <c r="U415" s="50">
        <v>0</v>
      </c>
      <c r="V415" s="50">
        <v>1.0039999999999999E-3</v>
      </c>
      <c r="W415" s="50">
        <v>2.3969999999999998E-3</v>
      </c>
      <c r="X415" s="50">
        <v>0.58915600000000001</v>
      </c>
      <c r="Y415" s="50">
        <v>0.5</v>
      </c>
      <c r="Z415" s="50">
        <v>0</v>
      </c>
      <c r="AA415" s="74">
        <v>415</v>
      </c>
      <c r="AB415" s="74"/>
      <c r="AC415" s="75"/>
      <c r="AD415" s="82" t="s">
        <v>4412</v>
      </c>
      <c r="AE415" s="82">
        <v>189</v>
      </c>
      <c r="AF415" s="82">
        <v>77</v>
      </c>
      <c r="AG415" s="82">
        <v>267</v>
      </c>
      <c r="AH415" s="82">
        <v>216</v>
      </c>
      <c r="AI415" s="82"/>
      <c r="AJ415" s="82" t="s">
        <v>4751</v>
      </c>
      <c r="AK415" s="82"/>
      <c r="AL415" s="82"/>
      <c r="AM415" s="82"/>
      <c r="AN415" s="84">
        <v>42400.239710648151</v>
      </c>
      <c r="AO415" s="82"/>
      <c r="AP415" s="82" t="b">
        <v>1</v>
      </c>
      <c r="AQ415" s="82" t="b">
        <v>0</v>
      </c>
      <c r="AR415" s="82" t="b">
        <v>0</v>
      </c>
      <c r="AS415" s="82" t="s">
        <v>1023</v>
      </c>
      <c r="AT415" s="82">
        <v>0</v>
      </c>
      <c r="AU415" s="82"/>
      <c r="AV415" s="82" t="b">
        <v>0</v>
      </c>
      <c r="AW415" s="82" t="s">
        <v>1780</v>
      </c>
      <c r="AX415" s="85" t="s">
        <v>5894</v>
      </c>
      <c r="AY415" s="82" t="s">
        <v>66</v>
      </c>
      <c r="AZ415" s="49" t="s">
        <v>2657</v>
      </c>
      <c r="BA415" s="49" t="s">
        <v>2657</v>
      </c>
      <c r="BB415" s="49" t="s">
        <v>2668</v>
      </c>
      <c r="BC415" s="49" t="s">
        <v>2668</v>
      </c>
      <c r="BD415" s="49"/>
      <c r="BE415" s="49"/>
      <c r="BF415" s="123" t="s">
        <v>6537</v>
      </c>
      <c r="BG415" s="123" t="s">
        <v>6537</v>
      </c>
      <c r="BH415" s="123" t="s">
        <v>6624</v>
      </c>
      <c r="BI415" s="123" t="s">
        <v>6624</v>
      </c>
      <c r="BJ415" s="87" t="e">
        <f>REPLACE(INDEX(GroupVertices[Group], MATCH(Vertices[[#This Row],[Vertex]],GroupVertices[Vertex],0)),1,1,"")</f>
        <v>#N/A</v>
      </c>
    </row>
    <row r="416" spans="1:62" x14ac:dyDescent="0.25">
      <c r="A416" s="67" t="s">
        <v>2535</v>
      </c>
      <c r="B416" s="68"/>
      <c r="C416" s="68"/>
      <c r="D416" s="69"/>
      <c r="E416" s="111"/>
      <c r="F416" s="103" t="s">
        <v>3060</v>
      </c>
      <c r="G416" s="112"/>
      <c r="H416" s="72"/>
      <c r="I416" s="73"/>
      <c r="J416" s="113"/>
      <c r="K416" s="72" t="s">
        <v>6347</v>
      </c>
      <c r="L416" s="114"/>
      <c r="M416" s="77">
        <v>7722.64697265625</v>
      </c>
      <c r="N416" s="77">
        <v>2557.9150390625</v>
      </c>
      <c r="O416" s="78"/>
      <c r="P416" s="79"/>
      <c r="Q416" s="79"/>
      <c r="R416" s="89"/>
      <c r="S416" s="49">
        <v>0</v>
      </c>
      <c r="T416" s="49">
        <v>2</v>
      </c>
      <c r="U416" s="50">
        <v>0</v>
      </c>
      <c r="V416" s="50">
        <v>1.0039999999999999E-3</v>
      </c>
      <c r="W416" s="50">
        <v>2.3969999999999998E-3</v>
      </c>
      <c r="X416" s="50">
        <v>0.58915600000000001</v>
      </c>
      <c r="Y416" s="50">
        <v>0.5</v>
      </c>
      <c r="Z416" s="50">
        <v>0</v>
      </c>
      <c r="AA416" s="74">
        <v>416</v>
      </c>
      <c r="AB416" s="74"/>
      <c r="AC416" s="75"/>
      <c r="AD416" s="82" t="s">
        <v>4413</v>
      </c>
      <c r="AE416" s="82">
        <v>45</v>
      </c>
      <c r="AF416" s="82">
        <v>11</v>
      </c>
      <c r="AG416" s="82">
        <v>135</v>
      </c>
      <c r="AH416" s="82">
        <v>26</v>
      </c>
      <c r="AI416" s="82">
        <v>19800</v>
      </c>
      <c r="AJ416" s="82" t="s">
        <v>4752</v>
      </c>
      <c r="AK416" s="82"/>
      <c r="AL416" s="82"/>
      <c r="AM416" s="82" t="s">
        <v>1419</v>
      </c>
      <c r="AN416" s="84">
        <v>42050.422939814816</v>
      </c>
      <c r="AO416" s="85" t="s">
        <v>5351</v>
      </c>
      <c r="AP416" s="82" t="b">
        <v>1</v>
      </c>
      <c r="AQ416" s="82" t="b">
        <v>0</v>
      </c>
      <c r="AR416" s="82" t="b">
        <v>1</v>
      </c>
      <c r="AS416" s="82" t="s">
        <v>1023</v>
      </c>
      <c r="AT416" s="82">
        <v>0</v>
      </c>
      <c r="AU416" s="85" t="s">
        <v>1731</v>
      </c>
      <c r="AV416" s="82" t="b">
        <v>0</v>
      </c>
      <c r="AW416" s="82" t="s">
        <v>1780</v>
      </c>
      <c r="AX416" s="85" t="s">
        <v>5895</v>
      </c>
      <c r="AY416" s="82" t="s">
        <v>66</v>
      </c>
      <c r="AZ416" s="49" t="s">
        <v>2657</v>
      </c>
      <c r="BA416" s="49" t="s">
        <v>2657</v>
      </c>
      <c r="BB416" s="49" t="s">
        <v>2668</v>
      </c>
      <c r="BC416" s="49" t="s">
        <v>2668</v>
      </c>
      <c r="BD416" s="49"/>
      <c r="BE416" s="49"/>
      <c r="BF416" s="123" t="s">
        <v>6537</v>
      </c>
      <c r="BG416" s="123" t="s">
        <v>6537</v>
      </c>
      <c r="BH416" s="123" t="s">
        <v>6624</v>
      </c>
      <c r="BI416" s="123" t="s">
        <v>6624</v>
      </c>
      <c r="BJ416" s="87" t="e">
        <f>REPLACE(INDEX(GroupVertices[Group], MATCH(Vertices[[#This Row],[Vertex]],GroupVertices[Vertex],0)),1,1,"")</f>
        <v>#N/A</v>
      </c>
    </row>
    <row r="417" spans="1:62" x14ac:dyDescent="0.25">
      <c r="A417" s="67" t="s">
        <v>2536</v>
      </c>
      <c r="B417" s="68"/>
      <c r="C417" s="68"/>
      <c r="D417" s="69"/>
      <c r="E417" s="111"/>
      <c r="F417" s="103" t="s">
        <v>3061</v>
      </c>
      <c r="G417" s="112"/>
      <c r="H417" s="72"/>
      <c r="I417" s="73"/>
      <c r="J417" s="113"/>
      <c r="K417" s="72" t="s">
        <v>6348</v>
      </c>
      <c r="L417" s="114"/>
      <c r="M417" s="77">
        <v>5055.7724609375</v>
      </c>
      <c r="N417" s="77">
        <v>1393.30712890625</v>
      </c>
      <c r="O417" s="78"/>
      <c r="P417" s="79"/>
      <c r="Q417" s="79"/>
      <c r="R417" s="89"/>
      <c r="S417" s="49">
        <v>0</v>
      </c>
      <c r="T417" s="49">
        <v>2</v>
      </c>
      <c r="U417" s="50">
        <v>0</v>
      </c>
      <c r="V417" s="50">
        <v>1.0039999999999999E-3</v>
      </c>
      <c r="W417" s="50">
        <v>2.3969999999999998E-3</v>
      </c>
      <c r="X417" s="50">
        <v>0.58915600000000001</v>
      </c>
      <c r="Y417" s="50">
        <v>0.5</v>
      </c>
      <c r="Z417" s="50">
        <v>0</v>
      </c>
      <c r="AA417" s="74">
        <v>417</v>
      </c>
      <c r="AB417" s="74"/>
      <c r="AC417" s="75"/>
      <c r="AD417" s="82" t="s">
        <v>4414</v>
      </c>
      <c r="AE417" s="82">
        <v>1091</v>
      </c>
      <c r="AF417" s="82">
        <v>556</v>
      </c>
      <c r="AG417" s="82">
        <v>30763</v>
      </c>
      <c r="AH417" s="82">
        <v>20631</v>
      </c>
      <c r="AI417" s="82">
        <v>19800</v>
      </c>
      <c r="AJ417" s="82" t="s">
        <v>4753</v>
      </c>
      <c r="AK417" s="82" t="s">
        <v>1045</v>
      </c>
      <c r="AL417" s="82"/>
      <c r="AM417" s="82" t="s">
        <v>1435</v>
      </c>
      <c r="AN417" s="84">
        <v>41070.053020833337</v>
      </c>
      <c r="AO417" s="85" t="s">
        <v>5352</v>
      </c>
      <c r="AP417" s="82" t="b">
        <v>1</v>
      </c>
      <c r="AQ417" s="82" t="b">
        <v>0</v>
      </c>
      <c r="AR417" s="82" t="b">
        <v>1</v>
      </c>
      <c r="AS417" s="82" t="s">
        <v>1023</v>
      </c>
      <c r="AT417" s="82">
        <v>15</v>
      </c>
      <c r="AU417" s="85" t="s">
        <v>1731</v>
      </c>
      <c r="AV417" s="82" t="b">
        <v>0</v>
      </c>
      <c r="AW417" s="82" t="s">
        <v>1780</v>
      </c>
      <c r="AX417" s="85" t="s">
        <v>5896</v>
      </c>
      <c r="AY417" s="82" t="s">
        <v>66</v>
      </c>
      <c r="AZ417" s="49" t="s">
        <v>2657</v>
      </c>
      <c r="BA417" s="49" t="s">
        <v>2657</v>
      </c>
      <c r="BB417" s="49" t="s">
        <v>2668</v>
      </c>
      <c r="BC417" s="49" t="s">
        <v>2668</v>
      </c>
      <c r="BD417" s="49"/>
      <c r="BE417" s="49"/>
      <c r="BF417" s="123" t="s">
        <v>6537</v>
      </c>
      <c r="BG417" s="123" t="s">
        <v>6537</v>
      </c>
      <c r="BH417" s="123" t="s">
        <v>6624</v>
      </c>
      <c r="BI417" s="123" t="s">
        <v>6624</v>
      </c>
      <c r="BJ417" s="87" t="e">
        <f>REPLACE(INDEX(GroupVertices[Group], MATCH(Vertices[[#This Row],[Vertex]],GroupVertices[Vertex],0)),1,1,"")</f>
        <v>#N/A</v>
      </c>
    </row>
    <row r="418" spans="1:62" x14ac:dyDescent="0.25">
      <c r="A418" s="67" t="s">
        <v>2538</v>
      </c>
      <c r="B418" s="68"/>
      <c r="C418" s="68"/>
      <c r="D418" s="69"/>
      <c r="E418" s="111"/>
      <c r="F418" s="103" t="s">
        <v>3062</v>
      </c>
      <c r="G418" s="112"/>
      <c r="H418" s="72"/>
      <c r="I418" s="73"/>
      <c r="J418" s="113"/>
      <c r="K418" s="72" t="s">
        <v>6350</v>
      </c>
      <c r="L418" s="114"/>
      <c r="M418" s="77">
        <v>3447.457763671875</v>
      </c>
      <c r="N418" s="77">
        <v>2970.156005859375</v>
      </c>
      <c r="O418" s="78"/>
      <c r="P418" s="79"/>
      <c r="Q418" s="79"/>
      <c r="R418" s="89"/>
      <c r="S418" s="49">
        <v>0</v>
      </c>
      <c r="T418" s="49">
        <v>2</v>
      </c>
      <c r="U418" s="50">
        <v>0</v>
      </c>
      <c r="V418" s="50">
        <v>1.0039999999999999E-3</v>
      </c>
      <c r="W418" s="50">
        <v>2.3969999999999998E-3</v>
      </c>
      <c r="X418" s="50">
        <v>0.58915600000000001</v>
      </c>
      <c r="Y418" s="50">
        <v>0.5</v>
      </c>
      <c r="Z418" s="50">
        <v>0</v>
      </c>
      <c r="AA418" s="74">
        <v>418</v>
      </c>
      <c r="AB418" s="74"/>
      <c r="AC418" s="75"/>
      <c r="AD418" s="82" t="s">
        <v>4416</v>
      </c>
      <c r="AE418" s="82">
        <v>125</v>
      </c>
      <c r="AF418" s="82">
        <v>120</v>
      </c>
      <c r="AG418" s="82">
        <v>1501</v>
      </c>
      <c r="AH418" s="82">
        <v>106</v>
      </c>
      <c r="AI418" s="82">
        <v>19800</v>
      </c>
      <c r="AJ418" s="82" t="s">
        <v>4754</v>
      </c>
      <c r="AK418" s="82" t="s">
        <v>1465</v>
      </c>
      <c r="AL418" s="85" t="s">
        <v>5037</v>
      </c>
      <c r="AM418" s="82" t="s">
        <v>1418</v>
      </c>
      <c r="AN418" s="84">
        <v>40612.381516203706</v>
      </c>
      <c r="AO418" s="85" t="s">
        <v>5353</v>
      </c>
      <c r="AP418" s="82" t="b">
        <v>0</v>
      </c>
      <c r="AQ418" s="82" t="b">
        <v>0</v>
      </c>
      <c r="AR418" s="82" t="b">
        <v>1</v>
      </c>
      <c r="AS418" s="82" t="s">
        <v>1023</v>
      </c>
      <c r="AT418" s="82">
        <v>14</v>
      </c>
      <c r="AU418" s="85" t="s">
        <v>1739</v>
      </c>
      <c r="AV418" s="82" t="b">
        <v>0</v>
      </c>
      <c r="AW418" s="82" t="s">
        <v>1780</v>
      </c>
      <c r="AX418" s="85" t="s">
        <v>5898</v>
      </c>
      <c r="AY418" s="82" t="s">
        <v>66</v>
      </c>
      <c r="AZ418" s="49" t="s">
        <v>2657</v>
      </c>
      <c r="BA418" s="49" t="s">
        <v>2657</v>
      </c>
      <c r="BB418" s="49" t="s">
        <v>2668</v>
      </c>
      <c r="BC418" s="49" t="s">
        <v>2668</v>
      </c>
      <c r="BD418" s="49"/>
      <c r="BE418" s="49"/>
      <c r="BF418" s="123" t="s">
        <v>6537</v>
      </c>
      <c r="BG418" s="123" t="s">
        <v>6537</v>
      </c>
      <c r="BH418" s="123" t="s">
        <v>6624</v>
      </c>
      <c r="BI418" s="123" t="s">
        <v>6624</v>
      </c>
      <c r="BJ418" s="87" t="e">
        <f>REPLACE(INDEX(GroupVertices[Group], MATCH(Vertices[[#This Row],[Vertex]],GroupVertices[Vertex],0)),1,1,"")</f>
        <v>#N/A</v>
      </c>
    </row>
    <row r="419" spans="1:62" x14ac:dyDescent="0.25">
      <c r="A419" s="67" t="s">
        <v>2539</v>
      </c>
      <c r="B419" s="68"/>
      <c r="C419" s="68"/>
      <c r="D419" s="69"/>
      <c r="E419" s="111"/>
      <c r="F419" s="103" t="s">
        <v>3063</v>
      </c>
      <c r="G419" s="112"/>
      <c r="H419" s="72"/>
      <c r="I419" s="73"/>
      <c r="J419" s="113"/>
      <c r="K419" s="72" t="s">
        <v>6351</v>
      </c>
      <c r="L419" s="114"/>
      <c r="M419" s="77">
        <v>7640.0908203125</v>
      </c>
      <c r="N419" s="77">
        <v>4554.7861328125</v>
      </c>
      <c r="O419" s="78"/>
      <c r="P419" s="79"/>
      <c r="Q419" s="79"/>
      <c r="R419" s="89"/>
      <c r="S419" s="49">
        <v>0</v>
      </c>
      <c r="T419" s="49">
        <v>2</v>
      </c>
      <c r="U419" s="50">
        <v>0</v>
      </c>
      <c r="V419" s="50">
        <v>1.0039999999999999E-3</v>
      </c>
      <c r="W419" s="50">
        <v>2.3969999999999998E-3</v>
      </c>
      <c r="X419" s="50">
        <v>0.58915600000000001</v>
      </c>
      <c r="Y419" s="50">
        <v>0.5</v>
      </c>
      <c r="Z419" s="50">
        <v>0</v>
      </c>
      <c r="AA419" s="74">
        <v>419</v>
      </c>
      <c r="AB419" s="74"/>
      <c r="AC419" s="75"/>
      <c r="AD419" s="82" t="s">
        <v>4417</v>
      </c>
      <c r="AE419" s="82">
        <v>54</v>
      </c>
      <c r="AF419" s="82">
        <v>67</v>
      </c>
      <c r="AG419" s="82">
        <v>7749</v>
      </c>
      <c r="AH419" s="82">
        <v>11057</v>
      </c>
      <c r="AI419" s="82"/>
      <c r="AJ419" s="82"/>
      <c r="AK419" s="82"/>
      <c r="AL419" s="82"/>
      <c r="AM419" s="82"/>
      <c r="AN419" s="84">
        <v>42518.679305555554</v>
      </c>
      <c r="AO419" s="85" t="s">
        <v>5354</v>
      </c>
      <c r="AP419" s="82" t="b">
        <v>1</v>
      </c>
      <c r="AQ419" s="82" t="b">
        <v>0</v>
      </c>
      <c r="AR419" s="82" t="b">
        <v>0</v>
      </c>
      <c r="AS419" s="82" t="s">
        <v>1023</v>
      </c>
      <c r="AT419" s="82">
        <v>1</v>
      </c>
      <c r="AU419" s="82"/>
      <c r="AV419" s="82" t="b">
        <v>0</v>
      </c>
      <c r="AW419" s="82" t="s">
        <v>1780</v>
      </c>
      <c r="AX419" s="85" t="s">
        <v>5899</v>
      </c>
      <c r="AY419" s="82" t="s">
        <v>66</v>
      </c>
      <c r="AZ419" s="49" t="s">
        <v>2657</v>
      </c>
      <c r="BA419" s="49" t="s">
        <v>2657</v>
      </c>
      <c r="BB419" s="49" t="s">
        <v>2668</v>
      </c>
      <c r="BC419" s="49" t="s">
        <v>2668</v>
      </c>
      <c r="BD419" s="49"/>
      <c r="BE419" s="49"/>
      <c r="BF419" s="123" t="s">
        <v>6537</v>
      </c>
      <c r="BG419" s="123" t="s">
        <v>6537</v>
      </c>
      <c r="BH419" s="123" t="s">
        <v>6624</v>
      </c>
      <c r="BI419" s="123" t="s">
        <v>6624</v>
      </c>
      <c r="BJ419" s="87" t="e">
        <f>REPLACE(INDEX(GroupVertices[Group], MATCH(Vertices[[#This Row],[Vertex]],GroupVertices[Vertex],0)),1,1,"")</f>
        <v>#N/A</v>
      </c>
    </row>
    <row r="420" spans="1:62" x14ac:dyDescent="0.25">
      <c r="A420" s="67" t="s">
        <v>2540</v>
      </c>
      <c r="B420" s="68"/>
      <c r="C420" s="68"/>
      <c r="D420" s="69"/>
      <c r="E420" s="111"/>
      <c r="F420" s="103" t="s">
        <v>3064</v>
      </c>
      <c r="G420" s="112"/>
      <c r="H420" s="72"/>
      <c r="I420" s="73"/>
      <c r="J420" s="113"/>
      <c r="K420" s="72" t="s">
        <v>6352</v>
      </c>
      <c r="L420" s="114"/>
      <c r="M420" s="77">
        <v>5516.1845703125</v>
      </c>
      <c r="N420" s="77">
        <v>6048.18408203125</v>
      </c>
      <c r="O420" s="78"/>
      <c r="P420" s="79"/>
      <c r="Q420" s="79"/>
      <c r="R420" s="89"/>
      <c r="S420" s="49">
        <v>0</v>
      </c>
      <c r="T420" s="49">
        <v>2</v>
      </c>
      <c r="U420" s="50">
        <v>0</v>
      </c>
      <c r="V420" s="50">
        <v>1.0039999999999999E-3</v>
      </c>
      <c r="W420" s="50">
        <v>2.3969999999999998E-3</v>
      </c>
      <c r="X420" s="50">
        <v>0.58915600000000001</v>
      </c>
      <c r="Y420" s="50">
        <v>0.5</v>
      </c>
      <c r="Z420" s="50">
        <v>0</v>
      </c>
      <c r="AA420" s="74">
        <v>420</v>
      </c>
      <c r="AB420" s="74"/>
      <c r="AC420" s="75"/>
      <c r="AD420" s="82" t="s">
        <v>4418</v>
      </c>
      <c r="AE420" s="82">
        <v>274</v>
      </c>
      <c r="AF420" s="82">
        <v>20</v>
      </c>
      <c r="AG420" s="82">
        <v>226</v>
      </c>
      <c r="AH420" s="82">
        <v>216</v>
      </c>
      <c r="AI420" s="82"/>
      <c r="AJ420" s="82" t="s">
        <v>4755</v>
      </c>
      <c r="AK420" s="82" t="s">
        <v>4936</v>
      </c>
      <c r="AL420" s="82"/>
      <c r="AM420" s="82"/>
      <c r="AN420" s="84">
        <v>42828.87427083333</v>
      </c>
      <c r="AO420" s="85" t="s">
        <v>5355</v>
      </c>
      <c r="AP420" s="82" t="b">
        <v>1</v>
      </c>
      <c r="AQ420" s="82" t="b">
        <v>0</v>
      </c>
      <c r="AR420" s="82" t="b">
        <v>0</v>
      </c>
      <c r="AS420" s="82" t="s">
        <v>1023</v>
      </c>
      <c r="AT420" s="82">
        <v>0</v>
      </c>
      <c r="AU420" s="82"/>
      <c r="AV420" s="82" t="b">
        <v>0</v>
      </c>
      <c r="AW420" s="82" t="s">
        <v>1780</v>
      </c>
      <c r="AX420" s="85" t="s">
        <v>5900</v>
      </c>
      <c r="AY420" s="82" t="s">
        <v>66</v>
      </c>
      <c r="AZ420" s="49" t="s">
        <v>2657</v>
      </c>
      <c r="BA420" s="49" t="s">
        <v>2657</v>
      </c>
      <c r="BB420" s="49" t="s">
        <v>2668</v>
      </c>
      <c r="BC420" s="49" t="s">
        <v>2668</v>
      </c>
      <c r="BD420" s="49"/>
      <c r="BE420" s="49"/>
      <c r="BF420" s="123" t="s">
        <v>6537</v>
      </c>
      <c r="BG420" s="123" t="s">
        <v>6537</v>
      </c>
      <c r="BH420" s="123" t="s">
        <v>6624</v>
      </c>
      <c r="BI420" s="123" t="s">
        <v>6624</v>
      </c>
      <c r="BJ420" s="87" t="e">
        <f>REPLACE(INDEX(GroupVertices[Group], MATCH(Vertices[[#This Row],[Vertex]],GroupVertices[Vertex],0)),1,1,"")</f>
        <v>#N/A</v>
      </c>
    </row>
    <row r="421" spans="1:62" x14ac:dyDescent="0.25">
      <c r="A421" s="67" t="s">
        <v>2541</v>
      </c>
      <c r="B421" s="68"/>
      <c r="C421" s="68"/>
      <c r="D421" s="69"/>
      <c r="E421" s="111"/>
      <c r="F421" s="103" t="s">
        <v>3065</v>
      </c>
      <c r="G421" s="112"/>
      <c r="H421" s="72"/>
      <c r="I421" s="73"/>
      <c r="J421" s="113"/>
      <c r="K421" s="72" t="s">
        <v>6353</v>
      </c>
      <c r="L421" s="114"/>
      <c r="M421" s="77">
        <v>5815.08935546875</v>
      </c>
      <c r="N421" s="77">
        <v>1860.6707763671875</v>
      </c>
      <c r="O421" s="78"/>
      <c r="P421" s="79"/>
      <c r="Q421" s="79"/>
      <c r="R421" s="89"/>
      <c r="S421" s="49">
        <v>0</v>
      </c>
      <c r="T421" s="49">
        <v>2</v>
      </c>
      <c r="U421" s="50">
        <v>0</v>
      </c>
      <c r="V421" s="50">
        <v>1.0039999999999999E-3</v>
      </c>
      <c r="W421" s="50">
        <v>2.3969999999999998E-3</v>
      </c>
      <c r="X421" s="50">
        <v>0.58915600000000001</v>
      </c>
      <c r="Y421" s="50">
        <v>0.5</v>
      </c>
      <c r="Z421" s="50">
        <v>0</v>
      </c>
      <c r="AA421" s="74">
        <v>421</v>
      </c>
      <c r="AB421" s="74"/>
      <c r="AC421" s="75"/>
      <c r="AD421" s="82" t="s">
        <v>4419</v>
      </c>
      <c r="AE421" s="82">
        <v>179</v>
      </c>
      <c r="AF421" s="82">
        <v>22</v>
      </c>
      <c r="AG421" s="82">
        <v>28</v>
      </c>
      <c r="AH421" s="82">
        <v>333</v>
      </c>
      <c r="AI421" s="82"/>
      <c r="AJ421" s="82" t="s">
        <v>4756</v>
      </c>
      <c r="AK421" s="82" t="s">
        <v>4851</v>
      </c>
      <c r="AL421" s="82"/>
      <c r="AM421" s="82"/>
      <c r="AN421" s="84">
        <v>42709.804629629631</v>
      </c>
      <c r="AO421" s="82"/>
      <c r="AP421" s="82" t="b">
        <v>1</v>
      </c>
      <c r="AQ421" s="82" t="b">
        <v>0</v>
      </c>
      <c r="AR421" s="82" t="b">
        <v>0</v>
      </c>
      <c r="AS421" s="82" t="s">
        <v>1023</v>
      </c>
      <c r="AT421" s="82">
        <v>0</v>
      </c>
      <c r="AU421" s="82"/>
      <c r="AV421" s="82" t="b">
        <v>0</v>
      </c>
      <c r="AW421" s="82" t="s">
        <v>1780</v>
      </c>
      <c r="AX421" s="85" t="s">
        <v>5901</v>
      </c>
      <c r="AY421" s="82" t="s">
        <v>66</v>
      </c>
      <c r="AZ421" s="49" t="s">
        <v>2657</v>
      </c>
      <c r="BA421" s="49" t="s">
        <v>2657</v>
      </c>
      <c r="BB421" s="49" t="s">
        <v>2668</v>
      </c>
      <c r="BC421" s="49" t="s">
        <v>2668</v>
      </c>
      <c r="BD421" s="49"/>
      <c r="BE421" s="49"/>
      <c r="BF421" s="123" t="s">
        <v>6537</v>
      </c>
      <c r="BG421" s="123" t="s">
        <v>6537</v>
      </c>
      <c r="BH421" s="123" t="s">
        <v>6624</v>
      </c>
      <c r="BI421" s="123" t="s">
        <v>6624</v>
      </c>
      <c r="BJ421" s="87" t="e">
        <f>REPLACE(INDEX(GroupVertices[Group], MATCH(Vertices[[#This Row],[Vertex]],GroupVertices[Vertex],0)),1,1,"")</f>
        <v>#N/A</v>
      </c>
    </row>
    <row r="422" spans="1:62" x14ac:dyDescent="0.25">
      <c r="A422" s="67" t="s">
        <v>2542</v>
      </c>
      <c r="B422" s="68"/>
      <c r="C422" s="68"/>
      <c r="D422" s="69"/>
      <c r="E422" s="111"/>
      <c r="F422" s="103" t="s">
        <v>3066</v>
      </c>
      <c r="G422" s="112"/>
      <c r="H422" s="72"/>
      <c r="I422" s="73"/>
      <c r="J422" s="113"/>
      <c r="K422" s="72" t="s">
        <v>6354</v>
      </c>
      <c r="L422" s="114"/>
      <c r="M422" s="77">
        <v>6179.82177734375</v>
      </c>
      <c r="N422" s="77">
        <v>7121.18505859375</v>
      </c>
      <c r="O422" s="78"/>
      <c r="P422" s="79"/>
      <c r="Q422" s="79"/>
      <c r="R422" s="89"/>
      <c r="S422" s="49">
        <v>0</v>
      </c>
      <c r="T422" s="49">
        <v>2</v>
      </c>
      <c r="U422" s="50">
        <v>0</v>
      </c>
      <c r="V422" s="50">
        <v>1.0039999999999999E-3</v>
      </c>
      <c r="W422" s="50">
        <v>2.3969999999999998E-3</v>
      </c>
      <c r="X422" s="50">
        <v>0.58915600000000001</v>
      </c>
      <c r="Y422" s="50">
        <v>0.5</v>
      </c>
      <c r="Z422" s="50">
        <v>0</v>
      </c>
      <c r="AA422" s="74">
        <v>422</v>
      </c>
      <c r="AB422" s="74"/>
      <c r="AC422" s="75"/>
      <c r="AD422" s="82" t="s">
        <v>4420</v>
      </c>
      <c r="AE422" s="82">
        <v>869</v>
      </c>
      <c r="AF422" s="82">
        <v>115</v>
      </c>
      <c r="AG422" s="82">
        <v>125</v>
      </c>
      <c r="AH422" s="82">
        <v>375</v>
      </c>
      <c r="AI422" s="82"/>
      <c r="AJ422" s="82"/>
      <c r="AK422" s="82"/>
      <c r="AL422" s="82"/>
      <c r="AM422" s="82"/>
      <c r="AN422" s="84">
        <v>42827.274988425925</v>
      </c>
      <c r="AO422" s="85" t="s">
        <v>5356</v>
      </c>
      <c r="AP422" s="82" t="b">
        <v>1</v>
      </c>
      <c r="AQ422" s="82" t="b">
        <v>0</v>
      </c>
      <c r="AR422" s="82" t="b">
        <v>0</v>
      </c>
      <c r="AS422" s="82" t="s">
        <v>1023</v>
      </c>
      <c r="AT422" s="82">
        <v>0</v>
      </c>
      <c r="AU422" s="82"/>
      <c r="AV422" s="82" t="b">
        <v>0</v>
      </c>
      <c r="AW422" s="82" t="s">
        <v>1780</v>
      </c>
      <c r="AX422" s="85" t="s">
        <v>5902</v>
      </c>
      <c r="AY422" s="82" t="s">
        <v>66</v>
      </c>
      <c r="AZ422" s="49" t="s">
        <v>2657</v>
      </c>
      <c r="BA422" s="49" t="s">
        <v>2657</v>
      </c>
      <c r="BB422" s="49" t="s">
        <v>2668</v>
      </c>
      <c r="BC422" s="49" t="s">
        <v>2668</v>
      </c>
      <c r="BD422" s="49"/>
      <c r="BE422" s="49"/>
      <c r="BF422" s="123" t="s">
        <v>6537</v>
      </c>
      <c r="BG422" s="123" t="s">
        <v>6537</v>
      </c>
      <c r="BH422" s="123" t="s">
        <v>6624</v>
      </c>
      <c r="BI422" s="123" t="s">
        <v>6624</v>
      </c>
      <c r="BJ422" s="87" t="e">
        <f>REPLACE(INDEX(GroupVertices[Group], MATCH(Vertices[[#This Row],[Vertex]],GroupVertices[Vertex],0)),1,1,"")</f>
        <v>#N/A</v>
      </c>
    </row>
    <row r="423" spans="1:62" x14ac:dyDescent="0.25">
      <c r="A423" s="67" t="s">
        <v>2543</v>
      </c>
      <c r="B423" s="68"/>
      <c r="C423" s="68"/>
      <c r="D423" s="69"/>
      <c r="E423" s="111"/>
      <c r="F423" s="103" t="s">
        <v>3067</v>
      </c>
      <c r="G423" s="112"/>
      <c r="H423" s="72"/>
      <c r="I423" s="73"/>
      <c r="J423" s="113"/>
      <c r="K423" s="72" t="s">
        <v>6355</v>
      </c>
      <c r="L423" s="114"/>
      <c r="M423" s="77">
        <v>6815.14013671875</v>
      </c>
      <c r="N423" s="77">
        <v>4100.77197265625</v>
      </c>
      <c r="O423" s="78"/>
      <c r="P423" s="79"/>
      <c r="Q423" s="79"/>
      <c r="R423" s="89"/>
      <c r="S423" s="49">
        <v>0</v>
      </c>
      <c r="T423" s="49">
        <v>2</v>
      </c>
      <c r="U423" s="50">
        <v>0</v>
      </c>
      <c r="V423" s="50">
        <v>1.0039999999999999E-3</v>
      </c>
      <c r="W423" s="50">
        <v>2.3969999999999998E-3</v>
      </c>
      <c r="X423" s="50">
        <v>0.58915600000000001</v>
      </c>
      <c r="Y423" s="50">
        <v>0.5</v>
      </c>
      <c r="Z423" s="50">
        <v>0</v>
      </c>
      <c r="AA423" s="74">
        <v>423</v>
      </c>
      <c r="AB423" s="74"/>
      <c r="AC423" s="75"/>
      <c r="AD423" s="82" t="s">
        <v>4421</v>
      </c>
      <c r="AE423" s="82">
        <v>164</v>
      </c>
      <c r="AF423" s="82">
        <v>72</v>
      </c>
      <c r="AG423" s="82">
        <v>9460</v>
      </c>
      <c r="AH423" s="82">
        <v>3769</v>
      </c>
      <c r="AI423" s="82">
        <v>19800</v>
      </c>
      <c r="AJ423" s="82"/>
      <c r="AK423" s="82"/>
      <c r="AL423" s="82"/>
      <c r="AM423" s="82" t="s">
        <v>1435</v>
      </c>
      <c r="AN423" s="84">
        <v>41392.765821759262</v>
      </c>
      <c r="AO423" s="82"/>
      <c r="AP423" s="82" t="b">
        <v>0</v>
      </c>
      <c r="AQ423" s="82" t="b">
        <v>0</v>
      </c>
      <c r="AR423" s="82" t="b">
        <v>0</v>
      </c>
      <c r="AS423" s="82" t="s">
        <v>1023</v>
      </c>
      <c r="AT423" s="82">
        <v>1</v>
      </c>
      <c r="AU423" s="85" t="s">
        <v>1739</v>
      </c>
      <c r="AV423" s="82" t="b">
        <v>0</v>
      </c>
      <c r="AW423" s="82" t="s">
        <v>1780</v>
      </c>
      <c r="AX423" s="85" t="s">
        <v>5903</v>
      </c>
      <c r="AY423" s="82" t="s">
        <v>66</v>
      </c>
      <c r="AZ423" s="49"/>
      <c r="BA423" s="49"/>
      <c r="BB423" s="49"/>
      <c r="BC423" s="49"/>
      <c r="BD423" s="49"/>
      <c r="BE423" s="49"/>
      <c r="BF423" s="123" t="s">
        <v>6497</v>
      </c>
      <c r="BG423" s="123" t="s">
        <v>6497</v>
      </c>
      <c r="BH423" s="123" t="s">
        <v>6656</v>
      </c>
      <c r="BI423" s="123" t="s">
        <v>6656</v>
      </c>
      <c r="BJ423" s="87" t="e">
        <f>REPLACE(INDEX(GroupVertices[Group], MATCH(Vertices[[#This Row],[Vertex]],GroupVertices[Vertex],0)),1,1,"")</f>
        <v>#N/A</v>
      </c>
    </row>
    <row r="424" spans="1:62" x14ac:dyDescent="0.25">
      <c r="A424" s="67" t="s">
        <v>2544</v>
      </c>
      <c r="B424" s="68"/>
      <c r="C424" s="68"/>
      <c r="D424" s="69"/>
      <c r="E424" s="111"/>
      <c r="F424" s="103" t="s">
        <v>3068</v>
      </c>
      <c r="G424" s="112"/>
      <c r="H424" s="72"/>
      <c r="I424" s="73"/>
      <c r="J424" s="113"/>
      <c r="K424" s="72" t="s">
        <v>6356</v>
      </c>
      <c r="L424" s="114"/>
      <c r="M424" s="77">
        <v>7291.1572265625</v>
      </c>
      <c r="N424" s="77">
        <v>6447.79931640625</v>
      </c>
      <c r="O424" s="78"/>
      <c r="P424" s="79"/>
      <c r="Q424" s="79"/>
      <c r="R424" s="89"/>
      <c r="S424" s="49">
        <v>0</v>
      </c>
      <c r="T424" s="49">
        <v>2</v>
      </c>
      <c r="U424" s="50">
        <v>0</v>
      </c>
      <c r="V424" s="50">
        <v>1.0039999999999999E-3</v>
      </c>
      <c r="W424" s="50">
        <v>2.3969999999999998E-3</v>
      </c>
      <c r="X424" s="50">
        <v>0.58915600000000001</v>
      </c>
      <c r="Y424" s="50">
        <v>0.5</v>
      </c>
      <c r="Z424" s="50">
        <v>0</v>
      </c>
      <c r="AA424" s="74">
        <v>424</v>
      </c>
      <c r="AB424" s="74"/>
      <c r="AC424" s="75"/>
      <c r="AD424" s="82" t="s">
        <v>4422</v>
      </c>
      <c r="AE424" s="82">
        <v>115</v>
      </c>
      <c r="AF424" s="82">
        <v>56</v>
      </c>
      <c r="AG424" s="82">
        <v>132</v>
      </c>
      <c r="AH424" s="82">
        <v>513</v>
      </c>
      <c r="AI424" s="82">
        <v>19800</v>
      </c>
      <c r="AJ424" s="82" t="s">
        <v>4757</v>
      </c>
      <c r="AK424" s="82" t="s">
        <v>1448</v>
      </c>
      <c r="AL424" s="82"/>
      <c r="AM424" s="82" t="s">
        <v>1435</v>
      </c>
      <c r="AN424" s="84">
        <v>40722.295578703706</v>
      </c>
      <c r="AO424" s="85" t="s">
        <v>5357</v>
      </c>
      <c r="AP424" s="82" t="b">
        <v>0</v>
      </c>
      <c r="AQ424" s="82" t="b">
        <v>0</v>
      </c>
      <c r="AR424" s="82" t="b">
        <v>0</v>
      </c>
      <c r="AS424" s="82" t="s">
        <v>1023</v>
      </c>
      <c r="AT424" s="82">
        <v>0</v>
      </c>
      <c r="AU424" s="85" t="s">
        <v>1731</v>
      </c>
      <c r="AV424" s="82" t="b">
        <v>0</v>
      </c>
      <c r="AW424" s="82" t="s">
        <v>1780</v>
      </c>
      <c r="AX424" s="85" t="s">
        <v>5904</v>
      </c>
      <c r="AY424" s="82" t="s">
        <v>66</v>
      </c>
      <c r="AZ424" s="49" t="s">
        <v>2657</v>
      </c>
      <c r="BA424" s="49" t="s">
        <v>2657</v>
      </c>
      <c r="BB424" s="49" t="s">
        <v>2668</v>
      </c>
      <c r="BC424" s="49" t="s">
        <v>2668</v>
      </c>
      <c r="BD424" s="49"/>
      <c r="BE424" s="49"/>
      <c r="BF424" s="123" t="s">
        <v>6537</v>
      </c>
      <c r="BG424" s="123" t="s">
        <v>6537</v>
      </c>
      <c r="BH424" s="123" t="s">
        <v>6624</v>
      </c>
      <c r="BI424" s="123" t="s">
        <v>6624</v>
      </c>
      <c r="BJ424" s="87" t="e">
        <f>REPLACE(INDEX(GroupVertices[Group], MATCH(Vertices[[#This Row],[Vertex]],GroupVertices[Vertex],0)),1,1,"")</f>
        <v>#N/A</v>
      </c>
    </row>
    <row r="425" spans="1:62" x14ac:dyDescent="0.25">
      <c r="A425" s="67" t="s">
        <v>2545</v>
      </c>
      <c r="B425" s="68"/>
      <c r="C425" s="68"/>
      <c r="D425" s="69"/>
      <c r="E425" s="111"/>
      <c r="F425" s="103" t="s">
        <v>3069</v>
      </c>
      <c r="G425" s="112"/>
      <c r="H425" s="72"/>
      <c r="I425" s="73"/>
      <c r="J425" s="113"/>
      <c r="K425" s="72" t="s">
        <v>6357</v>
      </c>
      <c r="L425" s="114"/>
      <c r="M425" s="77">
        <v>8751.6572265625</v>
      </c>
      <c r="N425" s="77">
        <v>5086.22119140625</v>
      </c>
      <c r="O425" s="78"/>
      <c r="P425" s="79"/>
      <c r="Q425" s="79"/>
      <c r="R425" s="89"/>
      <c r="S425" s="49">
        <v>0</v>
      </c>
      <c r="T425" s="49">
        <v>2</v>
      </c>
      <c r="U425" s="50">
        <v>0</v>
      </c>
      <c r="V425" s="50">
        <v>1.0039999999999999E-3</v>
      </c>
      <c r="W425" s="50">
        <v>2.3969999999999998E-3</v>
      </c>
      <c r="X425" s="50">
        <v>0.58915600000000001</v>
      </c>
      <c r="Y425" s="50">
        <v>0.5</v>
      </c>
      <c r="Z425" s="50">
        <v>0</v>
      </c>
      <c r="AA425" s="74">
        <v>425</v>
      </c>
      <c r="AB425" s="74"/>
      <c r="AC425" s="75"/>
      <c r="AD425" s="82" t="s">
        <v>4423</v>
      </c>
      <c r="AE425" s="82">
        <v>183</v>
      </c>
      <c r="AF425" s="82">
        <v>66</v>
      </c>
      <c r="AG425" s="82">
        <v>2085</v>
      </c>
      <c r="AH425" s="82">
        <v>7977</v>
      </c>
      <c r="AI425" s="82"/>
      <c r="AJ425" s="82" t="s">
        <v>4758</v>
      </c>
      <c r="AK425" s="82" t="s">
        <v>1410</v>
      </c>
      <c r="AL425" s="82"/>
      <c r="AM425" s="82"/>
      <c r="AN425" s="84">
        <v>41523.440416666665</v>
      </c>
      <c r="AO425" s="85" t="s">
        <v>5358</v>
      </c>
      <c r="AP425" s="82" t="b">
        <v>1</v>
      </c>
      <c r="AQ425" s="82" t="b">
        <v>0</v>
      </c>
      <c r="AR425" s="82" t="b">
        <v>1</v>
      </c>
      <c r="AS425" s="82" t="s">
        <v>1023</v>
      </c>
      <c r="AT425" s="82">
        <v>3</v>
      </c>
      <c r="AU425" s="85" t="s">
        <v>1731</v>
      </c>
      <c r="AV425" s="82" t="b">
        <v>0</v>
      </c>
      <c r="AW425" s="82" t="s">
        <v>1780</v>
      </c>
      <c r="AX425" s="85" t="s">
        <v>5905</v>
      </c>
      <c r="AY425" s="82" t="s">
        <v>66</v>
      </c>
      <c r="AZ425" s="49" t="s">
        <v>2657</v>
      </c>
      <c r="BA425" s="49" t="s">
        <v>2657</v>
      </c>
      <c r="BB425" s="49" t="s">
        <v>2668</v>
      </c>
      <c r="BC425" s="49" t="s">
        <v>2668</v>
      </c>
      <c r="BD425" s="49"/>
      <c r="BE425" s="49"/>
      <c r="BF425" s="123" t="s">
        <v>6537</v>
      </c>
      <c r="BG425" s="123" t="s">
        <v>6537</v>
      </c>
      <c r="BH425" s="123" t="s">
        <v>6624</v>
      </c>
      <c r="BI425" s="123" t="s">
        <v>6624</v>
      </c>
      <c r="BJ425" s="87" t="e">
        <f>REPLACE(INDEX(GroupVertices[Group], MATCH(Vertices[[#This Row],[Vertex]],GroupVertices[Vertex],0)),1,1,"")</f>
        <v>#N/A</v>
      </c>
    </row>
    <row r="426" spans="1:62" x14ac:dyDescent="0.25">
      <c r="A426" s="67" t="s">
        <v>2546</v>
      </c>
      <c r="B426" s="68"/>
      <c r="C426" s="68"/>
      <c r="D426" s="69"/>
      <c r="E426" s="111"/>
      <c r="F426" s="103" t="s">
        <v>3070</v>
      </c>
      <c r="G426" s="112"/>
      <c r="H426" s="72"/>
      <c r="I426" s="73"/>
      <c r="J426" s="113"/>
      <c r="K426" s="72" t="s">
        <v>6358</v>
      </c>
      <c r="L426" s="114"/>
      <c r="M426" s="77">
        <v>4427.111328125</v>
      </c>
      <c r="N426" s="77">
        <v>5737.21484375</v>
      </c>
      <c r="O426" s="78"/>
      <c r="P426" s="79"/>
      <c r="Q426" s="79"/>
      <c r="R426" s="89"/>
      <c r="S426" s="49">
        <v>0</v>
      </c>
      <c r="T426" s="49">
        <v>2</v>
      </c>
      <c r="U426" s="50">
        <v>0</v>
      </c>
      <c r="V426" s="50">
        <v>1.0039999999999999E-3</v>
      </c>
      <c r="W426" s="50">
        <v>2.3969999999999998E-3</v>
      </c>
      <c r="X426" s="50">
        <v>0.58915600000000001</v>
      </c>
      <c r="Y426" s="50">
        <v>0.5</v>
      </c>
      <c r="Z426" s="50">
        <v>0</v>
      </c>
      <c r="AA426" s="74">
        <v>426</v>
      </c>
      <c r="AB426" s="74"/>
      <c r="AC426" s="75"/>
      <c r="AD426" s="82" t="s">
        <v>4424</v>
      </c>
      <c r="AE426" s="82">
        <v>1799</v>
      </c>
      <c r="AF426" s="82">
        <v>466</v>
      </c>
      <c r="AG426" s="82">
        <v>20919</v>
      </c>
      <c r="AH426" s="82">
        <v>2358</v>
      </c>
      <c r="AI426" s="82">
        <v>19800</v>
      </c>
      <c r="AJ426" s="82" t="s">
        <v>4759</v>
      </c>
      <c r="AK426" s="82" t="s">
        <v>1456</v>
      </c>
      <c r="AL426" s="82"/>
      <c r="AM426" s="82" t="s">
        <v>1419</v>
      </c>
      <c r="AN426" s="84">
        <v>40731.168495370373</v>
      </c>
      <c r="AO426" s="85" t="s">
        <v>5359</v>
      </c>
      <c r="AP426" s="82" t="b">
        <v>0</v>
      </c>
      <c r="AQ426" s="82" t="b">
        <v>0</v>
      </c>
      <c r="AR426" s="82" t="b">
        <v>0</v>
      </c>
      <c r="AS426" s="82" t="s">
        <v>1023</v>
      </c>
      <c r="AT426" s="82">
        <v>25</v>
      </c>
      <c r="AU426" s="85" t="s">
        <v>1751</v>
      </c>
      <c r="AV426" s="82" t="b">
        <v>0</v>
      </c>
      <c r="AW426" s="82" t="s">
        <v>1780</v>
      </c>
      <c r="AX426" s="85" t="s">
        <v>5906</v>
      </c>
      <c r="AY426" s="82" t="s">
        <v>66</v>
      </c>
      <c r="AZ426" s="49" t="s">
        <v>2657</v>
      </c>
      <c r="BA426" s="49" t="s">
        <v>2657</v>
      </c>
      <c r="BB426" s="49" t="s">
        <v>2668</v>
      </c>
      <c r="BC426" s="49" t="s">
        <v>2668</v>
      </c>
      <c r="BD426" s="49"/>
      <c r="BE426" s="49"/>
      <c r="BF426" s="123" t="s">
        <v>6537</v>
      </c>
      <c r="BG426" s="123" t="s">
        <v>6537</v>
      </c>
      <c r="BH426" s="123" t="s">
        <v>6624</v>
      </c>
      <c r="BI426" s="123" t="s">
        <v>6624</v>
      </c>
      <c r="BJ426" s="87" t="e">
        <f>REPLACE(INDEX(GroupVertices[Group], MATCH(Vertices[[#This Row],[Vertex]],GroupVertices[Vertex],0)),1,1,"")</f>
        <v>#N/A</v>
      </c>
    </row>
    <row r="427" spans="1:62" x14ac:dyDescent="0.25">
      <c r="A427" s="67" t="s">
        <v>2547</v>
      </c>
      <c r="B427" s="68"/>
      <c r="C427" s="68"/>
      <c r="D427" s="69"/>
      <c r="E427" s="111"/>
      <c r="F427" s="103" t="s">
        <v>3071</v>
      </c>
      <c r="G427" s="112"/>
      <c r="H427" s="72"/>
      <c r="I427" s="73"/>
      <c r="J427" s="113"/>
      <c r="K427" s="72" t="s">
        <v>6359</v>
      </c>
      <c r="L427" s="114"/>
      <c r="M427" s="77">
        <v>7868.03369140625</v>
      </c>
      <c r="N427" s="77">
        <v>5058.07275390625</v>
      </c>
      <c r="O427" s="78"/>
      <c r="P427" s="79"/>
      <c r="Q427" s="79"/>
      <c r="R427" s="89"/>
      <c r="S427" s="49">
        <v>0</v>
      </c>
      <c r="T427" s="49">
        <v>2</v>
      </c>
      <c r="U427" s="50">
        <v>0</v>
      </c>
      <c r="V427" s="50">
        <v>1.0039999999999999E-3</v>
      </c>
      <c r="W427" s="50">
        <v>2.3969999999999998E-3</v>
      </c>
      <c r="X427" s="50">
        <v>0.58915600000000001</v>
      </c>
      <c r="Y427" s="50">
        <v>0.5</v>
      </c>
      <c r="Z427" s="50">
        <v>0</v>
      </c>
      <c r="AA427" s="74">
        <v>427</v>
      </c>
      <c r="AB427" s="74"/>
      <c r="AC427" s="75"/>
      <c r="AD427" s="82" t="s">
        <v>4425</v>
      </c>
      <c r="AE427" s="82">
        <v>309</v>
      </c>
      <c r="AF427" s="82">
        <v>970</v>
      </c>
      <c r="AG427" s="82">
        <v>31183</v>
      </c>
      <c r="AH427" s="82">
        <v>3944</v>
      </c>
      <c r="AI427" s="82">
        <v>-36000</v>
      </c>
      <c r="AJ427" s="82" t="s">
        <v>4760</v>
      </c>
      <c r="AK427" s="82" t="s">
        <v>1491</v>
      </c>
      <c r="AL427" s="85" t="s">
        <v>5038</v>
      </c>
      <c r="AM427" s="82" t="s">
        <v>1573</v>
      </c>
      <c r="AN427" s="84">
        <v>40686.282048611109</v>
      </c>
      <c r="AO427" s="85" t="s">
        <v>5360</v>
      </c>
      <c r="AP427" s="82" t="b">
        <v>0</v>
      </c>
      <c r="AQ427" s="82" t="b">
        <v>0</v>
      </c>
      <c r="AR427" s="82" t="b">
        <v>1</v>
      </c>
      <c r="AS427" s="82" t="s">
        <v>1023</v>
      </c>
      <c r="AT427" s="82">
        <v>125</v>
      </c>
      <c r="AU427" s="85" t="s">
        <v>1731</v>
      </c>
      <c r="AV427" s="82" t="b">
        <v>0</v>
      </c>
      <c r="AW427" s="82" t="s">
        <v>1780</v>
      </c>
      <c r="AX427" s="85" t="s">
        <v>5907</v>
      </c>
      <c r="AY427" s="82" t="s">
        <v>66</v>
      </c>
      <c r="AZ427" s="49" t="s">
        <v>2657</v>
      </c>
      <c r="BA427" s="49" t="s">
        <v>2657</v>
      </c>
      <c r="BB427" s="49" t="s">
        <v>2668</v>
      </c>
      <c r="BC427" s="49" t="s">
        <v>2668</v>
      </c>
      <c r="BD427" s="49"/>
      <c r="BE427" s="49"/>
      <c r="BF427" s="123" t="s">
        <v>6537</v>
      </c>
      <c r="BG427" s="123" t="s">
        <v>6537</v>
      </c>
      <c r="BH427" s="123" t="s">
        <v>6624</v>
      </c>
      <c r="BI427" s="123" t="s">
        <v>6624</v>
      </c>
      <c r="BJ427" s="87" t="e">
        <f>REPLACE(INDEX(GroupVertices[Group], MATCH(Vertices[[#This Row],[Vertex]],GroupVertices[Vertex],0)),1,1,"")</f>
        <v>#N/A</v>
      </c>
    </row>
    <row r="428" spans="1:62" x14ac:dyDescent="0.25">
      <c r="A428" s="67" t="s">
        <v>2548</v>
      </c>
      <c r="B428" s="68"/>
      <c r="C428" s="68"/>
      <c r="D428" s="69"/>
      <c r="E428" s="111"/>
      <c r="F428" s="103" t="s">
        <v>3072</v>
      </c>
      <c r="G428" s="112"/>
      <c r="H428" s="72"/>
      <c r="I428" s="73"/>
      <c r="J428" s="113"/>
      <c r="K428" s="72" t="s">
        <v>6360</v>
      </c>
      <c r="L428" s="114"/>
      <c r="M428" s="77">
        <v>3550.259521484375</v>
      </c>
      <c r="N428" s="77">
        <v>4363.052734375</v>
      </c>
      <c r="O428" s="78"/>
      <c r="P428" s="79"/>
      <c r="Q428" s="79"/>
      <c r="R428" s="89"/>
      <c r="S428" s="49">
        <v>0</v>
      </c>
      <c r="T428" s="49">
        <v>2</v>
      </c>
      <c r="U428" s="50">
        <v>0</v>
      </c>
      <c r="V428" s="50">
        <v>1.0039999999999999E-3</v>
      </c>
      <c r="W428" s="50">
        <v>2.3969999999999998E-3</v>
      </c>
      <c r="X428" s="50">
        <v>0.58915600000000001</v>
      </c>
      <c r="Y428" s="50">
        <v>0.5</v>
      </c>
      <c r="Z428" s="50">
        <v>0</v>
      </c>
      <c r="AA428" s="74">
        <v>428</v>
      </c>
      <c r="AB428" s="74"/>
      <c r="AC428" s="75"/>
      <c r="AD428" s="82" t="s">
        <v>4426</v>
      </c>
      <c r="AE428" s="82">
        <v>52</v>
      </c>
      <c r="AF428" s="82">
        <v>25</v>
      </c>
      <c r="AG428" s="82">
        <v>395</v>
      </c>
      <c r="AH428" s="82">
        <v>831</v>
      </c>
      <c r="AI428" s="82"/>
      <c r="AJ428" s="82"/>
      <c r="AK428" s="82"/>
      <c r="AL428" s="82"/>
      <c r="AM428" s="82"/>
      <c r="AN428" s="84">
        <v>42514.498055555552</v>
      </c>
      <c r="AO428" s="85" t="s">
        <v>5361</v>
      </c>
      <c r="AP428" s="82" t="b">
        <v>1</v>
      </c>
      <c r="AQ428" s="82" t="b">
        <v>0</v>
      </c>
      <c r="AR428" s="82" t="b">
        <v>0</v>
      </c>
      <c r="AS428" s="82" t="s">
        <v>1023</v>
      </c>
      <c r="AT428" s="82">
        <v>0</v>
      </c>
      <c r="AU428" s="82"/>
      <c r="AV428" s="82" t="b">
        <v>0</v>
      </c>
      <c r="AW428" s="82" t="s">
        <v>1780</v>
      </c>
      <c r="AX428" s="85" t="s">
        <v>5908</v>
      </c>
      <c r="AY428" s="82" t="s">
        <v>66</v>
      </c>
      <c r="AZ428" s="49" t="s">
        <v>2657</v>
      </c>
      <c r="BA428" s="49" t="s">
        <v>2657</v>
      </c>
      <c r="BB428" s="49" t="s">
        <v>2668</v>
      </c>
      <c r="BC428" s="49" t="s">
        <v>2668</v>
      </c>
      <c r="BD428" s="49"/>
      <c r="BE428" s="49"/>
      <c r="BF428" s="123" t="s">
        <v>6537</v>
      </c>
      <c r="BG428" s="123" t="s">
        <v>6537</v>
      </c>
      <c r="BH428" s="123" t="s">
        <v>6624</v>
      </c>
      <c r="BI428" s="123" t="s">
        <v>6624</v>
      </c>
      <c r="BJ428" s="87" t="e">
        <f>REPLACE(INDEX(GroupVertices[Group], MATCH(Vertices[[#This Row],[Vertex]],GroupVertices[Vertex],0)),1,1,"")</f>
        <v>#N/A</v>
      </c>
    </row>
    <row r="429" spans="1:62" x14ac:dyDescent="0.25">
      <c r="A429" s="67" t="s">
        <v>2549</v>
      </c>
      <c r="B429" s="68"/>
      <c r="C429" s="68"/>
      <c r="D429" s="69"/>
      <c r="E429" s="111"/>
      <c r="F429" s="103" t="s">
        <v>3073</v>
      </c>
      <c r="G429" s="112"/>
      <c r="H429" s="72"/>
      <c r="I429" s="73"/>
      <c r="J429" s="113"/>
      <c r="K429" s="72" t="s">
        <v>6361</v>
      </c>
      <c r="L429" s="114"/>
      <c r="M429" s="77">
        <v>8364.1572265625</v>
      </c>
      <c r="N429" s="77">
        <v>5409.54931640625</v>
      </c>
      <c r="O429" s="78"/>
      <c r="P429" s="79"/>
      <c r="Q429" s="79"/>
      <c r="R429" s="89"/>
      <c r="S429" s="49">
        <v>0</v>
      </c>
      <c r="T429" s="49">
        <v>2</v>
      </c>
      <c r="U429" s="50">
        <v>0</v>
      </c>
      <c r="V429" s="50">
        <v>1.0039999999999999E-3</v>
      </c>
      <c r="W429" s="50">
        <v>2.3969999999999998E-3</v>
      </c>
      <c r="X429" s="50">
        <v>0.58915600000000001</v>
      </c>
      <c r="Y429" s="50">
        <v>0.5</v>
      </c>
      <c r="Z429" s="50">
        <v>0</v>
      </c>
      <c r="AA429" s="74">
        <v>429</v>
      </c>
      <c r="AB429" s="74"/>
      <c r="AC429" s="75"/>
      <c r="AD429" s="82" t="s">
        <v>4427</v>
      </c>
      <c r="AE429" s="82">
        <v>28</v>
      </c>
      <c r="AF429" s="82">
        <v>36</v>
      </c>
      <c r="AG429" s="82">
        <v>2140</v>
      </c>
      <c r="AH429" s="82">
        <v>2072</v>
      </c>
      <c r="AI429" s="82"/>
      <c r="AJ429" s="82"/>
      <c r="AK429" s="82"/>
      <c r="AL429" s="82"/>
      <c r="AM429" s="82"/>
      <c r="AN429" s="84">
        <v>42589.347731481481</v>
      </c>
      <c r="AO429" s="85" t="s">
        <v>5362</v>
      </c>
      <c r="AP429" s="82" t="b">
        <v>1</v>
      </c>
      <c r="AQ429" s="82" t="b">
        <v>0</v>
      </c>
      <c r="AR429" s="82" t="b">
        <v>0</v>
      </c>
      <c r="AS429" s="82" t="s">
        <v>1023</v>
      </c>
      <c r="AT429" s="82">
        <v>0</v>
      </c>
      <c r="AU429" s="82"/>
      <c r="AV429" s="82" t="b">
        <v>0</v>
      </c>
      <c r="AW429" s="82" t="s">
        <v>1780</v>
      </c>
      <c r="AX429" s="85" t="s">
        <v>5909</v>
      </c>
      <c r="AY429" s="82" t="s">
        <v>66</v>
      </c>
      <c r="AZ429" s="49" t="s">
        <v>2657</v>
      </c>
      <c r="BA429" s="49" t="s">
        <v>2657</v>
      </c>
      <c r="BB429" s="49" t="s">
        <v>2668</v>
      </c>
      <c r="BC429" s="49" t="s">
        <v>2668</v>
      </c>
      <c r="BD429" s="49"/>
      <c r="BE429" s="49"/>
      <c r="BF429" s="123" t="s">
        <v>6537</v>
      </c>
      <c r="BG429" s="123" t="s">
        <v>6537</v>
      </c>
      <c r="BH429" s="123" t="s">
        <v>6624</v>
      </c>
      <c r="BI429" s="123" t="s">
        <v>6624</v>
      </c>
      <c r="BJ429" s="87" t="e">
        <f>REPLACE(INDEX(GroupVertices[Group], MATCH(Vertices[[#This Row],[Vertex]],GroupVertices[Vertex],0)),1,1,"")</f>
        <v>#N/A</v>
      </c>
    </row>
    <row r="430" spans="1:62" x14ac:dyDescent="0.25">
      <c r="A430" s="67" t="s">
        <v>2550</v>
      </c>
      <c r="B430" s="68"/>
      <c r="C430" s="68"/>
      <c r="D430" s="69"/>
      <c r="E430" s="111"/>
      <c r="F430" s="103" t="s">
        <v>3074</v>
      </c>
      <c r="G430" s="112"/>
      <c r="H430" s="72"/>
      <c r="I430" s="73"/>
      <c r="J430" s="113"/>
      <c r="K430" s="72" t="s">
        <v>6362</v>
      </c>
      <c r="L430" s="114"/>
      <c r="M430" s="77">
        <v>8573.421875</v>
      </c>
      <c r="N430" s="77">
        <v>3605.633056640625</v>
      </c>
      <c r="O430" s="78"/>
      <c r="P430" s="79"/>
      <c r="Q430" s="79"/>
      <c r="R430" s="89"/>
      <c r="S430" s="49">
        <v>0</v>
      </c>
      <c r="T430" s="49">
        <v>2</v>
      </c>
      <c r="U430" s="50">
        <v>0</v>
      </c>
      <c r="V430" s="50">
        <v>1.0039999999999999E-3</v>
      </c>
      <c r="W430" s="50">
        <v>2.3969999999999998E-3</v>
      </c>
      <c r="X430" s="50">
        <v>0.58915600000000001</v>
      </c>
      <c r="Y430" s="50">
        <v>0.5</v>
      </c>
      <c r="Z430" s="50">
        <v>0</v>
      </c>
      <c r="AA430" s="74">
        <v>430</v>
      </c>
      <c r="AB430" s="74"/>
      <c r="AC430" s="75"/>
      <c r="AD430" s="82" t="s">
        <v>4428</v>
      </c>
      <c r="AE430" s="82">
        <v>166</v>
      </c>
      <c r="AF430" s="82">
        <v>76</v>
      </c>
      <c r="AG430" s="82">
        <v>2826</v>
      </c>
      <c r="AH430" s="82">
        <v>443</v>
      </c>
      <c r="AI430" s="82"/>
      <c r="AJ430" s="82" t="s">
        <v>4761</v>
      </c>
      <c r="AK430" s="82"/>
      <c r="AL430" s="82"/>
      <c r="AM430" s="82"/>
      <c r="AN430" s="84">
        <v>42650.257314814815</v>
      </c>
      <c r="AO430" s="85" t="s">
        <v>5363</v>
      </c>
      <c r="AP430" s="82" t="b">
        <v>1</v>
      </c>
      <c r="AQ430" s="82" t="b">
        <v>0</v>
      </c>
      <c r="AR430" s="82" t="b">
        <v>0</v>
      </c>
      <c r="AS430" s="82" t="s">
        <v>1023</v>
      </c>
      <c r="AT430" s="82">
        <v>2</v>
      </c>
      <c r="AU430" s="82"/>
      <c r="AV430" s="82" t="b">
        <v>0</v>
      </c>
      <c r="AW430" s="82" t="s">
        <v>1780</v>
      </c>
      <c r="AX430" s="85" t="s">
        <v>5910</v>
      </c>
      <c r="AY430" s="82" t="s">
        <v>66</v>
      </c>
      <c r="AZ430" s="49" t="s">
        <v>2657</v>
      </c>
      <c r="BA430" s="49" t="s">
        <v>2657</v>
      </c>
      <c r="BB430" s="49" t="s">
        <v>2668</v>
      </c>
      <c r="BC430" s="49" t="s">
        <v>2668</v>
      </c>
      <c r="BD430" s="49"/>
      <c r="BE430" s="49"/>
      <c r="BF430" s="123" t="s">
        <v>6537</v>
      </c>
      <c r="BG430" s="123" t="s">
        <v>6537</v>
      </c>
      <c r="BH430" s="123" t="s">
        <v>6624</v>
      </c>
      <c r="BI430" s="123" t="s">
        <v>6624</v>
      </c>
      <c r="BJ430" s="87" t="e">
        <f>REPLACE(INDEX(GroupVertices[Group], MATCH(Vertices[[#This Row],[Vertex]],GroupVertices[Vertex],0)),1,1,"")</f>
        <v>#N/A</v>
      </c>
    </row>
    <row r="431" spans="1:62" x14ac:dyDescent="0.25">
      <c r="A431" s="67" t="s">
        <v>2551</v>
      </c>
      <c r="B431" s="68"/>
      <c r="C431" s="68"/>
      <c r="D431" s="69"/>
      <c r="E431" s="111"/>
      <c r="F431" s="103" t="s">
        <v>3075</v>
      </c>
      <c r="G431" s="112"/>
      <c r="H431" s="72"/>
      <c r="I431" s="73"/>
      <c r="J431" s="113"/>
      <c r="K431" s="72" t="s">
        <v>6363</v>
      </c>
      <c r="L431" s="114"/>
      <c r="M431" s="77">
        <v>3784.9384765625</v>
      </c>
      <c r="N431" s="77">
        <v>2074.41748046875</v>
      </c>
      <c r="O431" s="78"/>
      <c r="P431" s="79"/>
      <c r="Q431" s="79"/>
      <c r="R431" s="89"/>
      <c r="S431" s="49">
        <v>0</v>
      </c>
      <c r="T431" s="49">
        <v>2</v>
      </c>
      <c r="U431" s="50">
        <v>0</v>
      </c>
      <c r="V431" s="50">
        <v>1.0039999999999999E-3</v>
      </c>
      <c r="W431" s="50">
        <v>2.3969999999999998E-3</v>
      </c>
      <c r="X431" s="50">
        <v>0.58915600000000001</v>
      </c>
      <c r="Y431" s="50">
        <v>0.5</v>
      </c>
      <c r="Z431" s="50">
        <v>0</v>
      </c>
      <c r="AA431" s="74">
        <v>431</v>
      </c>
      <c r="AB431" s="74"/>
      <c r="AC431" s="75"/>
      <c r="AD431" s="82" t="s">
        <v>4429</v>
      </c>
      <c r="AE431" s="82">
        <v>43</v>
      </c>
      <c r="AF431" s="82">
        <v>1900</v>
      </c>
      <c r="AG431" s="82">
        <v>1399</v>
      </c>
      <c r="AH431" s="82">
        <v>46</v>
      </c>
      <c r="AI431" s="82">
        <v>19800</v>
      </c>
      <c r="AJ431" s="82" t="s">
        <v>4762</v>
      </c>
      <c r="AK431" s="82"/>
      <c r="AL431" s="85" t="s">
        <v>5039</v>
      </c>
      <c r="AM431" s="82" t="s">
        <v>1435</v>
      </c>
      <c r="AN431" s="84">
        <v>41968.802245370367</v>
      </c>
      <c r="AO431" s="85" t="s">
        <v>5364</v>
      </c>
      <c r="AP431" s="82" t="b">
        <v>1</v>
      </c>
      <c r="AQ431" s="82" t="b">
        <v>0</v>
      </c>
      <c r="AR431" s="82" t="b">
        <v>1</v>
      </c>
      <c r="AS431" s="82" t="s">
        <v>1023</v>
      </c>
      <c r="AT431" s="82">
        <v>8</v>
      </c>
      <c r="AU431" s="85" t="s">
        <v>1731</v>
      </c>
      <c r="AV431" s="82" t="b">
        <v>0</v>
      </c>
      <c r="AW431" s="82" t="s">
        <v>1780</v>
      </c>
      <c r="AX431" s="85" t="s">
        <v>5911</v>
      </c>
      <c r="AY431" s="82" t="s">
        <v>66</v>
      </c>
      <c r="AZ431" s="49" t="s">
        <v>2657</v>
      </c>
      <c r="BA431" s="49" t="s">
        <v>2657</v>
      </c>
      <c r="BB431" s="49" t="s">
        <v>2668</v>
      </c>
      <c r="BC431" s="49" t="s">
        <v>2668</v>
      </c>
      <c r="BD431" s="49"/>
      <c r="BE431" s="49"/>
      <c r="BF431" s="123" t="s">
        <v>6537</v>
      </c>
      <c r="BG431" s="123" t="s">
        <v>6537</v>
      </c>
      <c r="BH431" s="123" t="s">
        <v>6624</v>
      </c>
      <c r="BI431" s="123" t="s">
        <v>6624</v>
      </c>
      <c r="BJ431" s="87" t="e">
        <f>REPLACE(INDEX(GroupVertices[Group], MATCH(Vertices[[#This Row],[Vertex]],GroupVertices[Vertex],0)),1,1,"")</f>
        <v>#N/A</v>
      </c>
    </row>
    <row r="432" spans="1:62" x14ac:dyDescent="0.25">
      <c r="A432" s="67" t="s">
        <v>2552</v>
      </c>
      <c r="B432" s="68"/>
      <c r="C432" s="68"/>
      <c r="D432" s="69"/>
      <c r="E432" s="111"/>
      <c r="F432" s="103" t="s">
        <v>3076</v>
      </c>
      <c r="G432" s="112"/>
      <c r="H432" s="72"/>
      <c r="I432" s="73"/>
      <c r="J432" s="113"/>
      <c r="K432" s="72" t="s">
        <v>6364</v>
      </c>
      <c r="L432" s="114"/>
      <c r="M432" s="77">
        <v>5225.62060546875</v>
      </c>
      <c r="N432" s="77">
        <v>3478.9189453125</v>
      </c>
      <c r="O432" s="78"/>
      <c r="P432" s="79"/>
      <c r="Q432" s="79"/>
      <c r="R432" s="89"/>
      <c r="S432" s="49">
        <v>0</v>
      </c>
      <c r="T432" s="49">
        <v>2</v>
      </c>
      <c r="U432" s="50">
        <v>0</v>
      </c>
      <c r="V432" s="50">
        <v>1.0039999999999999E-3</v>
      </c>
      <c r="W432" s="50">
        <v>2.3969999999999998E-3</v>
      </c>
      <c r="X432" s="50">
        <v>0.58915600000000001</v>
      </c>
      <c r="Y432" s="50">
        <v>0.5</v>
      </c>
      <c r="Z432" s="50">
        <v>0</v>
      </c>
      <c r="AA432" s="74">
        <v>432</v>
      </c>
      <c r="AB432" s="74"/>
      <c r="AC432" s="75"/>
      <c r="AD432" s="82" t="s">
        <v>4430</v>
      </c>
      <c r="AE432" s="82">
        <v>32</v>
      </c>
      <c r="AF432" s="82">
        <v>3</v>
      </c>
      <c r="AG432" s="82">
        <v>25</v>
      </c>
      <c r="AH432" s="82">
        <v>41</v>
      </c>
      <c r="AI432" s="82"/>
      <c r="AJ432" s="82"/>
      <c r="AK432" s="82" t="s">
        <v>1420</v>
      </c>
      <c r="AL432" s="82"/>
      <c r="AM432" s="82"/>
      <c r="AN432" s="84">
        <v>41132.263495370367</v>
      </c>
      <c r="AO432" s="82"/>
      <c r="AP432" s="82" t="b">
        <v>1</v>
      </c>
      <c r="AQ432" s="82" t="b">
        <v>0</v>
      </c>
      <c r="AR432" s="82" t="b">
        <v>0</v>
      </c>
      <c r="AS432" s="82" t="s">
        <v>1023</v>
      </c>
      <c r="AT432" s="82">
        <v>0</v>
      </c>
      <c r="AU432" s="85" t="s">
        <v>1731</v>
      </c>
      <c r="AV432" s="82" t="b">
        <v>0</v>
      </c>
      <c r="AW432" s="82" t="s">
        <v>1780</v>
      </c>
      <c r="AX432" s="85" t="s">
        <v>5912</v>
      </c>
      <c r="AY432" s="82" t="s">
        <v>66</v>
      </c>
      <c r="AZ432" s="49"/>
      <c r="BA432" s="49"/>
      <c r="BB432" s="49"/>
      <c r="BC432" s="49"/>
      <c r="BD432" s="49"/>
      <c r="BE432" s="49"/>
      <c r="BF432" s="123" t="s">
        <v>6497</v>
      </c>
      <c r="BG432" s="123" t="s">
        <v>6497</v>
      </c>
      <c r="BH432" s="123" t="s">
        <v>6656</v>
      </c>
      <c r="BI432" s="123" t="s">
        <v>6656</v>
      </c>
      <c r="BJ432" s="87" t="e">
        <f>REPLACE(INDEX(GroupVertices[Group], MATCH(Vertices[[#This Row],[Vertex]],GroupVertices[Vertex],0)),1,1,"")</f>
        <v>#N/A</v>
      </c>
    </row>
    <row r="433" spans="1:62" x14ac:dyDescent="0.25">
      <c r="A433" s="67" t="s">
        <v>2553</v>
      </c>
      <c r="B433" s="68"/>
      <c r="C433" s="68"/>
      <c r="D433" s="69"/>
      <c r="E433" s="111"/>
      <c r="F433" s="103" t="s">
        <v>3077</v>
      </c>
      <c r="G433" s="112"/>
      <c r="H433" s="72"/>
      <c r="I433" s="73"/>
      <c r="J433" s="113"/>
      <c r="K433" s="72" t="s">
        <v>6365</v>
      </c>
      <c r="L433" s="114"/>
      <c r="M433" s="77">
        <v>8775.7099609375</v>
      </c>
      <c r="N433" s="77">
        <v>3335.515625</v>
      </c>
      <c r="O433" s="78"/>
      <c r="P433" s="79"/>
      <c r="Q433" s="79"/>
      <c r="R433" s="89"/>
      <c r="S433" s="49">
        <v>0</v>
      </c>
      <c r="T433" s="49">
        <v>2</v>
      </c>
      <c r="U433" s="50">
        <v>0</v>
      </c>
      <c r="V433" s="50">
        <v>1.0039999999999999E-3</v>
      </c>
      <c r="W433" s="50">
        <v>2.3969999999999998E-3</v>
      </c>
      <c r="X433" s="50">
        <v>0.58915600000000001</v>
      </c>
      <c r="Y433" s="50">
        <v>0.5</v>
      </c>
      <c r="Z433" s="50">
        <v>0</v>
      </c>
      <c r="AA433" s="74">
        <v>433</v>
      </c>
      <c r="AB433" s="74"/>
      <c r="AC433" s="75"/>
      <c r="AD433" s="82" t="s">
        <v>4310</v>
      </c>
      <c r="AE433" s="82">
        <v>454</v>
      </c>
      <c r="AF433" s="82">
        <v>107</v>
      </c>
      <c r="AG433" s="82">
        <v>1699</v>
      </c>
      <c r="AH433" s="82">
        <v>1550</v>
      </c>
      <c r="AI433" s="82">
        <v>19800</v>
      </c>
      <c r="AJ433" s="82" t="s">
        <v>4763</v>
      </c>
      <c r="AK433" s="82" t="s">
        <v>4937</v>
      </c>
      <c r="AL433" s="82"/>
      <c r="AM433" s="82" t="s">
        <v>1419</v>
      </c>
      <c r="AN433" s="84">
        <v>40692.405717592592</v>
      </c>
      <c r="AO433" s="85" t="s">
        <v>5365</v>
      </c>
      <c r="AP433" s="82" t="b">
        <v>0</v>
      </c>
      <c r="AQ433" s="82" t="b">
        <v>0</v>
      </c>
      <c r="AR433" s="82" t="b">
        <v>0</v>
      </c>
      <c r="AS433" s="82" t="s">
        <v>1023</v>
      </c>
      <c r="AT433" s="82">
        <v>1</v>
      </c>
      <c r="AU433" s="85" t="s">
        <v>5428</v>
      </c>
      <c r="AV433" s="82" t="b">
        <v>0</v>
      </c>
      <c r="AW433" s="82" t="s">
        <v>1780</v>
      </c>
      <c r="AX433" s="85" t="s">
        <v>5913</v>
      </c>
      <c r="AY433" s="82" t="s">
        <v>66</v>
      </c>
      <c r="AZ433" s="49" t="s">
        <v>2657</v>
      </c>
      <c r="BA433" s="49" t="s">
        <v>2657</v>
      </c>
      <c r="BB433" s="49" t="s">
        <v>2668</v>
      </c>
      <c r="BC433" s="49" t="s">
        <v>2668</v>
      </c>
      <c r="BD433" s="49"/>
      <c r="BE433" s="49"/>
      <c r="BF433" s="123" t="s">
        <v>6537</v>
      </c>
      <c r="BG433" s="123" t="s">
        <v>6537</v>
      </c>
      <c r="BH433" s="123" t="s">
        <v>6624</v>
      </c>
      <c r="BI433" s="123" t="s">
        <v>6624</v>
      </c>
      <c r="BJ433" s="87" t="e">
        <f>REPLACE(INDEX(GroupVertices[Group], MATCH(Vertices[[#This Row],[Vertex]],GroupVertices[Vertex],0)),1,1,"")</f>
        <v>#N/A</v>
      </c>
    </row>
    <row r="434" spans="1:62" x14ac:dyDescent="0.25">
      <c r="A434" s="67" t="s">
        <v>2554</v>
      </c>
      <c r="B434" s="68"/>
      <c r="C434" s="68"/>
      <c r="D434" s="69"/>
      <c r="E434" s="111"/>
      <c r="F434" s="103" t="s">
        <v>3078</v>
      </c>
      <c r="G434" s="112"/>
      <c r="H434" s="72"/>
      <c r="I434" s="73"/>
      <c r="J434" s="113"/>
      <c r="K434" s="72" t="s">
        <v>6366</v>
      </c>
      <c r="L434" s="114"/>
      <c r="M434" s="77">
        <v>7865.85693359375</v>
      </c>
      <c r="N434" s="77">
        <v>2819.70703125</v>
      </c>
      <c r="O434" s="78"/>
      <c r="P434" s="79"/>
      <c r="Q434" s="79"/>
      <c r="R434" s="89"/>
      <c r="S434" s="49">
        <v>0</v>
      </c>
      <c r="T434" s="49">
        <v>2</v>
      </c>
      <c r="U434" s="50">
        <v>0</v>
      </c>
      <c r="V434" s="50">
        <v>1.0039999999999999E-3</v>
      </c>
      <c r="W434" s="50">
        <v>2.3969999999999998E-3</v>
      </c>
      <c r="X434" s="50">
        <v>0.58915600000000001</v>
      </c>
      <c r="Y434" s="50">
        <v>0.5</v>
      </c>
      <c r="Z434" s="50">
        <v>0</v>
      </c>
      <c r="AA434" s="74">
        <v>434</v>
      </c>
      <c r="AB434" s="74"/>
      <c r="AC434" s="75"/>
      <c r="AD434" s="82" t="s">
        <v>4431</v>
      </c>
      <c r="AE434" s="82">
        <v>101</v>
      </c>
      <c r="AF434" s="82">
        <v>29</v>
      </c>
      <c r="AG434" s="82">
        <v>261</v>
      </c>
      <c r="AH434" s="82">
        <v>70</v>
      </c>
      <c r="AI434" s="82"/>
      <c r="AJ434" s="82" t="s">
        <v>4764</v>
      </c>
      <c r="AK434" s="82" t="s">
        <v>1045</v>
      </c>
      <c r="AL434" s="82"/>
      <c r="AM434" s="82"/>
      <c r="AN434" s="84">
        <v>41208.437013888892</v>
      </c>
      <c r="AO434" s="85" t="s">
        <v>5366</v>
      </c>
      <c r="AP434" s="82" t="b">
        <v>1</v>
      </c>
      <c r="AQ434" s="82" t="b">
        <v>0</v>
      </c>
      <c r="AR434" s="82" t="b">
        <v>0</v>
      </c>
      <c r="AS434" s="82" t="s">
        <v>1023</v>
      </c>
      <c r="AT434" s="82">
        <v>1</v>
      </c>
      <c r="AU434" s="85" t="s">
        <v>1731</v>
      </c>
      <c r="AV434" s="82" t="b">
        <v>0</v>
      </c>
      <c r="AW434" s="82" t="s">
        <v>1780</v>
      </c>
      <c r="AX434" s="85" t="s">
        <v>5914</v>
      </c>
      <c r="AY434" s="82" t="s">
        <v>66</v>
      </c>
      <c r="AZ434" s="49" t="s">
        <v>2657</v>
      </c>
      <c r="BA434" s="49" t="s">
        <v>2657</v>
      </c>
      <c r="BB434" s="49" t="s">
        <v>2668</v>
      </c>
      <c r="BC434" s="49" t="s">
        <v>2668</v>
      </c>
      <c r="BD434" s="49"/>
      <c r="BE434" s="49"/>
      <c r="BF434" s="123" t="s">
        <v>6537</v>
      </c>
      <c r="BG434" s="123" t="s">
        <v>6537</v>
      </c>
      <c r="BH434" s="123" t="s">
        <v>6624</v>
      </c>
      <c r="BI434" s="123" t="s">
        <v>6624</v>
      </c>
      <c r="BJ434" s="87" t="e">
        <f>REPLACE(INDEX(GroupVertices[Group], MATCH(Vertices[[#This Row],[Vertex]],GroupVertices[Vertex],0)),1,1,"")</f>
        <v>#N/A</v>
      </c>
    </row>
    <row r="435" spans="1:62" x14ac:dyDescent="0.25">
      <c r="A435" s="67" t="s">
        <v>2555</v>
      </c>
      <c r="B435" s="68"/>
      <c r="C435" s="68"/>
      <c r="D435" s="69"/>
      <c r="E435" s="111"/>
      <c r="F435" s="103" t="s">
        <v>3079</v>
      </c>
      <c r="G435" s="112"/>
      <c r="H435" s="72"/>
      <c r="I435" s="73"/>
      <c r="J435" s="113"/>
      <c r="K435" s="72" t="s">
        <v>6367</v>
      </c>
      <c r="L435" s="114"/>
      <c r="M435" s="77">
        <v>6144.009765625</v>
      </c>
      <c r="N435" s="77">
        <v>2014.7696533203125</v>
      </c>
      <c r="O435" s="78"/>
      <c r="P435" s="79"/>
      <c r="Q435" s="79"/>
      <c r="R435" s="89"/>
      <c r="S435" s="49">
        <v>0</v>
      </c>
      <c r="T435" s="49">
        <v>2</v>
      </c>
      <c r="U435" s="50">
        <v>0</v>
      </c>
      <c r="V435" s="50">
        <v>1.0039999999999999E-3</v>
      </c>
      <c r="W435" s="50">
        <v>2.3969999999999998E-3</v>
      </c>
      <c r="X435" s="50">
        <v>0.58915600000000001</v>
      </c>
      <c r="Y435" s="50">
        <v>0.5</v>
      </c>
      <c r="Z435" s="50">
        <v>0</v>
      </c>
      <c r="AA435" s="74">
        <v>435</v>
      </c>
      <c r="AB435" s="74"/>
      <c r="AC435" s="75"/>
      <c r="AD435" s="82" t="s">
        <v>4432</v>
      </c>
      <c r="AE435" s="82">
        <v>171</v>
      </c>
      <c r="AF435" s="82">
        <v>259</v>
      </c>
      <c r="AG435" s="82">
        <v>281</v>
      </c>
      <c r="AH435" s="82">
        <v>245</v>
      </c>
      <c r="AI435" s="82"/>
      <c r="AJ435" s="82"/>
      <c r="AK435" s="82" t="s">
        <v>4938</v>
      </c>
      <c r="AL435" s="82"/>
      <c r="AM435" s="82"/>
      <c r="AN435" s="84">
        <v>41459.636932870373</v>
      </c>
      <c r="AO435" s="85" t="s">
        <v>5367</v>
      </c>
      <c r="AP435" s="82" t="b">
        <v>1</v>
      </c>
      <c r="AQ435" s="82" t="b">
        <v>0</v>
      </c>
      <c r="AR435" s="82" t="b">
        <v>1</v>
      </c>
      <c r="AS435" s="82" t="s">
        <v>1023</v>
      </c>
      <c r="AT435" s="82">
        <v>0</v>
      </c>
      <c r="AU435" s="85" t="s">
        <v>1731</v>
      </c>
      <c r="AV435" s="82" t="b">
        <v>0</v>
      </c>
      <c r="AW435" s="82" t="s">
        <v>1780</v>
      </c>
      <c r="AX435" s="85" t="s">
        <v>5915</v>
      </c>
      <c r="AY435" s="82" t="s">
        <v>66</v>
      </c>
      <c r="AZ435" s="49" t="s">
        <v>2657</v>
      </c>
      <c r="BA435" s="49" t="s">
        <v>2657</v>
      </c>
      <c r="BB435" s="49" t="s">
        <v>2668</v>
      </c>
      <c r="BC435" s="49" t="s">
        <v>2668</v>
      </c>
      <c r="BD435" s="49"/>
      <c r="BE435" s="49"/>
      <c r="BF435" s="123" t="s">
        <v>6537</v>
      </c>
      <c r="BG435" s="123" t="s">
        <v>6537</v>
      </c>
      <c r="BH435" s="123" t="s">
        <v>6624</v>
      </c>
      <c r="BI435" s="123" t="s">
        <v>6624</v>
      </c>
      <c r="BJ435" s="87" t="e">
        <f>REPLACE(INDEX(GroupVertices[Group], MATCH(Vertices[[#This Row],[Vertex]],GroupVertices[Vertex],0)),1,1,"")</f>
        <v>#N/A</v>
      </c>
    </row>
    <row r="436" spans="1:62" x14ac:dyDescent="0.25">
      <c r="A436" s="67" t="s">
        <v>2556</v>
      </c>
      <c r="B436" s="68"/>
      <c r="C436" s="68"/>
      <c r="D436" s="69"/>
      <c r="E436" s="111"/>
      <c r="F436" s="103" t="s">
        <v>3080</v>
      </c>
      <c r="G436" s="112"/>
      <c r="H436" s="72"/>
      <c r="I436" s="73"/>
      <c r="J436" s="113"/>
      <c r="K436" s="72" t="s">
        <v>6368</v>
      </c>
      <c r="L436" s="114"/>
      <c r="M436" s="77">
        <v>8773.2763671875</v>
      </c>
      <c r="N436" s="77">
        <v>3112.35888671875</v>
      </c>
      <c r="O436" s="78"/>
      <c r="P436" s="79"/>
      <c r="Q436" s="79"/>
      <c r="R436" s="89"/>
      <c r="S436" s="49">
        <v>0</v>
      </c>
      <c r="T436" s="49">
        <v>2</v>
      </c>
      <c r="U436" s="50">
        <v>0</v>
      </c>
      <c r="V436" s="50">
        <v>1.0039999999999999E-3</v>
      </c>
      <c r="W436" s="50">
        <v>2.3969999999999998E-3</v>
      </c>
      <c r="X436" s="50">
        <v>0.58915600000000001</v>
      </c>
      <c r="Y436" s="50">
        <v>0.5</v>
      </c>
      <c r="Z436" s="50">
        <v>0</v>
      </c>
      <c r="AA436" s="74">
        <v>436</v>
      </c>
      <c r="AB436" s="74"/>
      <c r="AC436" s="75"/>
      <c r="AD436" s="82" t="s">
        <v>4433</v>
      </c>
      <c r="AE436" s="82">
        <v>50</v>
      </c>
      <c r="AF436" s="82">
        <v>4</v>
      </c>
      <c r="AG436" s="82">
        <v>16</v>
      </c>
      <c r="AH436" s="82">
        <v>39</v>
      </c>
      <c r="AI436" s="82"/>
      <c r="AJ436" s="82"/>
      <c r="AK436" s="82"/>
      <c r="AL436" s="82"/>
      <c r="AM436" s="82"/>
      <c r="AN436" s="84">
        <v>42851.552129629628</v>
      </c>
      <c r="AO436" s="82"/>
      <c r="AP436" s="82" t="b">
        <v>1</v>
      </c>
      <c r="AQ436" s="82" t="b">
        <v>0</v>
      </c>
      <c r="AR436" s="82" t="b">
        <v>0</v>
      </c>
      <c r="AS436" s="82" t="s">
        <v>1023</v>
      </c>
      <c r="AT436" s="82">
        <v>0</v>
      </c>
      <c r="AU436" s="82"/>
      <c r="AV436" s="82" t="b">
        <v>0</v>
      </c>
      <c r="AW436" s="82" t="s">
        <v>1780</v>
      </c>
      <c r="AX436" s="85" t="s">
        <v>5916</v>
      </c>
      <c r="AY436" s="82" t="s">
        <v>66</v>
      </c>
      <c r="AZ436" s="49" t="s">
        <v>2657</v>
      </c>
      <c r="BA436" s="49" t="s">
        <v>2657</v>
      </c>
      <c r="BB436" s="49" t="s">
        <v>2668</v>
      </c>
      <c r="BC436" s="49" t="s">
        <v>2668</v>
      </c>
      <c r="BD436" s="49"/>
      <c r="BE436" s="49"/>
      <c r="BF436" s="123" t="s">
        <v>6537</v>
      </c>
      <c r="BG436" s="123" t="s">
        <v>6537</v>
      </c>
      <c r="BH436" s="123" t="s">
        <v>6624</v>
      </c>
      <c r="BI436" s="123" t="s">
        <v>6624</v>
      </c>
      <c r="BJ436" s="87" t="e">
        <f>REPLACE(INDEX(GroupVertices[Group], MATCH(Vertices[[#This Row],[Vertex]],GroupVertices[Vertex],0)),1,1,"")</f>
        <v>#N/A</v>
      </c>
    </row>
    <row r="437" spans="1:62" x14ac:dyDescent="0.25">
      <c r="A437" s="67" t="s">
        <v>2557</v>
      </c>
      <c r="B437" s="68"/>
      <c r="C437" s="68"/>
      <c r="D437" s="69"/>
      <c r="E437" s="111"/>
      <c r="F437" s="103" t="s">
        <v>3081</v>
      </c>
      <c r="G437" s="112"/>
      <c r="H437" s="72"/>
      <c r="I437" s="73"/>
      <c r="J437" s="113"/>
      <c r="K437" s="72" t="s">
        <v>6369</v>
      </c>
      <c r="L437" s="114"/>
      <c r="M437" s="77">
        <v>3505.254638671875</v>
      </c>
      <c r="N437" s="77">
        <v>5921.9755859375</v>
      </c>
      <c r="O437" s="78"/>
      <c r="P437" s="79"/>
      <c r="Q437" s="79"/>
      <c r="R437" s="89"/>
      <c r="S437" s="49">
        <v>0</v>
      </c>
      <c r="T437" s="49">
        <v>2</v>
      </c>
      <c r="U437" s="50">
        <v>0</v>
      </c>
      <c r="V437" s="50">
        <v>1.0039999999999999E-3</v>
      </c>
      <c r="W437" s="50">
        <v>2.3969999999999998E-3</v>
      </c>
      <c r="X437" s="50">
        <v>0.58915600000000001</v>
      </c>
      <c r="Y437" s="50">
        <v>0.5</v>
      </c>
      <c r="Z437" s="50">
        <v>0</v>
      </c>
      <c r="AA437" s="74">
        <v>437</v>
      </c>
      <c r="AB437" s="74"/>
      <c r="AC437" s="75"/>
      <c r="AD437" s="82" t="s">
        <v>4434</v>
      </c>
      <c r="AE437" s="82">
        <v>24</v>
      </c>
      <c r="AF437" s="82">
        <v>5</v>
      </c>
      <c r="AG437" s="82">
        <v>20</v>
      </c>
      <c r="AH437" s="82">
        <v>9</v>
      </c>
      <c r="AI437" s="82"/>
      <c r="AJ437" s="82" t="s">
        <v>4765</v>
      </c>
      <c r="AK437" s="82" t="s">
        <v>4939</v>
      </c>
      <c r="AL437" s="82"/>
      <c r="AM437" s="82"/>
      <c r="AN437" s="84">
        <v>41742.687997685185</v>
      </c>
      <c r="AO437" s="82"/>
      <c r="AP437" s="82" t="b">
        <v>1</v>
      </c>
      <c r="AQ437" s="82" t="b">
        <v>0</v>
      </c>
      <c r="AR437" s="82" t="b">
        <v>0</v>
      </c>
      <c r="AS437" s="82" t="s">
        <v>1023</v>
      </c>
      <c r="AT437" s="82">
        <v>0</v>
      </c>
      <c r="AU437" s="85" t="s">
        <v>1731</v>
      </c>
      <c r="AV437" s="82" t="b">
        <v>0</v>
      </c>
      <c r="AW437" s="82" t="s">
        <v>1780</v>
      </c>
      <c r="AX437" s="85" t="s">
        <v>5917</v>
      </c>
      <c r="AY437" s="82" t="s">
        <v>66</v>
      </c>
      <c r="AZ437" s="49" t="s">
        <v>2657</v>
      </c>
      <c r="BA437" s="49" t="s">
        <v>2657</v>
      </c>
      <c r="BB437" s="49" t="s">
        <v>2668</v>
      </c>
      <c r="BC437" s="49" t="s">
        <v>2668</v>
      </c>
      <c r="BD437" s="49"/>
      <c r="BE437" s="49"/>
      <c r="BF437" s="123" t="s">
        <v>6537</v>
      </c>
      <c r="BG437" s="123" t="s">
        <v>6537</v>
      </c>
      <c r="BH437" s="123" t="s">
        <v>6624</v>
      </c>
      <c r="BI437" s="123" t="s">
        <v>6624</v>
      </c>
      <c r="BJ437" s="87" t="e">
        <f>REPLACE(INDEX(GroupVertices[Group], MATCH(Vertices[[#This Row],[Vertex]],GroupVertices[Vertex],0)),1,1,"")</f>
        <v>#N/A</v>
      </c>
    </row>
    <row r="438" spans="1:62" x14ac:dyDescent="0.25">
      <c r="A438" s="67" t="s">
        <v>2558</v>
      </c>
      <c r="B438" s="68"/>
      <c r="C438" s="68"/>
      <c r="D438" s="69"/>
      <c r="E438" s="111"/>
      <c r="F438" s="103" t="s">
        <v>3082</v>
      </c>
      <c r="G438" s="112"/>
      <c r="H438" s="72"/>
      <c r="I438" s="73"/>
      <c r="J438" s="113"/>
      <c r="K438" s="72" t="s">
        <v>6370</v>
      </c>
      <c r="L438" s="114"/>
      <c r="M438" s="77">
        <v>3626.76220703125</v>
      </c>
      <c r="N438" s="77">
        <v>1927.278564453125</v>
      </c>
      <c r="O438" s="78"/>
      <c r="P438" s="79"/>
      <c r="Q438" s="79"/>
      <c r="R438" s="89"/>
      <c r="S438" s="49">
        <v>0</v>
      </c>
      <c r="T438" s="49">
        <v>2</v>
      </c>
      <c r="U438" s="50">
        <v>0</v>
      </c>
      <c r="V438" s="50">
        <v>1.0039999999999999E-3</v>
      </c>
      <c r="W438" s="50">
        <v>2.3969999999999998E-3</v>
      </c>
      <c r="X438" s="50">
        <v>0.58915600000000001</v>
      </c>
      <c r="Y438" s="50">
        <v>0.5</v>
      </c>
      <c r="Z438" s="50">
        <v>0</v>
      </c>
      <c r="AA438" s="74">
        <v>438</v>
      </c>
      <c r="AB438" s="74"/>
      <c r="AC438" s="75"/>
      <c r="AD438" s="82" t="s">
        <v>4435</v>
      </c>
      <c r="AE438" s="82">
        <v>1847</v>
      </c>
      <c r="AF438" s="82">
        <v>514</v>
      </c>
      <c r="AG438" s="82">
        <v>995</v>
      </c>
      <c r="AH438" s="82">
        <v>3390</v>
      </c>
      <c r="AI438" s="82"/>
      <c r="AJ438" s="82" t="s">
        <v>4766</v>
      </c>
      <c r="AK438" s="82" t="s">
        <v>4940</v>
      </c>
      <c r="AL438" s="82"/>
      <c r="AM438" s="82"/>
      <c r="AN438" s="84">
        <v>41775.396608796298</v>
      </c>
      <c r="AO438" s="85" t="s">
        <v>5368</v>
      </c>
      <c r="AP438" s="82" t="b">
        <v>1</v>
      </c>
      <c r="AQ438" s="82" t="b">
        <v>0</v>
      </c>
      <c r="AR438" s="82" t="b">
        <v>1</v>
      </c>
      <c r="AS438" s="82" t="s">
        <v>1023</v>
      </c>
      <c r="AT438" s="82">
        <v>4</v>
      </c>
      <c r="AU438" s="85" t="s">
        <v>1731</v>
      </c>
      <c r="AV438" s="82" t="b">
        <v>0</v>
      </c>
      <c r="AW438" s="82" t="s">
        <v>1780</v>
      </c>
      <c r="AX438" s="85" t="s">
        <v>5918</v>
      </c>
      <c r="AY438" s="82" t="s">
        <v>66</v>
      </c>
      <c r="AZ438" s="49" t="s">
        <v>2657</v>
      </c>
      <c r="BA438" s="49" t="s">
        <v>2657</v>
      </c>
      <c r="BB438" s="49" t="s">
        <v>2668</v>
      </c>
      <c r="BC438" s="49" t="s">
        <v>2668</v>
      </c>
      <c r="BD438" s="49"/>
      <c r="BE438" s="49"/>
      <c r="BF438" s="123" t="s">
        <v>6537</v>
      </c>
      <c r="BG438" s="123" t="s">
        <v>6537</v>
      </c>
      <c r="BH438" s="123" t="s">
        <v>6624</v>
      </c>
      <c r="BI438" s="123" t="s">
        <v>6624</v>
      </c>
      <c r="BJ438" s="87" t="e">
        <f>REPLACE(INDEX(GroupVertices[Group], MATCH(Vertices[[#This Row],[Vertex]],GroupVertices[Vertex],0)),1,1,"")</f>
        <v>#N/A</v>
      </c>
    </row>
    <row r="439" spans="1:62" x14ac:dyDescent="0.25">
      <c r="A439" s="90" t="s">
        <v>2559</v>
      </c>
      <c r="B439" s="112"/>
      <c r="C439" s="112"/>
      <c r="D439" s="116"/>
      <c r="E439" s="111"/>
      <c r="F439" s="103" t="s">
        <v>3083</v>
      </c>
      <c r="G439" s="112"/>
      <c r="H439" s="118"/>
      <c r="I439" s="113"/>
      <c r="J439" s="113"/>
      <c r="K439" s="118" t="s">
        <v>6371</v>
      </c>
      <c r="L439" s="114"/>
      <c r="M439" s="124">
        <v>4062.0693359375</v>
      </c>
      <c r="N439" s="124">
        <v>6073.58447265625</v>
      </c>
      <c r="O439" s="125"/>
      <c r="P439" s="126"/>
      <c r="Q439" s="126"/>
      <c r="R439" s="127"/>
      <c r="S439" s="49">
        <v>0</v>
      </c>
      <c r="T439" s="49">
        <v>2</v>
      </c>
      <c r="U439" s="50">
        <v>0</v>
      </c>
      <c r="V439" s="50">
        <v>1.0039999999999999E-3</v>
      </c>
      <c r="W439" s="50">
        <v>2.3969999999999998E-3</v>
      </c>
      <c r="X439" s="50">
        <v>0.58915600000000001</v>
      </c>
      <c r="Y439" s="50">
        <v>0.5</v>
      </c>
      <c r="Z439" s="50">
        <v>0</v>
      </c>
      <c r="AA439" s="128">
        <v>439</v>
      </c>
      <c r="AB439" s="128"/>
      <c r="AC439" s="102"/>
      <c r="AD439" s="106" t="s">
        <v>4436</v>
      </c>
      <c r="AE439" s="106">
        <v>47</v>
      </c>
      <c r="AF439" s="106">
        <v>22</v>
      </c>
      <c r="AG439" s="106">
        <v>96</v>
      </c>
      <c r="AH439" s="106">
        <v>134</v>
      </c>
      <c r="AI439" s="106"/>
      <c r="AJ439" s="106" t="s">
        <v>4767</v>
      </c>
      <c r="AK439" s="106" t="s">
        <v>1045</v>
      </c>
      <c r="AL439" s="106"/>
      <c r="AM439" s="106"/>
      <c r="AN439" s="108">
        <v>42629.416226851848</v>
      </c>
      <c r="AO439" s="109" t="s">
        <v>5369</v>
      </c>
      <c r="AP439" s="106" t="b">
        <v>1</v>
      </c>
      <c r="AQ439" s="106" t="b">
        <v>0</v>
      </c>
      <c r="AR439" s="106" t="b">
        <v>0</v>
      </c>
      <c r="AS439" s="106" t="s">
        <v>1023</v>
      </c>
      <c r="AT439" s="106">
        <v>0</v>
      </c>
      <c r="AU439" s="106"/>
      <c r="AV439" s="106" t="b">
        <v>0</v>
      </c>
      <c r="AW439" s="106" t="s">
        <v>1780</v>
      </c>
      <c r="AX439" s="109" t="s">
        <v>5919</v>
      </c>
      <c r="AY439" s="106" t="s">
        <v>66</v>
      </c>
      <c r="AZ439" s="49" t="s">
        <v>2657</v>
      </c>
      <c r="BA439" s="49" t="s">
        <v>2657</v>
      </c>
      <c r="BB439" s="49" t="s">
        <v>2668</v>
      </c>
      <c r="BC439" s="49" t="s">
        <v>2668</v>
      </c>
      <c r="BD439" s="49"/>
      <c r="BE439" s="49"/>
      <c r="BF439" s="123" t="s">
        <v>6537</v>
      </c>
      <c r="BG439" s="123" t="s">
        <v>6537</v>
      </c>
      <c r="BH439" s="123" t="s">
        <v>6624</v>
      </c>
      <c r="BI439" s="123" t="s">
        <v>6624</v>
      </c>
      <c r="BJ439" s="87" t="e">
        <f>REPLACE(INDEX(GroupVertices[Group], MATCH(Vertices[[#This Row],[Vertex]],GroupVertices[Vertex],0)),1,1,"")</f>
        <v>#N/A</v>
      </c>
    </row>
    <row r="440" spans="1:62" x14ac:dyDescent="0.25">
      <c r="A440" s="67" t="s">
        <v>2391</v>
      </c>
      <c r="B440" s="68"/>
      <c r="C440" s="68"/>
      <c r="D440" s="69"/>
      <c r="E440" s="111"/>
      <c r="F440" s="103" t="s">
        <v>2925</v>
      </c>
      <c r="G440" s="112"/>
      <c r="H440" s="72"/>
      <c r="I440" s="73"/>
      <c r="J440" s="113"/>
      <c r="K440" s="72" t="s">
        <v>6199</v>
      </c>
      <c r="L440" s="114"/>
      <c r="M440" s="77">
        <v>4577.1953125</v>
      </c>
      <c r="N440" s="77">
        <v>5186.36279296875</v>
      </c>
      <c r="O440" s="78"/>
      <c r="P440" s="79"/>
      <c r="Q440" s="79"/>
      <c r="R440" s="89"/>
      <c r="S440" s="49">
        <v>0</v>
      </c>
      <c r="T440" s="49">
        <v>4</v>
      </c>
      <c r="U440" s="50">
        <v>17352</v>
      </c>
      <c r="V440" s="50">
        <v>1.044E-3</v>
      </c>
      <c r="W440" s="50">
        <v>2.4039999999999999E-3</v>
      </c>
      <c r="X440" s="50">
        <v>1.322387</v>
      </c>
      <c r="Y440" s="50">
        <v>8.3333333333333329E-2</v>
      </c>
      <c r="Z440" s="50">
        <v>0</v>
      </c>
      <c r="AA440" s="74">
        <v>440</v>
      </c>
      <c r="AB440" s="74"/>
      <c r="AC440" s="75"/>
      <c r="AD440" s="82" t="s">
        <v>4265</v>
      </c>
      <c r="AE440" s="82">
        <v>617</v>
      </c>
      <c r="AF440" s="82">
        <v>297</v>
      </c>
      <c r="AG440" s="82">
        <v>37763</v>
      </c>
      <c r="AH440" s="82">
        <v>803</v>
      </c>
      <c r="AI440" s="82">
        <v>19800</v>
      </c>
      <c r="AJ440" s="82" t="s">
        <v>4643</v>
      </c>
      <c r="AK440" s="82" t="s">
        <v>4866</v>
      </c>
      <c r="AL440" s="85" t="s">
        <v>5015</v>
      </c>
      <c r="AM440" s="82" t="s">
        <v>1435</v>
      </c>
      <c r="AN440" s="84">
        <v>40166.499722222223</v>
      </c>
      <c r="AO440" s="85" t="s">
        <v>5245</v>
      </c>
      <c r="AP440" s="82" t="b">
        <v>0</v>
      </c>
      <c r="AQ440" s="82" t="b">
        <v>0</v>
      </c>
      <c r="AR440" s="82" t="b">
        <v>1</v>
      </c>
      <c r="AS440" s="82" t="s">
        <v>1023</v>
      </c>
      <c r="AT440" s="82">
        <v>13</v>
      </c>
      <c r="AU440" s="85" t="s">
        <v>5414</v>
      </c>
      <c r="AV440" s="82" t="b">
        <v>0</v>
      </c>
      <c r="AW440" s="82" t="s">
        <v>1780</v>
      </c>
      <c r="AX440" s="85" t="s">
        <v>5747</v>
      </c>
      <c r="AY440" s="82" t="s">
        <v>66</v>
      </c>
      <c r="AZ440" s="49" t="s">
        <v>2657</v>
      </c>
      <c r="BA440" s="49" t="s">
        <v>2657</v>
      </c>
      <c r="BB440" s="49" t="s">
        <v>2668</v>
      </c>
      <c r="BC440" s="49" t="s">
        <v>2668</v>
      </c>
      <c r="BD440" s="49" t="s">
        <v>387</v>
      </c>
      <c r="BE440" s="49" t="s">
        <v>387</v>
      </c>
      <c r="BF440" s="123" t="s">
        <v>6549</v>
      </c>
      <c r="BG440" s="123" t="s">
        <v>6581</v>
      </c>
      <c r="BH440" s="123" t="s">
        <v>6707</v>
      </c>
      <c r="BI440" s="123" t="s">
        <v>6735</v>
      </c>
      <c r="BJ440" s="87" t="e">
        <f>REPLACE(INDEX(GroupVertices[Group], MATCH(Vertices[[#This Row],[Vertex]],GroupVertices[Vertex],0)),1,1,"")</f>
        <v>#N/A</v>
      </c>
    </row>
    <row r="441" spans="1:62" x14ac:dyDescent="0.25">
      <c r="A441" s="67" t="s">
        <v>342</v>
      </c>
      <c r="B441" s="68"/>
      <c r="C441" s="68"/>
      <c r="D441" s="69"/>
      <c r="E441" s="71"/>
      <c r="F441" s="103" t="s">
        <v>621</v>
      </c>
      <c r="G441" s="68"/>
      <c r="H441" s="72"/>
      <c r="I441" s="73"/>
      <c r="J441" s="73"/>
      <c r="K441" s="72" t="s">
        <v>5922</v>
      </c>
      <c r="L441" s="76"/>
      <c r="M441" s="77">
        <v>5285.3662109375</v>
      </c>
      <c r="N441" s="77">
        <v>6857.1103515625</v>
      </c>
      <c r="O441" s="78"/>
      <c r="P441" s="79"/>
      <c r="Q441" s="79"/>
      <c r="R441" s="89"/>
      <c r="S441" s="49">
        <v>0</v>
      </c>
      <c r="T441" s="49">
        <v>5</v>
      </c>
      <c r="U441" s="50">
        <v>2975.333333</v>
      </c>
      <c r="V441" s="50">
        <v>1.0139999999999999E-3</v>
      </c>
      <c r="W441" s="50">
        <v>2.4120000000000001E-3</v>
      </c>
      <c r="X441" s="50">
        <v>1.456715</v>
      </c>
      <c r="Y441" s="50">
        <v>0.05</v>
      </c>
      <c r="Z441" s="50">
        <v>0</v>
      </c>
      <c r="AA441" s="74">
        <v>441</v>
      </c>
      <c r="AB441" s="74"/>
      <c r="AC441" s="75"/>
      <c r="AD441" s="81" t="s">
        <v>1215</v>
      </c>
      <c r="AE441" s="81">
        <v>559</v>
      </c>
      <c r="AF441" s="81">
        <v>196</v>
      </c>
      <c r="AG441" s="81">
        <v>10276</v>
      </c>
      <c r="AH441" s="81">
        <v>7699</v>
      </c>
      <c r="AI441" s="81">
        <v>19800</v>
      </c>
      <c r="AJ441" s="81" t="s">
        <v>1368</v>
      </c>
      <c r="AK441" s="81" t="s">
        <v>1473</v>
      </c>
      <c r="AL441" s="81"/>
      <c r="AM441" s="81" t="s">
        <v>1435</v>
      </c>
      <c r="AN441" s="83">
        <v>40223.487395833334</v>
      </c>
      <c r="AO441" s="86" t="s">
        <v>1692</v>
      </c>
      <c r="AP441" s="81" t="b">
        <v>1</v>
      </c>
      <c r="AQ441" s="81" t="b">
        <v>0</v>
      </c>
      <c r="AR441" s="81" t="b">
        <v>0</v>
      </c>
      <c r="AS441" s="81" t="s">
        <v>1023</v>
      </c>
      <c r="AT441" s="81">
        <v>20</v>
      </c>
      <c r="AU441" s="86" t="s">
        <v>1731</v>
      </c>
      <c r="AV441" s="81" t="b">
        <v>0</v>
      </c>
      <c r="AW441" s="81" t="s">
        <v>1780</v>
      </c>
      <c r="AX441" s="86" t="s">
        <v>1915</v>
      </c>
      <c r="AY441" s="81" t="s">
        <v>66</v>
      </c>
      <c r="AZ441" s="49" t="s">
        <v>2657</v>
      </c>
      <c r="BA441" s="49" t="s">
        <v>2657</v>
      </c>
      <c r="BB441" s="49" t="s">
        <v>2668</v>
      </c>
      <c r="BC441" s="49" t="s">
        <v>2668</v>
      </c>
      <c r="BD441" s="49" t="s">
        <v>492</v>
      </c>
      <c r="BE441" s="49" t="s">
        <v>6422</v>
      </c>
      <c r="BF441" s="123" t="s">
        <v>6470</v>
      </c>
      <c r="BG441" s="123" t="s">
        <v>6578</v>
      </c>
      <c r="BH441" s="123" t="s">
        <v>6624</v>
      </c>
      <c r="BI441" s="123" t="s">
        <v>6734</v>
      </c>
      <c r="BJ441" s="87" t="e">
        <f>REPLACE(INDEX(GroupVertices[Group], MATCH(Vertices[[#This Row],[Vertex]],GroupVertices[Vertex],0)),1,1,"")</f>
        <v>#N/A</v>
      </c>
    </row>
    <row r="442" spans="1:62" x14ac:dyDescent="0.25">
      <c r="A442" s="67" t="s">
        <v>2514</v>
      </c>
      <c r="B442" s="68"/>
      <c r="C442" s="68"/>
      <c r="D442" s="69"/>
      <c r="E442" s="111"/>
      <c r="F442" s="103" t="s">
        <v>502</v>
      </c>
      <c r="G442" s="112"/>
      <c r="H442" s="72"/>
      <c r="I442" s="73"/>
      <c r="J442" s="113"/>
      <c r="K442" s="72" t="s">
        <v>6322</v>
      </c>
      <c r="L442" s="114"/>
      <c r="M442" s="77">
        <v>2149.78271484375</v>
      </c>
      <c r="N442" s="77">
        <v>6109.013671875</v>
      </c>
      <c r="O442" s="78"/>
      <c r="P442" s="79"/>
      <c r="Q442" s="79"/>
      <c r="R442" s="89"/>
      <c r="S442" s="49">
        <v>0</v>
      </c>
      <c r="T442" s="49">
        <v>6</v>
      </c>
      <c r="U442" s="50">
        <v>4116.3333329999996</v>
      </c>
      <c r="V442" s="50">
        <v>9.2100000000000005E-4</v>
      </c>
      <c r="W442" s="50">
        <v>1.109E-3</v>
      </c>
      <c r="X442" s="50">
        <v>2.3370380000000002</v>
      </c>
      <c r="Y442" s="50">
        <v>0</v>
      </c>
      <c r="Z442" s="50">
        <v>0</v>
      </c>
      <c r="AA442" s="74">
        <v>442</v>
      </c>
      <c r="AB442" s="74"/>
      <c r="AC442" s="75"/>
      <c r="AD442" s="82" t="s">
        <v>4388</v>
      </c>
      <c r="AE442" s="82">
        <v>87</v>
      </c>
      <c r="AF442" s="82">
        <v>3</v>
      </c>
      <c r="AG442" s="82">
        <v>17</v>
      </c>
      <c r="AH442" s="82">
        <v>0</v>
      </c>
      <c r="AI442" s="82"/>
      <c r="AJ442" s="82"/>
      <c r="AK442" s="82"/>
      <c r="AL442" s="82"/>
      <c r="AM442" s="82"/>
      <c r="AN442" s="84">
        <v>42855.607905092591</v>
      </c>
      <c r="AO442" s="82"/>
      <c r="AP442" s="82" t="b">
        <v>1</v>
      </c>
      <c r="AQ442" s="82" t="b">
        <v>1</v>
      </c>
      <c r="AR442" s="82" t="b">
        <v>0</v>
      </c>
      <c r="AS442" s="82" t="s">
        <v>1023</v>
      </c>
      <c r="AT442" s="82">
        <v>0</v>
      </c>
      <c r="AU442" s="82"/>
      <c r="AV442" s="82" t="b">
        <v>0</v>
      </c>
      <c r="AW442" s="82" t="s">
        <v>1780</v>
      </c>
      <c r="AX442" s="85" t="s">
        <v>5870</v>
      </c>
      <c r="AY442" s="82" t="s">
        <v>66</v>
      </c>
      <c r="AZ442" s="49" t="s">
        <v>2667</v>
      </c>
      <c r="BA442" s="49" t="s">
        <v>2667</v>
      </c>
      <c r="BB442" s="49" t="s">
        <v>478</v>
      </c>
      <c r="BC442" s="49" t="s">
        <v>478</v>
      </c>
      <c r="BD442" s="49"/>
      <c r="BE442" s="49"/>
      <c r="BF442" s="123" t="s">
        <v>6566</v>
      </c>
      <c r="BG442" s="123" t="s">
        <v>6566</v>
      </c>
      <c r="BH442" s="123" t="s">
        <v>6724</v>
      </c>
      <c r="BI442" s="123" t="s">
        <v>6724</v>
      </c>
      <c r="BJ442" s="87" t="e">
        <f>REPLACE(INDEX(GroupVertices[Group], MATCH(Vertices[[#This Row],[Vertex]],GroupVertices[Vertex],0)),1,1,"")</f>
        <v>#N/A</v>
      </c>
    </row>
    <row r="443" spans="1:62" x14ac:dyDescent="0.25">
      <c r="A443" s="67" t="s">
        <v>217</v>
      </c>
      <c r="B443" s="68"/>
      <c r="C443" s="68"/>
      <c r="D443" s="69"/>
      <c r="E443" s="71"/>
      <c r="F443" s="103" t="s">
        <v>503</v>
      </c>
      <c r="G443" s="68"/>
      <c r="H443" s="72"/>
      <c r="I443" s="73"/>
      <c r="J443" s="73"/>
      <c r="K443" s="72" t="s">
        <v>1961</v>
      </c>
      <c r="L443" s="76"/>
      <c r="M443" s="77">
        <v>5264.8681640625</v>
      </c>
      <c r="N443" s="77">
        <v>8616.4921875</v>
      </c>
      <c r="O443" s="78"/>
      <c r="P443" s="79"/>
      <c r="Q443" s="79"/>
      <c r="R443" s="89"/>
      <c r="S443" s="49">
        <v>0</v>
      </c>
      <c r="T443" s="49">
        <v>4</v>
      </c>
      <c r="U443" s="50">
        <v>1688.666667</v>
      </c>
      <c r="V443" s="50">
        <v>1.003E-3</v>
      </c>
      <c r="W443" s="50">
        <v>1.312E-3</v>
      </c>
      <c r="X443" s="50">
        <v>1.243207</v>
      </c>
      <c r="Y443" s="50">
        <v>0</v>
      </c>
      <c r="Z443" s="50">
        <v>0</v>
      </c>
      <c r="AA443" s="74">
        <v>443</v>
      </c>
      <c r="AB443" s="74"/>
      <c r="AC443" s="75"/>
      <c r="AD443" s="81" t="s">
        <v>1085</v>
      </c>
      <c r="AE443" s="81">
        <v>132</v>
      </c>
      <c r="AF443" s="81">
        <v>56</v>
      </c>
      <c r="AG443" s="81">
        <v>3341</v>
      </c>
      <c r="AH443" s="81">
        <v>801</v>
      </c>
      <c r="AI443" s="81">
        <v>-25200</v>
      </c>
      <c r="AJ443" s="81"/>
      <c r="AK443" s="81" t="s">
        <v>1409</v>
      </c>
      <c r="AL443" s="81"/>
      <c r="AM443" s="81" t="s">
        <v>1568</v>
      </c>
      <c r="AN443" s="83">
        <v>41887.277962962966</v>
      </c>
      <c r="AO443" s="86" t="s">
        <v>1578</v>
      </c>
      <c r="AP443" s="81" t="b">
        <v>1</v>
      </c>
      <c r="AQ443" s="81" t="b">
        <v>0</v>
      </c>
      <c r="AR443" s="81" t="b">
        <v>1</v>
      </c>
      <c r="AS443" s="81" t="s">
        <v>1023</v>
      </c>
      <c r="AT443" s="81">
        <v>3</v>
      </c>
      <c r="AU443" s="86" t="s">
        <v>1731</v>
      </c>
      <c r="AV443" s="81" t="b">
        <v>0</v>
      </c>
      <c r="AW443" s="81" t="s">
        <v>1780</v>
      </c>
      <c r="AX443" s="86" t="s">
        <v>1784</v>
      </c>
      <c r="AY443" s="81" t="s">
        <v>66</v>
      </c>
      <c r="AZ443" s="49"/>
      <c r="BA443" s="49"/>
      <c r="BB443" s="49"/>
      <c r="BC443" s="49"/>
      <c r="BD443" s="49"/>
      <c r="BE443" s="49"/>
      <c r="BF443" s="123" t="s">
        <v>6427</v>
      </c>
      <c r="BG443" s="123" t="s">
        <v>6427</v>
      </c>
      <c r="BH443" s="123" t="s">
        <v>6587</v>
      </c>
      <c r="BI443" s="123" t="s">
        <v>6587</v>
      </c>
      <c r="BJ443" s="87" t="e">
        <f>REPLACE(INDEX(GroupVertices[Group], MATCH(Vertices[[#This Row],[Vertex]],GroupVertices[Vertex],0)),1,1,"")</f>
        <v>#N/A</v>
      </c>
    </row>
    <row r="444" spans="1:62" x14ac:dyDescent="0.25">
      <c r="A444" s="67" t="s">
        <v>2200</v>
      </c>
      <c r="B444" s="68"/>
      <c r="C444" s="68"/>
      <c r="D444" s="69"/>
      <c r="E444" s="111"/>
      <c r="F444" s="103" t="s">
        <v>2749</v>
      </c>
      <c r="G444" s="112"/>
      <c r="H444" s="72"/>
      <c r="I444" s="73"/>
      <c r="J444" s="113"/>
      <c r="K444" s="72" t="s">
        <v>6003</v>
      </c>
      <c r="L444" s="114"/>
      <c r="M444" s="77">
        <v>3897.7763671875</v>
      </c>
      <c r="N444" s="77">
        <v>897.0821533203125</v>
      </c>
      <c r="O444" s="78"/>
      <c r="P444" s="79"/>
      <c r="Q444" s="79"/>
      <c r="R444" s="89"/>
      <c r="S444" s="49">
        <v>0</v>
      </c>
      <c r="T444" s="49">
        <v>3</v>
      </c>
      <c r="U444" s="50">
        <v>1499.666667</v>
      </c>
      <c r="V444" s="50">
        <v>1.0020000000000001E-3</v>
      </c>
      <c r="W444" s="50">
        <v>1.302E-3</v>
      </c>
      <c r="X444" s="50">
        <v>1.1077999999999999</v>
      </c>
      <c r="Y444" s="50">
        <v>0</v>
      </c>
      <c r="Z444" s="50">
        <v>0</v>
      </c>
      <c r="AA444" s="74">
        <v>444</v>
      </c>
      <c r="AB444" s="74"/>
      <c r="AC444" s="75"/>
      <c r="AD444" s="82" t="s">
        <v>4070</v>
      </c>
      <c r="AE444" s="82">
        <v>435</v>
      </c>
      <c r="AF444" s="82">
        <v>786</v>
      </c>
      <c r="AG444" s="82">
        <v>14837</v>
      </c>
      <c r="AH444" s="82">
        <v>7535</v>
      </c>
      <c r="AI444" s="82"/>
      <c r="AJ444" s="82" t="s">
        <v>4500</v>
      </c>
      <c r="AK444" s="82"/>
      <c r="AL444" s="82"/>
      <c r="AM444" s="82"/>
      <c r="AN444" s="84">
        <v>40526.842592592591</v>
      </c>
      <c r="AO444" s="85" t="s">
        <v>5097</v>
      </c>
      <c r="AP444" s="82" t="b">
        <v>1</v>
      </c>
      <c r="AQ444" s="82" t="b">
        <v>0</v>
      </c>
      <c r="AR444" s="82" t="b">
        <v>1</v>
      </c>
      <c r="AS444" s="82" t="s">
        <v>1023</v>
      </c>
      <c r="AT444" s="82">
        <v>22</v>
      </c>
      <c r="AU444" s="85" t="s">
        <v>1731</v>
      </c>
      <c r="AV444" s="82" t="b">
        <v>0</v>
      </c>
      <c r="AW444" s="82" t="s">
        <v>1780</v>
      </c>
      <c r="AX444" s="85" t="s">
        <v>5551</v>
      </c>
      <c r="AY444" s="82" t="s">
        <v>66</v>
      </c>
      <c r="AZ444" s="49"/>
      <c r="BA444" s="49"/>
      <c r="BB444" s="49"/>
      <c r="BC444" s="49"/>
      <c r="BD444" s="49" t="s">
        <v>2687</v>
      </c>
      <c r="BE444" s="49" t="s">
        <v>2687</v>
      </c>
      <c r="BF444" s="123" t="s">
        <v>6526</v>
      </c>
      <c r="BG444" s="123" t="s">
        <v>6526</v>
      </c>
      <c r="BH444" s="123" t="s">
        <v>6685</v>
      </c>
      <c r="BI444" s="123" t="s">
        <v>6685</v>
      </c>
      <c r="BJ444" s="87" t="e">
        <f>REPLACE(INDEX(GroupVertices[Group], MATCH(Vertices[[#This Row],[Vertex]],GroupVertices[Vertex],0)),1,1,"")</f>
        <v>#N/A</v>
      </c>
    </row>
    <row r="445" spans="1:62" x14ac:dyDescent="0.25">
      <c r="A445" s="67" t="s">
        <v>2209</v>
      </c>
      <c r="B445" s="68"/>
      <c r="C445" s="68"/>
      <c r="D445" s="69"/>
      <c r="E445" s="111"/>
      <c r="F445" s="103" t="s">
        <v>2756</v>
      </c>
      <c r="G445" s="112"/>
      <c r="H445" s="72"/>
      <c r="I445" s="73"/>
      <c r="J445" s="113"/>
      <c r="K445" s="72" t="s">
        <v>6014</v>
      </c>
      <c r="L445" s="114"/>
      <c r="M445" s="77">
        <v>2144.32958984375</v>
      </c>
      <c r="N445" s="77">
        <v>9027.3681640625</v>
      </c>
      <c r="O445" s="78"/>
      <c r="P445" s="79"/>
      <c r="Q445" s="79"/>
      <c r="R445" s="89"/>
      <c r="S445" s="49">
        <v>0</v>
      </c>
      <c r="T445" s="49">
        <v>3</v>
      </c>
      <c r="U445" s="50">
        <v>14</v>
      </c>
      <c r="V445" s="50">
        <v>0.125</v>
      </c>
      <c r="W445" s="50">
        <v>0</v>
      </c>
      <c r="X445" s="50">
        <v>1.7215339999999999</v>
      </c>
      <c r="Y445" s="50">
        <v>0</v>
      </c>
      <c r="Z445" s="50">
        <v>0</v>
      </c>
      <c r="AA445" s="74">
        <v>445</v>
      </c>
      <c r="AB445" s="74"/>
      <c r="AC445" s="75"/>
      <c r="AD445" s="82" t="s">
        <v>4081</v>
      </c>
      <c r="AE445" s="82">
        <v>948</v>
      </c>
      <c r="AF445" s="82">
        <v>398</v>
      </c>
      <c r="AG445" s="82">
        <v>2645</v>
      </c>
      <c r="AH445" s="82">
        <v>699</v>
      </c>
      <c r="AI445" s="82">
        <v>19800</v>
      </c>
      <c r="AJ445" s="82"/>
      <c r="AK445" s="82" t="s">
        <v>1498</v>
      </c>
      <c r="AL445" s="82"/>
      <c r="AM445" s="82" t="s">
        <v>1498</v>
      </c>
      <c r="AN445" s="84">
        <v>40056.269895833335</v>
      </c>
      <c r="AO445" s="85" t="s">
        <v>5105</v>
      </c>
      <c r="AP445" s="82" t="b">
        <v>0</v>
      </c>
      <c r="AQ445" s="82" t="b">
        <v>0</v>
      </c>
      <c r="AR445" s="82" t="b">
        <v>1</v>
      </c>
      <c r="AS445" s="82" t="s">
        <v>1023</v>
      </c>
      <c r="AT445" s="82">
        <v>8</v>
      </c>
      <c r="AU445" s="85" t="s">
        <v>5380</v>
      </c>
      <c r="AV445" s="82" t="b">
        <v>0</v>
      </c>
      <c r="AW445" s="82" t="s">
        <v>1780</v>
      </c>
      <c r="AX445" s="85" t="s">
        <v>5562</v>
      </c>
      <c r="AY445" s="82" t="s">
        <v>66</v>
      </c>
      <c r="AZ445" s="49"/>
      <c r="BA445" s="49"/>
      <c r="BB445" s="49"/>
      <c r="BC445" s="49"/>
      <c r="BD445" s="49" t="s">
        <v>2691</v>
      </c>
      <c r="BE445" s="49" t="s">
        <v>2691</v>
      </c>
      <c r="BF445" s="123" t="s">
        <v>6534</v>
      </c>
      <c r="BG445" s="123" t="s">
        <v>6534</v>
      </c>
      <c r="BH445" s="123" t="s">
        <v>6693</v>
      </c>
      <c r="BI445" s="123" t="s">
        <v>6693</v>
      </c>
      <c r="BJ445" s="87" t="e">
        <f>REPLACE(INDEX(GroupVertices[Group], MATCH(Vertices[[#This Row],[Vertex]],GroupVertices[Vertex],0)),1,1,"")</f>
        <v>#N/A</v>
      </c>
    </row>
    <row r="446" spans="1:62" x14ac:dyDescent="0.25">
      <c r="A446" s="67" t="s">
        <v>352</v>
      </c>
      <c r="B446" s="68"/>
      <c r="C446" s="68"/>
      <c r="D446" s="69"/>
      <c r="E446" s="71"/>
      <c r="F446" s="103" t="s">
        <v>631</v>
      </c>
      <c r="G446" s="68"/>
      <c r="H446" s="72"/>
      <c r="I446" s="73"/>
      <c r="J446" s="73"/>
      <c r="K446" s="72" t="s">
        <v>2100</v>
      </c>
      <c r="L446" s="76"/>
      <c r="M446" s="77">
        <v>7506.35400390625</v>
      </c>
      <c r="N446" s="77">
        <v>8620.6015625</v>
      </c>
      <c r="O446" s="78"/>
      <c r="P446" s="79"/>
      <c r="Q446" s="79"/>
      <c r="R446" s="89"/>
      <c r="S446" s="49">
        <v>0</v>
      </c>
      <c r="T446" s="49">
        <v>2</v>
      </c>
      <c r="U446" s="50">
        <v>2808</v>
      </c>
      <c r="V446" s="50">
        <v>9.990000000000001E-4</v>
      </c>
      <c r="W446" s="50">
        <v>1.299E-3</v>
      </c>
      <c r="X446" s="50">
        <v>0.76713900000000002</v>
      </c>
      <c r="Y446" s="50">
        <v>0</v>
      </c>
      <c r="Z446" s="50">
        <v>0</v>
      </c>
      <c r="AA446" s="74">
        <v>446</v>
      </c>
      <c r="AB446" s="74"/>
      <c r="AC446" s="75"/>
      <c r="AD446" s="81" t="s">
        <v>1225</v>
      </c>
      <c r="AE446" s="81">
        <v>708</v>
      </c>
      <c r="AF446" s="81">
        <v>285</v>
      </c>
      <c r="AG446" s="81">
        <v>3199</v>
      </c>
      <c r="AH446" s="81">
        <v>18968</v>
      </c>
      <c r="AI446" s="81"/>
      <c r="AJ446" s="81" t="s">
        <v>1377</v>
      </c>
      <c r="AK446" s="81" t="s">
        <v>1480</v>
      </c>
      <c r="AL446" s="81"/>
      <c r="AM446" s="81"/>
      <c r="AN446" s="83">
        <v>42428.421412037038</v>
      </c>
      <c r="AO446" s="86" t="s">
        <v>1701</v>
      </c>
      <c r="AP446" s="81" t="b">
        <v>1</v>
      </c>
      <c r="AQ446" s="81" t="b">
        <v>0</v>
      </c>
      <c r="AR446" s="81" t="b">
        <v>0</v>
      </c>
      <c r="AS446" s="81" t="s">
        <v>1023</v>
      </c>
      <c r="AT446" s="81">
        <v>1</v>
      </c>
      <c r="AU446" s="81"/>
      <c r="AV446" s="81" t="b">
        <v>0</v>
      </c>
      <c r="AW446" s="81" t="s">
        <v>1780</v>
      </c>
      <c r="AX446" s="86" t="s">
        <v>1925</v>
      </c>
      <c r="AY446" s="81" t="s">
        <v>66</v>
      </c>
      <c r="AZ446" s="49"/>
      <c r="BA446" s="49"/>
      <c r="BB446" s="49"/>
      <c r="BC446" s="49"/>
      <c r="BD446" s="49"/>
      <c r="BE446" s="49"/>
      <c r="BF446" s="123" t="s">
        <v>6476</v>
      </c>
      <c r="BG446" s="123" t="s">
        <v>6476</v>
      </c>
      <c r="BH446" s="123" t="s">
        <v>6635</v>
      </c>
      <c r="BI446" s="123" t="s">
        <v>6635</v>
      </c>
      <c r="BJ446" s="87" t="e">
        <f>REPLACE(INDEX(GroupVertices[Group], MATCH(Vertices[[#This Row],[Vertex]],GroupVertices[Vertex],0)),1,1,"")</f>
        <v>#N/A</v>
      </c>
    </row>
    <row r="447" spans="1:62" x14ac:dyDescent="0.25">
      <c r="A447" s="67" t="s">
        <v>251</v>
      </c>
      <c r="B447" s="68"/>
      <c r="C447" s="68"/>
      <c r="D447" s="69"/>
      <c r="E447" s="71"/>
      <c r="F447" s="103" t="s">
        <v>534</v>
      </c>
      <c r="G447" s="68"/>
      <c r="H447" s="72"/>
      <c r="I447" s="73"/>
      <c r="J447" s="73"/>
      <c r="K447" s="72" t="s">
        <v>2000</v>
      </c>
      <c r="L447" s="76"/>
      <c r="M447" s="77">
        <v>7067.4033203125</v>
      </c>
      <c r="N447" s="77">
        <v>9493.18359375</v>
      </c>
      <c r="O447" s="78"/>
      <c r="P447" s="79"/>
      <c r="Q447" s="79"/>
      <c r="R447" s="89"/>
      <c r="S447" s="49">
        <v>0</v>
      </c>
      <c r="T447" s="49">
        <v>2</v>
      </c>
      <c r="U447" s="50">
        <v>940</v>
      </c>
      <c r="V447" s="50">
        <v>5.1699999999999999E-4</v>
      </c>
      <c r="W447" s="50">
        <v>1.9999999999999999E-6</v>
      </c>
      <c r="X447" s="50">
        <v>1.0473440000000001</v>
      </c>
      <c r="Y447" s="50">
        <v>0</v>
      </c>
      <c r="Z447" s="50">
        <v>0</v>
      </c>
      <c r="AA447" s="74">
        <v>447</v>
      </c>
      <c r="AB447" s="74"/>
      <c r="AC447" s="75"/>
      <c r="AD447" s="81" t="s">
        <v>1123</v>
      </c>
      <c r="AE447" s="81">
        <v>234</v>
      </c>
      <c r="AF447" s="81">
        <v>75</v>
      </c>
      <c r="AG447" s="81">
        <v>43</v>
      </c>
      <c r="AH447" s="81">
        <v>75</v>
      </c>
      <c r="AI447" s="81">
        <v>19800</v>
      </c>
      <c r="AJ447" s="81" t="s">
        <v>1289</v>
      </c>
      <c r="AK447" s="81" t="s">
        <v>1435</v>
      </c>
      <c r="AL447" s="86" t="s">
        <v>1517</v>
      </c>
      <c r="AM447" s="81" t="s">
        <v>1435</v>
      </c>
      <c r="AN447" s="83">
        <v>41858.613703703704</v>
      </c>
      <c r="AO447" s="86" t="s">
        <v>1613</v>
      </c>
      <c r="AP447" s="81" t="b">
        <v>0</v>
      </c>
      <c r="AQ447" s="81" t="b">
        <v>0</v>
      </c>
      <c r="AR447" s="81" t="b">
        <v>1</v>
      </c>
      <c r="AS447" s="81" t="s">
        <v>1023</v>
      </c>
      <c r="AT447" s="81">
        <v>0</v>
      </c>
      <c r="AU447" s="86" t="s">
        <v>1744</v>
      </c>
      <c r="AV447" s="81" t="b">
        <v>0</v>
      </c>
      <c r="AW447" s="81" t="s">
        <v>1780</v>
      </c>
      <c r="AX447" s="86" t="s">
        <v>1823</v>
      </c>
      <c r="AY447" s="81" t="s">
        <v>66</v>
      </c>
      <c r="AZ447" s="49"/>
      <c r="BA447" s="49"/>
      <c r="BB447" s="49"/>
      <c r="BC447" s="49"/>
      <c r="BD447" s="49" t="s">
        <v>487</v>
      </c>
      <c r="BE447" s="49" t="s">
        <v>487</v>
      </c>
      <c r="BF447" s="123" t="s">
        <v>6454</v>
      </c>
      <c r="BG447" s="123" t="s">
        <v>6454</v>
      </c>
      <c r="BH447" s="123" t="s">
        <v>6614</v>
      </c>
      <c r="BI447" s="123" t="s">
        <v>6614</v>
      </c>
      <c r="BJ447" s="87" t="e">
        <f>REPLACE(INDEX(GroupVertices[Group], MATCH(Vertices[[#This Row],[Vertex]],GroupVertices[Vertex],0)),1,1,"")</f>
        <v>#N/A</v>
      </c>
    </row>
    <row r="448" spans="1:62" x14ac:dyDescent="0.25">
      <c r="A448" s="67" t="s">
        <v>2155</v>
      </c>
      <c r="B448" s="68"/>
      <c r="C448" s="68"/>
      <c r="D448" s="69"/>
      <c r="E448" s="111"/>
      <c r="F448" s="103" t="s">
        <v>2728</v>
      </c>
      <c r="G448" s="112"/>
      <c r="H448" s="72"/>
      <c r="I448" s="73"/>
      <c r="J448" s="113"/>
      <c r="K448" s="72" t="s">
        <v>5957</v>
      </c>
      <c r="L448" s="114"/>
      <c r="M448" s="77">
        <v>3292.08642578125</v>
      </c>
      <c r="N448" s="77">
        <v>489.99807739257813</v>
      </c>
      <c r="O448" s="78"/>
      <c r="P448" s="79"/>
      <c r="Q448" s="79"/>
      <c r="R448" s="89"/>
      <c r="S448" s="49">
        <v>0</v>
      </c>
      <c r="T448" s="49">
        <v>2</v>
      </c>
      <c r="U448" s="50">
        <v>940</v>
      </c>
      <c r="V448" s="50">
        <v>9.1200000000000005E-4</v>
      </c>
      <c r="W448" s="50">
        <v>1.1019999999999999E-3</v>
      </c>
      <c r="X448" s="50">
        <v>0.768702</v>
      </c>
      <c r="Y448" s="50">
        <v>0</v>
      </c>
      <c r="Z448" s="50">
        <v>0</v>
      </c>
      <c r="AA448" s="74">
        <v>448</v>
      </c>
      <c r="AB448" s="74"/>
      <c r="AC448" s="75"/>
      <c r="AD448" s="82" t="s">
        <v>4024</v>
      </c>
      <c r="AE448" s="82">
        <v>10</v>
      </c>
      <c r="AF448" s="82">
        <v>6</v>
      </c>
      <c r="AG448" s="82">
        <v>77</v>
      </c>
      <c r="AH448" s="82">
        <v>244</v>
      </c>
      <c r="AI448" s="82"/>
      <c r="AJ448" s="82"/>
      <c r="AK448" s="82" t="s">
        <v>1409</v>
      </c>
      <c r="AL448" s="82"/>
      <c r="AM448" s="82"/>
      <c r="AN448" s="84">
        <v>42822.802685185183</v>
      </c>
      <c r="AO448" s="85" t="s">
        <v>5073</v>
      </c>
      <c r="AP448" s="82" t="b">
        <v>1</v>
      </c>
      <c r="AQ448" s="82" t="b">
        <v>0</v>
      </c>
      <c r="AR448" s="82" t="b">
        <v>0</v>
      </c>
      <c r="AS448" s="82" t="s">
        <v>1023</v>
      </c>
      <c r="AT448" s="82">
        <v>0</v>
      </c>
      <c r="AU448" s="82"/>
      <c r="AV448" s="82" t="b">
        <v>0</v>
      </c>
      <c r="AW448" s="82" t="s">
        <v>1780</v>
      </c>
      <c r="AX448" s="85" t="s">
        <v>5505</v>
      </c>
      <c r="AY448" s="82" t="s">
        <v>66</v>
      </c>
      <c r="AZ448" s="49"/>
      <c r="BA448" s="49"/>
      <c r="BB448" s="49"/>
      <c r="BC448" s="49"/>
      <c r="BD448" s="49"/>
      <c r="BE448" s="49"/>
      <c r="BF448" s="123" t="s">
        <v>6517</v>
      </c>
      <c r="BG448" s="123" t="s">
        <v>6517</v>
      </c>
      <c r="BH448" s="123" t="s">
        <v>6676</v>
      </c>
      <c r="BI448" s="123" t="s">
        <v>6676</v>
      </c>
      <c r="BJ448" s="87" t="e">
        <f>REPLACE(INDEX(GroupVertices[Group], MATCH(Vertices[[#This Row],[Vertex]],GroupVertices[Vertex],0)),1,1,"")</f>
        <v>#N/A</v>
      </c>
    </row>
    <row r="449" spans="1:62" x14ac:dyDescent="0.25">
      <c r="A449" s="67" t="s">
        <v>2149</v>
      </c>
      <c r="B449" s="68"/>
      <c r="C449" s="68"/>
      <c r="D449" s="69"/>
      <c r="E449" s="111"/>
      <c r="F449" s="103" t="s">
        <v>2723</v>
      </c>
      <c r="G449" s="112"/>
      <c r="H449" s="72"/>
      <c r="I449" s="73"/>
      <c r="J449" s="113"/>
      <c r="K449" s="72" t="s">
        <v>5949</v>
      </c>
      <c r="L449" s="114"/>
      <c r="M449" s="77">
        <v>468.02816772460938</v>
      </c>
      <c r="N449" s="77">
        <v>6524.740234375</v>
      </c>
      <c r="O449" s="78"/>
      <c r="P449" s="79"/>
      <c r="Q449" s="79"/>
      <c r="R449" s="89"/>
      <c r="S449" s="49">
        <v>0</v>
      </c>
      <c r="T449" s="49">
        <v>2</v>
      </c>
      <c r="U449" s="50">
        <v>8</v>
      </c>
      <c r="V449" s="50">
        <v>0.1</v>
      </c>
      <c r="W449" s="50">
        <v>0</v>
      </c>
      <c r="X449" s="50">
        <v>1.1973830000000001</v>
      </c>
      <c r="Y449" s="50">
        <v>0</v>
      </c>
      <c r="Z449" s="50">
        <v>0</v>
      </c>
      <c r="AA449" s="74">
        <v>449</v>
      </c>
      <c r="AB449" s="74"/>
      <c r="AC449" s="75"/>
      <c r="AD449" s="82" t="s">
        <v>4017</v>
      </c>
      <c r="AE449" s="82">
        <v>349</v>
      </c>
      <c r="AF449" s="82">
        <v>360</v>
      </c>
      <c r="AG449" s="82">
        <v>29233</v>
      </c>
      <c r="AH449" s="82">
        <v>1465</v>
      </c>
      <c r="AI449" s="82">
        <v>-36000</v>
      </c>
      <c r="AJ449" s="82" t="s">
        <v>4452</v>
      </c>
      <c r="AK449" s="82" t="s">
        <v>1498</v>
      </c>
      <c r="AL449" s="82"/>
      <c r="AM449" s="82" t="s">
        <v>1573</v>
      </c>
      <c r="AN449" s="84">
        <v>39780.833182870374</v>
      </c>
      <c r="AO449" s="85" t="s">
        <v>5067</v>
      </c>
      <c r="AP449" s="82" t="b">
        <v>0</v>
      </c>
      <c r="AQ449" s="82" t="b">
        <v>0</v>
      </c>
      <c r="AR449" s="82" t="b">
        <v>1</v>
      </c>
      <c r="AS449" s="82" t="s">
        <v>1023</v>
      </c>
      <c r="AT449" s="82">
        <v>32</v>
      </c>
      <c r="AU449" s="85" t="s">
        <v>5379</v>
      </c>
      <c r="AV449" s="82" t="b">
        <v>0</v>
      </c>
      <c r="AW449" s="82" t="s">
        <v>1780</v>
      </c>
      <c r="AX449" s="85" t="s">
        <v>5497</v>
      </c>
      <c r="AY449" s="82" t="s">
        <v>66</v>
      </c>
      <c r="AZ449" s="49"/>
      <c r="BA449" s="49"/>
      <c r="BB449" s="49"/>
      <c r="BC449" s="49"/>
      <c r="BD449" s="49" t="s">
        <v>2681</v>
      </c>
      <c r="BE449" s="49" t="s">
        <v>2681</v>
      </c>
      <c r="BF449" s="123" t="s">
        <v>6512</v>
      </c>
      <c r="BG449" s="123" t="s">
        <v>6512</v>
      </c>
      <c r="BH449" s="123" t="s">
        <v>6671</v>
      </c>
      <c r="BI449" s="123" t="s">
        <v>6671</v>
      </c>
      <c r="BJ449" s="87" t="e">
        <f>REPLACE(INDEX(GroupVertices[Group], MATCH(Vertices[[#This Row],[Vertex]],GroupVertices[Vertex],0)),1,1,"")</f>
        <v>#N/A</v>
      </c>
    </row>
    <row r="450" spans="1:62" x14ac:dyDescent="0.25">
      <c r="A450" s="67" t="s">
        <v>215</v>
      </c>
      <c r="B450" s="68"/>
      <c r="C450" s="68"/>
      <c r="D450" s="69"/>
      <c r="E450" s="71"/>
      <c r="F450" s="103" t="s">
        <v>501</v>
      </c>
      <c r="G450" s="68"/>
      <c r="H450" s="72"/>
      <c r="I450" s="73"/>
      <c r="J450" s="73"/>
      <c r="K450" s="72" t="s">
        <v>1959</v>
      </c>
      <c r="L450" s="76"/>
      <c r="M450" s="77">
        <v>3847.410888671875</v>
      </c>
      <c r="N450" s="77">
        <v>8032.583984375</v>
      </c>
      <c r="O450" s="78"/>
      <c r="P450" s="79"/>
      <c r="Q450" s="79"/>
      <c r="R450" s="49"/>
      <c r="S450" s="49">
        <v>0</v>
      </c>
      <c r="T450" s="49">
        <v>1</v>
      </c>
      <c r="U450" s="50">
        <v>0</v>
      </c>
      <c r="V450" s="50">
        <v>9.9299999999999996E-4</v>
      </c>
      <c r="W450" s="50">
        <v>1.297E-3</v>
      </c>
      <c r="X450" s="50">
        <v>0.37564799999999998</v>
      </c>
      <c r="Y450" s="50">
        <v>0</v>
      </c>
      <c r="Z450" s="50">
        <v>0</v>
      </c>
      <c r="AA450" s="74">
        <v>450</v>
      </c>
      <c r="AB450" s="74"/>
      <c r="AC450" s="75"/>
      <c r="AD450" s="81" t="s">
        <v>1082</v>
      </c>
      <c r="AE450" s="81">
        <v>61</v>
      </c>
      <c r="AF450" s="81">
        <v>9</v>
      </c>
      <c r="AG450" s="81">
        <v>14</v>
      </c>
      <c r="AH450" s="81">
        <v>4</v>
      </c>
      <c r="AI450" s="81"/>
      <c r="AJ450" s="81"/>
      <c r="AK450" s="81" t="s">
        <v>1408</v>
      </c>
      <c r="AL450" s="81"/>
      <c r="AM450" s="81"/>
      <c r="AN450" s="83">
        <v>42285.211226851854</v>
      </c>
      <c r="AO450" s="86" t="s">
        <v>1576</v>
      </c>
      <c r="AP450" s="81" t="b">
        <v>1</v>
      </c>
      <c r="AQ450" s="81" t="b">
        <v>0</v>
      </c>
      <c r="AR450" s="81" t="b">
        <v>0</v>
      </c>
      <c r="AS450" s="81" t="s">
        <v>1023</v>
      </c>
      <c r="AT450" s="81">
        <v>0</v>
      </c>
      <c r="AU450" s="86" t="s">
        <v>1731</v>
      </c>
      <c r="AV450" s="81" t="b">
        <v>0</v>
      </c>
      <c r="AW450" s="81" t="s">
        <v>1780</v>
      </c>
      <c r="AX450" s="86" t="s">
        <v>1781</v>
      </c>
      <c r="AY450" s="81" t="s">
        <v>66</v>
      </c>
      <c r="AZ450" s="49"/>
      <c r="BA450" s="49"/>
      <c r="BB450" s="49"/>
      <c r="BC450" s="49"/>
      <c r="BD450" s="49" t="s">
        <v>480</v>
      </c>
      <c r="BE450" s="49" t="s">
        <v>480</v>
      </c>
      <c r="BF450" s="123" t="s">
        <v>6424</v>
      </c>
      <c r="BG450" s="123" t="s">
        <v>6424</v>
      </c>
      <c r="BH450" s="123" t="s">
        <v>6584</v>
      </c>
      <c r="BI450" s="123" t="s">
        <v>6584</v>
      </c>
      <c r="BJ450" s="87" t="e">
        <f>REPLACE(INDEX(GroupVertices[Group], MATCH(Vertices[[#This Row],[Vertex]],GroupVertices[Vertex],0)),1,1,"")</f>
        <v>#N/A</v>
      </c>
    </row>
    <row r="451" spans="1:62" x14ac:dyDescent="0.25">
      <c r="A451" s="67" t="s">
        <v>218</v>
      </c>
      <c r="B451" s="68"/>
      <c r="C451" s="68"/>
      <c r="D451" s="69"/>
      <c r="E451" s="71"/>
      <c r="F451" s="103" t="s">
        <v>504</v>
      </c>
      <c r="G451" s="68"/>
      <c r="H451" s="72"/>
      <c r="I451" s="73"/>
      <c r="J451" s="73"/>
      <c r="K451" s="72" t="s">
        <v>1965</v>
      </c>
      <c r="L451" s="76"/>
      <c r="M451" s="77">
        <v>3668.393798828125</v>
      </c>
      <c r="N451" s="77">
        <v>325.22152709960938</v>
      </c>
      <c r="O451" s="78"/>
      <c r="P451" s="79"/>
      <c r="Q451" s="79"/>
      <c r="R451" s="89"/>
      <c r="S451" s="49">
        <v>0</v>
      </c>
      <c r="T451" s="49">
        <v>1</v>
      </c>
      <c r="U451" s="50">
        <v>0</v>
      </c>
      <c r="V451" s="50">
        <v>9.9299999999999996E-4</v>
      </c>
      <c r="W451" s="50">
        <v>1.297E-3</v>
      </c>
      <c r="X451" s="50">
        <v>0.37564799999999998</v>
      </c>
      <c r="Y451" s="50">
        <v>0</v>
      </c>
      <c r="Z451" s="50">
        <v>0</v>
      </c>
      <c r="AA451" s="74">
        <v>451</v>
      </c>
      <c r="AB451" s="74"/>
      <c r="AC451" s="75"/>
      <c r="AD451" s="81" t="s">
        <v>1089</v>
      </c>
      <c r="AE451" s="81">
        <v>1087</v>
      </c>
      <c r="AF451" s="81">
        <v>192</v>
      </c>
      <c r="AG451" s="81">
        <v>21049</v>
      </c>
      <c r="AH451" s="81">
        <v>35</v>
      </c>
      <c r="AI451" s="81"/>
      <c r="AJ451" s="81" t="s">
        <v>1261</v>
      </c>
      <c r="AK451" s="81" t="s">
        <v>1412</v>
      </c>
      <c r="AL451" s="86" t="s">
        <v>1506</v>
      </c>
      <c r="AM451" s="81"/>
      <c r="AN451" s="83">
        <v>42535.305844907409</v>
      </c>
      <c r="AO451" s="86" t="s">
        <v>1581</v>
      </c>
      <c r="AP451" s="81" t="b">
        <v>1</v>
      </c>
      <c r="AQ451" s="81" t="b">
        <v>0</v>
      </c>
      <c r="AR451" s="81" t="b">
        <v>1</v>
      </c>
      <c r="AS451" s="81" t="s">
        <v>1023</v>
      </c>
      <c r="AT451" s="81">
        <v>118</v>
      </c>
      <c r="AU451" s="81"/>
      <c r="AV451" s="81" t="b">
        <v>0</v>
      </c>
      <c r="AW451" s="81" t="s">
        <v>1780</v>
      </c>
      <c r="AX451" s="86" t="s">
        <v>1788</v>
      </c>
      <c r="AY451" s="81" t="s">
        <v>66</v>
      </c>
      <c r="AZ451" s="49"/>
      <c r="BA451" s="49"/>
      <c r="BB451" s="49"/>
      <c r="BC451" s="49"/>
      <c r="BD451" s="49" t="s">
        <v>480</v>
      </c>
      <c r="BE451" s="49" t="s">
        <v>480</v>
      </c>
      <c r="BF451" s="123" t="s">
        <v>6428</v>
      </c>
      <c r="BG451" s="123" t="s">
        <v>6428</v>
      </c>
      <c r="BH451" s="123" t="s">
        <v>6588</v>
      </c>
      <c r="BI451" s="123" t="s">
        <v>6588</v>
      </c>
      <c r="BJ451" s="87" t="e">
        <f>REPLACE(INDEX(GroupVertices[Group], MATCH(Vertices[[#This Row],[Vertex]],GroupVertices[Vertex],0)),1,1,"")</f>
        <v>#N/A</v>
      </c>
    </row>
    <row r="452" spans="1:62" x14ac:dyDescent="0.25">
      <c r="A452" s="67" t="s">
        <v>220</v>
      </c>
      <c r="B452" s="68"/>
      <c r="C452" s="68"/>
      <c r="D452" s="69"/>
      <c r="E452" s="71"/>
      <c r="F452" s="103" t="s">
        <v>506</v>
      </c>
      <c r="G452" s="68"/>
      <c r="H452" s="72"/>
      <c r="I452" s="73"/>
      <c r="J452" s="73"/>
      <c r="K452" s="72" t="s">
        <v>1967</v>
      </c>
      <c r="L452" s="76"/>
      <c r="M452" s="77">
        <v>8992.671875</v>
      </c>
      <c r="N452" s="77">
        <v>2192.29541015625</v>
      </c>
      <c r="O452" s="78"/>
      <c r="P452" s="79"/>
      <c r="Q452" s="79"/>
      <c r="R452" s="89"/>
      <c r="S452" s="49">
        <v>0</v>
      </c>
      <c r="T452" s="49">
        <v>1</v>
      </c>
      <c r="U452" s="50">
        <v>0</v>
      </c>
      <c r="V452" s="50">
        <v>9.9299999999999996E-4</v>
      </c>
      <c r="W452" s="50">
        <v>1.297E-3</v>
      </c>
      <c r="X452" s="50">
        <v>0.37564799999999998</v>
      </c>
      <c r="Y452" s="50">
        <v>0</v>
      </c>
      <c r="Z452" s="50">
        <v>0</v>
      </c>
      <c r="AA452" s="74">
        <v>452</v>
      </c>
      <c r="AB452" s="74"/>
      <c r="AC452" s="75"/>
      <c r="AD452" s="81" t="s">
        <v>1091</v>
      </c>
      <c r="AE452" s="81">
        <v>114</v>
      </c>
      <c r="AF452" s="81">
        <v>45</v>
      </c>
      <c r="AG452" s="81">
        <v>427</v>
      </c>
      <c r="AH452" s="81">
        <v>208</v>
      </c>
      <c r="AI452" s="81">
        <v>19800</v>
      </c>
      <c r="AJ452" s="81">
        <v>9376320727</v>
      </c>
      <c r="AK452" s="81" t="s">
        <v>1413</v>
      </c>
      <c r="AL452" s="81"/>
      <c r="AM452" s="81" t="s">
        <v>1435</v>
      </c>
      <c r="AN452" s="83">
        <v>40406.361759259256</v>
      </c>
      <c r="AO452" s="86" t="s">
        <v>1583</v>
      </c>
      <c r="AP452" s="81" t="b">
        <v>0</v>
      </c>
      <c r="AQ452" s="81" t="b">
        <v>0</v>
      </c>
      <c r="AR452" s="81" t="b">
        <v>0</v>
      </c>
      <c r="AS452" s="81" t="s">
        <v>1023</v>
      </c>
      <c r="AT452" s="81">
        <v>0</v>
      </c>
      <c r="AU452" s="86" t="s">
        <v>1735</v>
      </c>
      <c r="AV452" s="81" t="b">
        <v>0</v>
      </c>
      <c r="AW452" s="81" t="s">
        <v>1780</v>
      </c>
      <c r="AX452" s="86" t="s">
        <v>1790</v>
      </c>
      <c r="AY452" s="81" t="s">
        <v>66</v>
      </c>
      <c r="AZ452" s="49"/>
      <c r="BA452" s="49"/>
      <c r="BB452" s="49"/>
      <c r="BC452" s="49"/>
      <c r="BD452" s="49" t="s">
        <v>480</v>
      </c>
      <c r="BE452" s="49" t="s">
        <v>480</v>
      </c>
      <c r="BF452" s="123" t="s">
        <v>6428</v>
      </c>
      <c r="BG452" s="123" t="s">
        <v>6428</v>
      </c>
      <c r="BH452" s="123" t="s">
        <v>6588</v>
      </c>
      <c r="BI452" s="123" t="s">
        <v>6588</v>
      </c>
      <c r="BJ452" s="87" t="e">
        <f>REPLACE(INDEX(GroupVertices[Group], MATCH(Vertices[[#This Row],[Vertex]],GroupVertices[Vertex],0)),1,1,"")</f>
        <v>#N/A</v>
      </c>
    </row>
    <row r="453" spans="1:62" x14ac:dyDescent="0.25">
      <c r="A453" s="67" t="s">
        <v>222</v>
      </c>
      <c r="B453" s="68"/>
      <c r="C453" s="68"/>
      <c r="D453" s="69"/>
      <c r="E453" s="71"/>
      <c r="F453" s="103" t="s">
        <v>508</v>
      </c>
      <c r="G453" s="68"/>
      <c r="H453" s="72"/>
      <c r="I453" s="73"/>
      <c r="J453" s="73"/>
      <c r="K453" s="72" t="s">
        <v>1970</v>
      </c>
      <c r="L453" s="76"/>
      <c r="M453" s="77">
        <v>8617.298828125</v>
      </c>
      <c r="N453" s="77">
        <v>8067.37109375</v>
      </c>
      <c r="O453" s="78"/>
      <c r="P453" s="79"/>
      <c r="Q453" s="79"/>
      <c r="R453" s="89"/>
      <c r="S453" s="49">
        <v>0</v>
      </c>
      <c r="T453" s="49">
        <v>1</v>
      </c>
      <c r="U453" s="50">
        <v>0</v>
      </c>
      <c r="V453" s="50">
        <v>9.9299999999999996E-4</v>
      </c>
      <c r="W453" s="50">
        <v>1.297E-3</v>
      </c>
      <c r="X453" s="50">
        <v>0.37564799999999998</v>
      </c>
      <c r="Y453" s="50">
        <v>0</v>
      </c>
      <c r="Z453" s="50">
        <v>0</v>
      </c>
      <c r="AA453" s="74">
        <v>453</v>
      </c>
      <c r="AB453" s="74"/>
      <c r="AC453" s="75"/>
      <c r="AD453" s="81" t="s">
        <v>1082</v>
      </c>
      <c r="AE453" s="81">
        <v>176</v>
      </c>
      <c r="AF453" s="81">
        <v>24</v>
      </c>
      <c r="AG453" s="81">
        <v>92</v>
      </c>
      <c r="AH453" s="81">
        <v>95</v>
      </c>
      <c r="AI453" s="81"/>
      <c r="AJ453" s="81" t="s">
        <v>1265</v>
      </c>
      <c r="AK453" s="81" t="s">
        <v>1415</v>
      </c>
      <c r="AL453" s="81"/>
      <c r="AM453" s="81"/>
      <c r="AN453" s="83">
        <v>42481.479537037034</v>
      </c>
      <c r="AO453" s="86" t="s">
        <v>1586</v>
      </c>
      <c r="AP453" s="81" t="b">
        <v>1</v>
      </c>
      <c r="AQ453" s="81" t="b">
        <v>0</v>
      </c>
      <c r="AR453" s="81" t="b">
        <v>0</v>
      </c>
      <c r="AS453" s="81" t="s">
        <v>1023</v>
      </c>
      <c r="AT453" s="81">
        <v>0</v>
      </c>
      <c r="AU453" s="81"/>
      <c r="AV453" s="81" t="b">
        <v>0</v>
      </c>
      <c r="AW453" s="81" t="s">
        <v>1780</v>
      </c>
      <c r="AX453" s="86" t="s">
        <v>1793</v>
      </c>
      <c r="AY453" s="81" t="s">
        <v>66</v>
      </c>
      <c r="AZ453" s="49"/>
      <c r="BA453" s="49"/>
      <c r="BB453" s="49"/>
      <c r="BC453" s="49"/>
      <c r="BD453" s="49" t="s">
        <v>480</v>
      </c>
      <c r="BE453" s="49" t="s">
        <v>480</v>
      </c>
      <c r="BF453" s="123" t="s">
        <v>6424</v>
      </c>
      <c r="BG453" s="123" t="s">
        <v>6424</v>
      </c>
      <c r="BH453" s="123" t="s">
        <v>6584</v>
      </c>
      <c r="BI453" s="123" t="s">
        <v>6584</v>
      </c>
      <c r="BJ453" s="87" t="e">
        <f>REPLACE(INDEX(GroupVertices[Group], MATCH(Vertices[[#This Row],[Vertex]],GroupVertices[Vertex],0)),1,1,"")</f>
        <v>#N/A</v>
      </c>
    </row>
    <row r="454" spans="1:62" x14ac:dyDescent="0.25">
      <c r="A454" s="67" t="s">
        <v>224</v>
      </c>
      <c r="B454" s="68"/>
      <c r="C454" s="68"/>
      <c r="D454" s="69"/>
      <c r="E454" s="71"/>
      <c r="F454" s="103" t="s">
        <v>510</v>
      </c>
      <c r="G454" s="68"/>
      <c r="H454" s="72"/>
      <c r="I454" s="73"/>
      <c r="J454" s="73"/>
      <c r="K454" s="72" t="s">
        <v>1972</v>
      </c>
      <c r="L454" s="76"/>
      <c r="M454" s="77">
        <v>1924.39990234375</v>
      </c>
      <c r="N454" s="77">
        <v>5503.138671875</v>
      </c>
      <c r="O454" s="78"/>
      <c r="P454" s="79"/>
      <c r="Q454" s="79"/>
      <c r="R454" s="89"/>
      <c r="S454" s="49">
        <v>0</v>
      </c>
      <c r="T454" s="49">
        <v>1</v>
      </c>
      <c r="U454" s="50">
        <v>0</v>
      </c>
      <c r="V454" s="50">
        <v>9.9299999999999996E-4</v>
      </c>
      <c r="W454" s="50">
        <v>1.297E-3</v>
      </c>
      <c r="X454" s="50">
        <v>0.37564799999999998</v>
      </c>
      <c r="Y454" s="50">
        <v>0</v>
      </c>
      <c r="Z454" s="50">
        <v>0</v>
      </c>
      <c r="AA454" s="74">
        <v>454</v>
      </c>
      <c r="AB454" s="74"/>
      <c r="AC454" s="75"/>
      <c r="AD454" s="81" t="s">
        <v>1095</v>
      </c>
      <c r="AE454" s="81">
        <v>2212</v>
      </c>
      <c r="AF454" s="81">
        <v>333</v>
      </c>
      <c r="AG454" s="81">
        <v>11355</v>
      </c>
      <c r="AH454" s="81">
        <v>5572</v>
      </c>
      <c r="AI454" s="81">
        <v>19800</v>
      </c>
      <c r="AJ454" s="81" t="s">
        <v>1267</v>
      </c>
      <c r="AK454" s="81" t="s">
        <v>1417</v>
      </c>
      <c r="AL454" s="81"/>
      <c r="AM454" s="81" t="s">
        <v>1435</v>
      </c>
      <c r="AN454" s="83">
        <v>41742.596319444441</v>
      </c>
      <c r="AO454" s="86" t="s">
        <v>1588</v>
      </c>
      <c r="AP454" s="81" t="b">
        <v>1</v>
      </c>
      <c r="AQ454" s="81" t="b">
        <v>0</v>
      </c>
      <c r="AR454" s="81" t="b">
        <v>1</v>
      </c>
      <c r="AS454" s="81" t="s">
        <v>1023</v>
      </c>
      <c r="AT454" s="81">
        <v>9</v>
      </c>
      <c r="AU454" s="86" t="s">
        <v>1731</v>
      </c>
      <c r="AV454" s="81" t="b">
        <v>0</v>
      </c>
      <c r="AW454" s="81" t="s">
        <v>1780</v>
      </c>
      <c r="AX454" s="86" t="s">
        <v>1795</v>
      </c>
      <c r="AY454" s="81" t="s">
        <v>66</v>
      </c>
      <c r="AZ454" s="49"/>
      <c r="BA454" s="49"/>
      <c r="BB454" s="49"/>
      <c r="BC454" s="49"/>
      <c r="BD454" s="49" t="s">
        <v>480</v>
      </c>
      <c r="BE454" s="49" t="s">
        <v>480</v>
      </c>
      <c r="BF454" s="123" t="s">
        <v>6432</v>
      </c>
      <c r="BG454" s="123" t="s">
        <v>6432</v>
      </c>
      <c r="BH454" s="123" t="s">
        <v>6592</v>
      </c>
      <c r="BI454" s="123" t="s">
        <v>6592</v>
      </c>
      <c r="BJ454" s="87" t="e">
        <f>REPLACE(INDEX(GroupVertices[Group], MATCH(Vertices[[#This Row],[Vertex]],GroupVertices[Vertex],0)),1,1,"")</f>
        <v>#N/A</v>
      </c>
    </row>
    <row r="455" spans="1:62" x14ac:dyDescent="0.25">
      <c r="A455" s="67" t="s">
        <v>226</v>
      </c>
      <c r="B455" s="68"/>
      <c r="C455" s="68"/>
      <c r="D455" s="69"/>
      <c r="E455" s="71"/>
      <c r="F455" s="103" t="s">
        <v>512</v>
      </c>
      <c r="G455" s="68"/>
      <c r="H455" s="72"/>
      <c r="I455" s="73"/>
      <c r="J455" s="73"/>
      <c r="K455" s="72" t="s">
        <v>1974</v>
      </c>
      <c r="L455" s="76"/>
      <c r="M455" s="77">
        <v>8223.115234375</v>
      </c>
      <c r="N455" s="77">
        <v>8215.103515625</v>
      </c>
      <c r="O455" s="78"/>
      <c r="P455" s="79"/>
      <c r="Q455" s="79"/>
      <c r="R455" s="89"/>
      <c r="S455" s="49">
        <v>0</v>
      </c>
      <c r="T455" s="49">
        <v>1</v>
      </c>
      <c r="U455" s="50">
        <v>0</v>
      </c>
      <c r="V455" s="50">
        <v>9.9299999999999996E-4</v>
      </c>
      <c r="W455" s="50">
        <v>1.297E-3</v>
      </c>
      <c r="X455" s="50">
        <v>0.37564799999999998</v>
      </c>
      <c r="Y455" s="50">
        <v>0</v>
      </c>
      <c r="Z455" s="50">
        <v>0</v>
      </c>
      <c r="AA455" s="74">
        <v>455</v>
      </c>
      <c r="AB455" s="74"/>
      <c r="AC455" s="75"/>
      <c r="AD455" s="81" t="s">
        <v>1097</v>
      </c>
      <c r="AE455" s="81">
        <v>302</v>
      </c>
      <c r="AF455" s="81">
        <v>4205</v>
      </c>
      <c r="AG455" s="81">
        <v>56766</v>
      </c>
      <c r="AH455" s="81">
        <v>5083</v>
      </c>
      <c r="AI455" s="81">
        <v>19800</v>
      </c>
      <c r="AJ455" s="81" t="s">
        <v>1269</v>
      </c>
      <c r="AK455" s="81" t="s">
        <v>1418</v>
      </c>
      <c r="AL455" s="81"/>
      <c r="AM455" s="81" t="s">
        <v>1419</v>
      </c>
      <c r="AN455" s="83">
        <v>39954.689722222225</v>
      </c>
      <c r="AO455" s="86" t="s">
        <v>1590</v>
      </c>
      <c r="AP455" s="81" t="b">
        <v>0</v>
      </c>
      <c r="AQ455" s="81" t="b">
        <v>0</v>
      </c>
      <c r="AR455" s="81" t="b">
        <v>1</v>
      </c>
      <c r="AS455" s="81" t="s">
        <v>1023</v>
      </c>
      <c r="AT455" s="81">
        <v>56</v>
      </c>
      <c r="AU455" s="86" t="s">
        <v>1737</v>
      </c>
      <c r="AV455" s="81" t="b">
        <v>0</v>
      </c>
      <c r="AW455" s="81" t="s">
        <v>1780</v>
      </c>
      <c r="AX455" s="86" t="s">
        <v>1797</v>
      </c>
      <c r="AY455" s="81" t="s">
        <v>66</v>
      </c>
      <c r="AZ455" s="49"/>
      <c r="BA455" s="49"/>
      <c r="BB455" s="49"/>
      <c r="BC455" s="49"/>
      <c r="BD455" s="49" t="s">
        <v>480</v>
      </c>
      <c r="BE455" s="49" t="s">
        <v>480</v>
      </c>
      <c r="BF455" s="123" t="s">
        <v>6432</v>
      </c>
      <c r="BG455" s="123" t="s">
        <v>6432</v>
      </c>
      <c r="BH455" s="123" t="s">
        <v>6592</v>
      </c>
      <c r="BI455" s="123" t="s">
        <v>6592</v>
      </c>
      <c r="BJ455" s="87" t="e">
        <f>REPLACE(INDEX(GroupVertices[Group], MATCH(Vertices[[#This Row],[Vertex]],GroupVertices[Vertex],0)),1,1,"")</f>
        <v>#N/A</v>
      </c>
    </row>
    <row r="456" spans="1:62" x14ac:dyDescent="0.25">
      <c r="A456" s="67" t="s">
        <v>227</v>
      </c>
      <c r="B456" s="68"/>
      <c r="C456" s="68"/>
      <c r="D456" s="69"/>
      <c r="E456" s="71"/>
      <c r="F456" s="103" t="s">
        <v>513</v>
      </c>
      <c r="G456" s="68"/>
      <c r="H456" s="72"/>
      <c r="I456" s="73"/>
      <c r="J456" s="73"/>
      <c r="K456" s="72" t="s">
        <v>1975</v>
      </c>
      <c r="L456" s="76"/>
      <c r="M456" s="77">
        <v>9454.578125</v>
      </c>
      <c r="N456" s="77">
        <v>6798.0341796875</v>
      </c>
      <c r="O456" s="78"/>
      <c r="P456" s="79"/>
      <c r="Q456" s="79"/>
      <c r="R456" s="89"/>
      <c r="S456" s="49">
        <v>0</v>
      </c>
      <c r="T456" s="49">
        <v>1</v>
      </c>
      <c r="U456" s="50">
        <v>0</v>
      </c>
      <c r="V456" s="50">
        <v>9.9299999999999996E-4</v>
      </c>
      <c r="W456" s="50">
        <v>1.297E-3</v>
      </c>
      <c r="X456" s="50">
        <v>0.37564799999999998</v>
      </c>
      <c r="Y456" s="50">
        <v>0</v>
      </c>
      <c r="Z456" s="50">
        <v>0</v>
      </c>
      <c r="AA456" s="74">
        <v>456</v>
      </c>
      <c r="AB456" s="74"/>
      <c r="AC456" s="75"/>
      <c r="AD456" s="81" t="s">
        <v>1098</v>
      </c>
      <c r="AE456" s="81">
        <v>624</v>
      </c>
      <c r="AF456" s="81">
        <v>232</v>
      </c>
      <c r="AG456" s="81">
        <v>151</v>
      </c>
      <c r="AH456" s="81">
        <v>406</v>
      </c>
      <c r="AI456" s="81"/>
      <c r="AJ456" s="81"/>
      <c r="AK456" s="81" t="s">
        <v>1419</v>
      </c>
      <c r="AL456" s="81"/>
      <c r="AM456" s="81"/>
      <c r="AN456" s="83">
        <v>39993.285173611112</v>
      </c>
      <c r="AO456" s="86" t="s">
        <v>1591</v>
      </c>
      <c r="AP456" s="81" t="b">
        <v>1</v>
      </c>
      <c r="AQ456" s="81" t="b">
        <v>0</v>
      </c>
      <c r="AR456" s="81" t="b">
        <v>0</v>
      </c>
      <c r="AS456" s="81" t="s">
        <v>1023</v>
      </c>
      <c r="AT456" s="81">
        <v>3</v>
      </c>
      <c r="AU456" s="86" t="s">
        <v>1731</v>
      </c>
      <c r="AV456" s="81" t="b">
        <v>0</v>
      </c>
      <c r="AW456" s="81" t="s">
        <v>1780</v>
      </c>
      <c r="AX456" s="86" t="s">
        <v>1798</v>
      </c>
      <c r="AY456" s="81" t="s">
        <v>66</v>
      </c>
      <c r="AZ456" s="49"/>
      <c r="BA456" s="49"/>
      <c r="BB456" s="49"/>
      <c r="BC456" s="49"/>
      <c r="BD456" s="49" t="s">
        <v>480</v>
      </c>
      <c r="BE456" s="49" t="s">
        <v>480</v>
      </c>
      <c r="BF456" s="123" t="s">
        <v>6432</v>
      </c>
      <c r="BG456" s="123" t="s">
        <v>6432</v>
      </c>
      <c r="BH456" s="123" t="s">
        <v>6592</v>
      </c>
      <c r="BI456" s="123" t="s">
        <v>6592</v>
      </c>
      <c r="BJ456" s="87" t="e">
        <f>REPLACE(INDEX(GroupVertices[Group], MATCH(Vertices[[#This Row],[Vertex]],GroupVertices[Vertex],0)),1,1,"")</f>
        <v>#N/A</v>
      </c>
    </row>
    <row r="457" spans="1:62" x14ac:dyDescent="0.25">
      <c r="A457" s="67" t="s">
        <v>229</v>
      </c>
      <c r="B457" s="68"/>
      <c r="C457" s="68"/>
      <c r="D457" s="69"/>
      <c r="E457" s="71"/>
      <c r="F457" s="103" t="s">
        <v>514</v>
      </c>
      <c r="G457" s="68"/>
      <c r="H457" s="72"/>
      <c r="I457" s="73"/>
      <c r="J457" s="73"/>
      <c r="K457" s="72" t="s">
        <v>1977</v>
      </c>
      <c r="L457" s="76"/>
      <c r="M457" s="77">
        <v>5150.6142578125</v>
      </c>
      <c r="N457" s="77">
        <v>187.986572265625</v>
      </c>
      <c r="O457" s="78"/>
      <c r="P457" s="79"/>
      <c r="Q457" s="79"/>
      <c r="R457" s="89"/>
      <c r="S457" s="49">
        <v>0</v>
      </c>
      <c r="T457" s="49">
        <v>1</v>
      </c>
      <c r="U457" s="50">
        <v>0</v>
      </c>
      <c r="V457" s="50">
        <v>9.9299999999999996E-4</v>
      </c>
      <c r="W457" s="50">
        <v>1.297E-3</v>
      </c>
      <c r="X457" s="50">
        <v>0.37564799999999998</v>
      </c>
      <c r="Y457" s="50">
        <v>0</v>
      </c>
      <c r="Z457" s="50">
        <v>0</v>
      </c>
      <c r="AA457" s="74">
        <v>457</v>
      </c>
      <c r="AB457" s="74"/>
      <c r="AC457" s="75"/>
      <c r="AD457" s="81" t="s">
        <v>1100</v>
      </c>
      <c r="AE457" s="81">
        <v>674</v>
      </c>
      <c r="AF457" s="81">
        <v>4849</v>
      </c>
      <c r="AG457" s="81">
        <v>22277</v>
      </c>
      <c r="AH457" s="81">
        <v>2624</v>
      </c>
      <c r="AI457" s="81">
        <v>-25200</v>
      </c>
      <c r="AJ457" s="81" t="s">
        <v>1270</v>
      </c>
      <c r="AK457" s="81" t="s">
        <v>1416</v>
      </c>
      <c r="AL457" s="81"/>
      <c r="AM457" s="81" t="s">
        <v>1568</v>
      </c>
      <c r="AN457" s="83">
        <v>42211.67696759259</v>
      </c>
      <c r="AO457" s="86" t="s">
        <v>1592</v>
      </c>
      <c r="AP457" s="81" t="b">
        <v>1</v>
      </c>
      <c r="AQ457" s="81" t="b">
        <v>0</v>
      </c>
      <c r="AR457" s="81" t="b">
        <v>0</v>
      </c>
      <c r="AS457" s="81" t="s">
        <v>1023</v>
      </c>
      <c r="AT457" s="81">
        <v>42</v>
      </c>
      <c r="AU457" s="86" t="s">
        <v>1731</v>
      </c>
      <c r="AV457" s="81" t="b">
        <v>0</v>
      </c>
      <c r="AW457" s="81" t="s">
        <v>1780</v>
      </c>
      <c r="AX457" s="86" t="s">
        <v>1800</v>
      </c>
      <c r="AY457" s="81" t="s">
        <v>66</v>
      </c>
      <c r="AZ457" s="49"/>
      <c r="BA457" s="49"/>
      <c r="BB457" s="49"/>
      <c r="BC457" s="49"/>
      <c r="BD457" s="49" t="s">
        <v>480</v>
      </c>
      <c r="BE457" s="49" t="s">
        <v>480</v>
      </c>
      <c r="BF457" s="123" t="s">
        <v>6432</v>
      </c>
      <c r="BG457" s="123" t="s">
        <v>6432</v>
      </c>
      <c r="BH457" s="123" t="s">
        <v>6592</v>
      </c>
      <c r="BI457" s="123" t="s">
        <v>6592</v>
      </c>
      <c r="BJ457" s="87" t="e">
        <f>REPLACE(INDEX(GroupVertices[Group], MATCH(Vertices[[#This Row],[Vertex]],GroupVertices[Vertex],0)),1,1,"")</f>
        <v>#N/A</v>
      </c>
    </row>
    <row r="458" spans="1:62" x14ac:dyDescent="0.25">
      <c r="A458" s="67" t="s">
        <v>230</v>
      </c>
      <c r="B458" s="68"/>
      <c r="C458" s="68"/>
      <c r="D458" s="69"/>
      <c r="E458" s="71"/>
      <c r="F458" s="103" t="s">
        <v>515</v>
      </c>
      <c r="G458" s="68"/>
      <c r="H458" s="72"/>
      <c r="I458" s="73"/>
      <c r="J458" s="73"/>
      <c r="K458" s="72" t="s">
        <v>1978</v>
      </c>
      <c r="L458" s="76"/>
      <c r="M458" s="77">
        <v>6546.70361328125</v>
      </c>
      <c r="N458" s="77">
        <v>9764.3095703125</v>
      </c>
      <c r="O458" s="78"/>
      <c r="P458" s="79"/>
      <c r="Q458" s="79"/>
      <c r="R458" s="89"/>
      <c r="S458" s="49">
        <v>0</v>
      </c>
      <c r="T458" s="49">
        <v>1</v>
      </c>
      <c r="U458" s="50">
        <v>0</v>
      </c>
      <c r="V458" s="50">
        <v>5.2099999999999998E-4</v>
      </c>
      <c r="W458" s="50">
        <v>5.0000000000000004E-6</v>
      </c>
      <c r="X458" s="50">
        <v>0.45501000000000003</v>
      </c>
      <c r="Y458" s="50">
        <v>0</v>
      </c>
      <c r="Z458" s="50">
        <v>0</v>
      </c>
      <c r="AA458" s="74">
        <v>458</v>
      </c>
      <c r="AB458" s="74"/>
      <c r="AC458" s="75"/>
      <c r="AD458" s="81" t="s">
        <v>1101</v>
      </c>
      <c r="AE458" s="81">
        <v>645</v>
      </c>
      <c r="AF458" s="81">
        <v>1000</v>
      </c>
      <c r="AG458" s="81">
        <v>16862</v>
      </c>
      <c r="AH458" s="81">
        <v>6879</v>
      </c>
      <c r="AI458" s="81"/>
      <c r="AJ458" s="81" t="s">
        <v>1271</v>
      </c>
      <c r="AK458" s="81"/>
      <c r="AL458" s="81"/>
      <c r="AM458" s="81"/>
      <c r="AN458" s="83">
        <v>41441.436365740738</v>
      </c>
      <c r="AO458" s="86" t="s">
        <v>1593</v>
      </c>
      <c r="AP458" s="81" t="b">
        <v>1</v>
      </c>
      <c r="AQ458" s="81" t="b">
        <v>0</v>
      </c>
      <c r="AR458" s="81" t="b">
        <v>1</v>
      </c>
      <c r="AS458" s="81" t="s">
        <v>1023</v>
      </c>
      <c r="AT458" s="81">
        <v>8</v>
      </c>
      <c r="AU458" s="86" t="s">
        <v>1731</v>
      </c>
      <c r="AV458" s="81" t="b">
        <v>0</v>
      </c>
      <c r="AW458" s="81" t="s">
        <v>1780</v>
      </c>
      <c r="AX458" s="86" t="s">
        <v>1801</v>
      </c>
      <c r="AY458" s="81" t="s">
        <v>66</v>
      </c>
      <c r="AZ458" s="49"/>
      <c r="BA458" s="49"/>
      <c r="BB458" s="49"/>
      <c r="BC458" s="49"/>
      <c r="BD458" s="49"/>
      <c r="BE458" s="49"/>
      <c r="BF458" s="123" t="s">
        <v>6434</v>
      </c>
      <c r="BG458" s="123" t="s">
        <v>6434</v>
      </c>
      <c r="BH458" s="123" t="s">
        <v>6594</v>
      </c>
      <c r="BI458" s="123" t="s">
        <v>6594</v>
      </c>
      <c r="BJ458" s="87" t="e">
        <f>REPLACE(INDEX(GroupVertices[Group], MATCH(Vertices[[#This Row],[Vertex]],GroupVertices[Vertex],0)),1,1,"")</f>
        <v>#N/A</v>
      </c>
    </row>
    <row r="459" spans="1:62" x14ac:dyDescent="0.25">
      <c r="A459" s="67" t="s">
        <v>231</v>
      </c>
      <c r="B459" s="68"/>
      <c r="C459" s="68"/>
      <c r="D459" s="69"/>
      <c r="E459" s="71"/>
      <c r="F459" s="103" t="s">
        <v>516</v>
      </c>
      <c r="G459" s="68"/>
      <c r="H459" s="72"/>
      <c r="I459" s="73"/>
      <c r="J459" s="73"/>
      <c r="K459" s="72" t="s">
        <v>1979</v>
      </c>
      <c r="L459" s="76"/>
      <c r="M459" s="77">
        <v>9148.927734375</v>
      </c>
      <c r="N459" s="77">
        <v>6983.35009765625</v>
      </c>
      <c r="O459" s="78"/>
      <c r="P459" s="79"/>
      <c r="Q459" s="79"/>
      <c r="R459" s="89"/>
      <c r="S459" s="49">
        <v>0</v>
      </c>
      <c r="T459" s="49">
        <v>1</v>
      </c>
      <c r="U459" s="50">
        <v>0</v>
      </c>
      <c r="V459" s="50">
        <v>5.2099999999999998E-4</v>
      </c>
      <c r="W459" s="50">
        <v>5.0000000000000004E-6</v>
      </c>
      <c r="X459" s="50">
        <v>0.45501000000000003</v>
      </c>
      <c r="Y459" s="50">
        <v>0</v>
      </c>
      <c r="Z459" s="50">
        <v>0</v>
      </c>
      <c r="AA459" s="74">
        <v>459</v>
      </c>
      <c r="AB459" s="74"/>
      <c r="AC459" s="75"/>
      <c r="AD459" s="81" t="s">
        <v>1102</v>
      </c>
      <c r="AE459" s="81">
        <v>10</v>
      </c>
      <c r="AF459" s="81">
        <v>3</v>
      </c>
      <c r="AG459" s="81">
        <v>65</v>
      </c>
      <c r="AH459" s="81">
        <v>6</v>
      </c>
      <c r="AI459" s="81"/>
      <c r="AJ459" s="81"/>
      <c r="AK459" s="81" t="s">
        <v>1420</v>
      </c>
      <c r="AL459" s="81"/>
      <c r="AM459" s="81"/>
      <c r="AN459" s="83">
        <v>41680.603229166663</v>
      </c>
      <c r="AO459" s="86" t="s">
        <v>1594</v>
      </c>
      <c r="AP459" s="81" t="b">
        <v>1</v>
      </c>
      <c r="AQ459" s="81" t="b">
        <v>0</v>
      </c>
      <c r="AR459" s="81" t="b">
        <v>0</v>
      </c>
      <c r="AS459" s="81" t="s">
        <v>1023</v>
      </c>
      <c r="AT459" s="81">
        <v>0</v>
      </c>
      <c r="AU459" s="86" t="s">
        <v>1731</v>
      </c>
      <c r="AV459" s="81" t="b">
        <v>0</v>
      </c>
      <c r="AW459" s="81" t="s">
        <v>1780</v>
      </c>
      <c r="AX459" s="86" t="s">
        <v>1802</v>
      </c>
      <c r="AY459" s="81" t="s">
        <v>66</v>
      </c>
      <c r="AZ459" s="49"/>
      <c r="BA459" s="49"/>
      <c r="BB459" s="49"/>
      <c r="BC459" s="49"/>
      <c r="BD459" s="49"/>
      <c r="BE459" s="49"/>
      <c r="BF459" s="123" t="s">
        <v>6435</v>
      </c>
      <c r="BG459" s="123" t="s">
        <v>6435</v>
      </c>
      <c r="BH459" s="123" t="s">
        <v>6595</v>
      </c>
      <c r="BI459" s="123" t="s">
        <v>6595</v>
      </c>
      <c r="BJ459" s="87" t="e">
        <f>REPLACE(INDEX(GroupVertices[Group], MATCH(Vertices[[#This Row],[Vertex]],GroupVertices[Vertex],0)),1,1,"")</f>
        <v>#N/A</v>
      </c>
    </row>
    <row r="460" spans="1:62" x14ac:dyDescent="0.25">
      <c r="A460" s="67" t="s">
        <v>232</v>
      </c>
      <c r="B460" s="68"/>
      <c r="C460" s="68"/>
      <c r="D460" s="69"/>
      <c r="E460" s="71"/>
      <c r="F460" s="103" t="s">
        <v>517</v>
      </c>
      <c r="G460" s="68"/>
      <c r="H460" s="72"/>
      <c r="I460" s="73"/>
      <c r="J460" s="73"/>
      <c r="K460" s="72" t="s">
        <v>1980</v>
      </c>
      <c r="L460" s="76"/>
      <c r="M460" s="77">
        <v>6353.25146484375</v>
      </c>
      <c r="N460" s="77">
        <v>7646.1103515625</v>
      </c>
      <c r="O460" s="78"/>
      <c r="P460" s="79"/>
      <c r="Q460" s="79"/>
      <c r="R460" s="89"/>
      <c r="S460" s="49">
        <v>0</v>
      </c>
      <c r="T460" s="49">
        <v>1</v>
      </c>
      <c r="U460" s="50">
        <v>0</v>
      </c>
      <c r="V460" s="50">
        <v>9.9299999999999996E-4</v>
      </c>
      <c r="W460" s="50">
        <v>1.297E-3</v>
      </c>
      <c r="X460" s="50">
        <v>0.37564799999999998</v>
      </c>
      <c r="Y460" s="50">
        <v>0</v>
      </c>
      <c r="Z460" s="50">
        <v>0</v>
      </c>
      <c r="AA460" s="74">
        <v>460</v>
      </c>
      <c r="AB460" s="74"/>
      <c r="AC460" s="75"/>
      <c r="AD460" s="81" t="s">
        <v>1103</v>
      </c>
      <c r="AE460" s="81">
        <v>103</v>
      </c>
      <c r="AF460" s="81">
        <v>5</v>
      </c>
      <c r="AG460" s="81">
        <v>5</v>
      </c>
      <c r="AH460" s="81">
        <v>11</v>
      </c>
      <c r="AI460" s="81"/>
      <c r="AJ460" s="81" t="s">
        <v>1272</v>
      </c>
      <c r="AK460" s="81" t="s">
        <v>1421</v>
      </c>
      <c r="AL460" s="81"/>
      <c r="AM460" s="81"/>
      <c r="AN460" s="83">
        <v>42541.299895833334</v>
      </c>
      <c r="AO460" s="86" t="s">
        <v>1595</v>
      </c>
      <c r="AP460" s="81" t="b">
        <v>1</v>
      </c>
      <c r="AQ460" s="81" t="b">
        <v>0</v>
      </c>
      <c r="AR460" s="81" t="b">
        <v>0</v>
      </c>
      <c r="AS460" s="81" t="s">
        <v>1023</v>
      </c>
      <c r="AT460" s="81">
        <v>0</v>
      </c>
      <c r="AU460" s="81"/>
      <c r="AV460" s="81" t="b">
        <v>0</v>
      </c>
      <c r="AW460" s="81" t="s">
        <v>1780</v>
      </c>
      <c r="AX460" s="86" t="s">
        <v>1803</v>
      </c>
      <c r="AY460" s="81" t="s">
        <v>66</v>
      </c>
      <c r="AZ460" s="49"/>
      <c r="BA460" s="49"/>
      <c r="BB460" s="49"/>
      <c r="BC460" s="49"/>
      <c r="BD460" s="49"/>
      <c r="BE460" s="49"/>
      <c r="BF460" s="123" t="s">
        <v>6436</v>
      </c>
      <c r="BG460" s="123" t="s">
        <v>6436</v>
      </c>
      <c r="BH460" s="123" t="s">
        <v>6596</v>
      </c>
      <c r="BI460" s="123" t="s">
        <v>6596</v>
      </c>
      <c r="BJ460" s="87" t="e">
        <f>REPLACE(INDEX(GroupVertices[Group], MATCH(Vertices[[#This Row],[Vertex]],GroupVertices[Vertex],0)),1,1,"")</f>
        <v>#N/A</v>
      </c>
    </row>
    <row r="461" spans="1:62" x14ac:dyDescent="0.25">
      <c r="A461" s="67" t="s">
        <v>243</v>
      </c>
      <c r="B461" s="68"/>
      <c r="C461" s="68"/>
      <c r="D461" s="69"/>
      <c r="E461" s="71"/>
      <c r="F461" s="103" t="s">
        <v>527</v>
      </c>
      <c r="G461" s="68"/>
      <c r="H461" s="72"/>
      <c r="I461" s="73"/>
      <c r="J461" s="73"/>
      <c r="K461" s="72" t="s">
        <v>1991</v>
      </c>
      <c r="L461" s="76"/>
      <c r="M461" s="77">
        <v>2041.694580078125</v>
      </c>
      <c r="N461" s="77">
        <v>1208.9248046875</v>
      </c>
      <c r="O461" s="78"/>
      <c r="P461" s="79"/>
      <c r="Q461" s="79"/>
      <c r="R461" s="89"/>
      <c r="S461" s="49">
        <v>0</v>
      </c>
      <c r="T461" s="49">
        <v>1</v>
      </c>
      <c r="U461" s="50">
        <v>0</v>
      </c>
      <c r="V461" s="50">
        <v>1</v>
      </c>
      <c r="W461" s="50">
        <v>0</v>
      </c>
      <c r="X461" s="50">
        <v>0.70175399999999999</v>
      </c>
      <c r="Y461" s="50">
        <v>0</v>
      </c>
      <c r="Z461" s="50">
        <v>0</v>
      </c>
      <c r="AA461" s="74">
        <v>461</v>
      </c>
      <c r="AB461" s="74"/>
      <c r="AC461" s="75"/>
      <c r="AD461" s="81" t="s">
        <v>1114</v>
      </c>
      <c r="AE461" s="81">
        <v>132</v>
      </c>
      <c r="AF461" s="81">
        <v>180</v>
      </c>
      <c r="AG461" s="81">
        <v>7199</v>
      </c>
      <c r="AH461" s="81">
        <v>25197</v>
      </c>
      <c r="AI461" s="81"/>
      <c r="AJ461" s="81" t="s">
        <v>1281</v>
      </c>
      <c r="AK461" s="81" t="s">
        <v>1429</v>
      </c>
      <c r="AL461" s="81"/>
      <c r="AM461" s="81"/>
      <c r="AN461" s="83">
        <v>41700.334733796299</v>
      </c>
      <c r="AO461" s="86" t="s">
        <v>1605</v>
      </c>
      <c r="AP461" s="81" t="b">
        <v>1</v>
      </c>
      <c r="AQ461" s="81" t="b">
        <v>0</v>
      </c>
      <c r="AR461" s="81" t="b">
        <v>1</v>
      </c>
      <c r="AS461" s="81" t="s">
        <v>1023</v>
      </c>
      <c r="AT461" s="81">
        <v>15</v>
      </c>
      <c r="AU461" s="86" t="s">
        <v>1731</v>
      </c>
      <c r="AV461" s="81" t="b">
        <v>0</v>
      </c>
      <c r="AW461" s="81" t="s">
        <v>1780</v>
      </c>
      <c r="AX461" s="86" t="s">
        <v>1814</v>
      </c>
      <c r="AY461" s="81" t="s">
        <v>66</v>
      </c>
      <c r="AZ461" s="49"/>
      <c r="BA461" s="49"/>
      <c r="BB461" s="49"/>
      <c r="BC461" s="49"/>
      <c r="BD461" s="49" t="s">
        <v>486</v>
      </c>
      <c r="BE461" s="49" t="s">
        <v>486</v>
      </c>
      <c r="BF461" s="123" t="s">
        <v>6447</v>
      </c>
      <c r="BG461" s="123" t="s">
        <v>6447</v>
      </c>
      <c r="BH461" s="123" t="s">
        <v>6607</v>
      </c>
      <c r="BI461" s="123" t="s">
        <v>6607</v>
      </c>
      <c r="BJ461" s="87" t="e">
        <f>REPLACE(INDEX(GroupVertices[Group], MATCH(Vertices[[#This Row],[Vertex]],GroupVertices[Vertex],0)),1,1,"")</f>
        <v>#N/A</v>
      </c>
    </row>
    <row r="462" spans="1:62" x14ac:dyDescent="0.25">
      <c r="A462" s="67" t="s">
        <v>249</v>
      </c>
      <c r="B462" s="68"/>
      <c r="C462" s="68"/>
      <c r="D462" s="69"/>
      <c r="E462" s="71"/>
      <c r="F462" s="103" t="s">
        <v>532</v>
      </c>
      <c r="G462" s="68"/>
      <c r="H462" s="72"/>
      <c r="I462" s="73"/>
      <c r="J462" s="73"/>
      <c r="K462" s="72" t="s">
        <v>1997</v>
      </c>
      <c r="L462" s="76"/>
      <c r="M462" s="77">
        <v>2352.73583984375</v>
      </c>
      <c r="N462" s="77">
        <v>9016.7197265625</v>
      </c>
      <c r="O462" s="78"/>
      <c r="P462" s="79"/>
      <c r="Q462" s="79"/>
      <c r="R462" s="89"/>
      <c r="S462" s="49">
        <v>0</v>
      </c>
      <c r="T462" s="49">
        <v>1</v>
      </c>
      <c r="U462" s="50">
        <v>0</v>
      </c>
      <c r="V462" s="50">
        <v>1</v>
      </c>
      <c r="W462" s="50">
        <v>0</v>
      </c>
      <c r="X462" s="50">
        <v>0.70175399999999999</v>
      </c>
      <c r="Y462" s="50">
        <v>0</v>
      </c>
      <c r="Z462" s="50">
        <v>0</v>
      </c>
      <c r="AA462" s="74">
        <v>462</v>
      </c>
      <c r="AB462" s="74"/>
      <c r="AC462" s="75"/>
      <c r="AD462" s="81" t="s">
        <v>1120</v>
      </c>
      <c r="AE462" s="81">
        <v>307</v>
      </c>
      <c r="AF462" s="81">
        <v>3896</v>
      </c>
      <c r="AG462" s="81">
        <v>90810</v>
      </c>
      <c r="AH462" s="81">
        <v>8400</v>
      </c>
      <c r="AI462" s="81">
        <v>19800</v>
      </c>
      <c r="AJ462" s="81" t="s">
        <v>1287</v>
      </c>
      <c r="AK462" s="81"/>
      <c r="AL462" s="86" t="s">
        <v>1515</v>
      </c>
      <c r="AM462" s="81" t="s">
        <v>1435</v>
      </c>
      <c r="AN462" s="83">
        <v>40351.812060185184</v>
      </c>
      <c r="AO462" s="86" t="s">
        <v>1610</v>
      </c>
      <c r="AP462" s="81" t="b">
        <v>0</v>
      </c>
      <c r="AQ462" s="81" t="b">
        <v>0</v>
      </c>
      <c r="AR462" s="81" t="b">
        <v>1</v>
      </c>
      <c r="AS462" s="81" t="s">
        <v>1023</v>
      </c>
      <c r="AT462" s="81">
        <v>17</v>
      </c>
      <c r="AU462" s="86" t="s">
        <v>1743</v>
      </c>
      <c r="AV462" s="81" t="b">
        <v>0</v>
      </c>
      <c r="AW462" s="81" t="s">
        <v>1780</v>
      </c>
      <c r="AX462" s="86" t="s">
        <v>1820</v>
      </c>
      <c r="AY462" s="81" t="s">
        <v>66</v>
      </c>
      <c r="AZ462" s="49"/>
      <c r="BA462" s="49"/>
      <c r="BB462" s="49"/>
      <c r="BC462" s="49"/>
      <c r="BD462" s="49"/>
      <c r="BE462" s="49"/>
      <c r="BF462" s="123" t="s">
        <v>6451</v>
      </c>
      <c r="BG462" s="123" t="s">
        <v>6451</v>
      </c>
      <c r="BH462" s="123" t="s">
        <v>6611</v>
      </c>
      <c r="BI462" s="123" t="s">
        <v>6611</v>
      </c>
      <c r="BJ462" s="87" t="e">
        <f>REPLACE(INDEX(GroupVertices[Group], MATCH(Vertices[[#This Row],[Vertex]],GroupVertices[Vertex],0)),1,1,"")</f>
        <v>#N/A</v>
      </c>
    </row>
    <row r="463" spans="1:62" x14ac:dyDescent="0.25">
      <c r="A463" s="67" t="s">
        <v>250</v>
      </c>
      <c r="B463" s="68"/>
      <c r="C463" s="68"/>
      <c r="D463" s="69"/>
      <c r="E463" s="71"/>
      <c r="F463" s="103" t="s">
        <v>533</v>
      </c>
      <c r="G463" s="68"/>
      <c r="H463" s="72"/>
      <c r="I463" s="73"/>
      <c r="J463" s="73"/>
      <c r="K463" s="72" t="s">
        <v>1998</v>
      </c>
      <c r="L463" s="76"/>
      <c r="M463" s="77">
        <v>6391.52197265625</v>
      </c>
      <c r="N463" s="77">
        <v>9640.88671875</v>
      </c>
      <c r="O463" s="78"/>
      <c r="P463" s="79"/>
      <c r="Q463" s="79"/>
      <c r="R463" s="89"/>
      <c r="S463" s="49">
        <v>0</v>
      </c>
      <c r="T463" s="49">
        <v>1</v>
      </c>
      <c r="U463" s="50">
        <v>0</v>
      </c>
      <c r="V463" s="50">
        <v>0.33333299999999999</v>
      </c>
      <c r="W463" s="50">
        <v>0</v>
      </c>
      <c r="X463" s="50">
        <v>0.638297</v>
      </c>
      <c r="Y463" s="50">
        <v>0</v>
      </c>
      <c r="Z463" s="50">
        <v>0</v>
      </c>
      <c r="AA463" s="74">
        <v>463</v>
      </c>
      <c r="AB463" s="74"/>
      <c r="AC463" s="75"/>
      <c r="AD463" s="81" t="s">
        <v>1121</v>
      </c>
      <c r="AE463" s="81">
        <v>258</v>
      </c>
      <c r="AF463" s="81">
        <v>39</v>
      </c>
      <c r="AG463" s="81">
        <v>821</v>
      </c>
      <c r="AH463" s="81">
        <v>1055</v>
      </c>
      <c r="AI463" s="81"/>
      <c r="AJ463" s="81"/>
      <c r="AK463" s="81"/>
      <c r="AL463" s="81"/>
      <c r="AM463" s="81"/>
      <c r="AN463" s="83">
        <v>42839.386296296296</v>
      </c>
      <c r="AO463" s="86" t="s">
        <v>1611</v>
      </c>
      <c r="AP463" s="81" t="b">
        <v>1</v>
      </c>
      <c r="AQ463" s="81" t="b">
        <v>0</v>
      </c>
      <c r="AR463" s="81" t="b">
        <v>0</v>
      </c>
      <c r="AS463" s="81" t="s">
        <v>1023</v>
      </c>
      <c r="AT463" s="81">
        <v>0</v>
      </c>
      <c r="AU463" s="81"/>
      <c r="AV463" s="81" t="b">
        <v>0</v>
      </c>
      <c r="AW463" s="81" t="s">
        <v>1780</v>
      </c>
      <c r="AX463" s="86" t="s">
        <v>1821</v>
      </c>
      <c r="AY463" s="81" t="s">
        <v>66</v>
      </c>
      <c r="AZ463" s="49"/>
      <c r="BA463" s="49"/>
      <c r="BB463" s="49"/>
      <c r="BC463" s="49"/>
      <c r="BD463" s="49" t="s">
        <v>483</v>
      </c>
      <c r="BE463" s="49" t="s">
        <v>483</v>
      </c>
      <c r="BF463" s="123" t="s">
        <v>6452</v>
      </c>
      <c r="BG463" s="123" t="s">
        <v>6452</v>
      </c>
      <c r="BH463" s="123" t="s">
        <v>6612</v>
      </c>
      <c r="BI463" s="123" t="s">
        <v>6612</v>
      </c>
      <c r="BJ463" s="87" t="e">
        <f>REPLACE(INDEX(GroupVertices[Group], MATCH(Vertices[[#This Row],[Vertex]],GroupVertices[Vertex],0)),1,1,"")</f>
        <v>#N/A</v>
      </c>
    </row>
    <row r="464" spans="1:62" x14ac:dyDescent="0.25">
      <c r="A464" s="67" t="s">
        <v>253</v>
      </c>
      <c r="B464" s="68"/>
      <c r="C464" s="68"/>
      <c r="D464" s="69"/>
      <c r="E464" s="71"/>
      <c r="F464" s="103" t="s">
        <v>536</v>
      </c>
      <c r="G464" s="68"/>
      <c r="H464" s="72"/>
      <c r="I464" s="73"/>
      <c r="J464" s="73"/>
      <c r="K464" s="72" t="s">
        <v>2004</v>
      </c>
      <c r="L464" s="76"/>
      <c r="M464" s="77">
        <v>3748.31396484375</v>
      </c>
      <c r="N464" s="77">
        <v>9799.7099609375</v>
      </c>
      <c r="O464" s="78"/>
      <c r="P464" s="79"/>
      <c r="Q464" s="79"/>
      <c r="R464" s="89"/>
      <c r="S464" s="49">
        <v>0</v>
      </c>
      <c r="T464" s="49">
        <v>1</v>
      </c>
      <c r="U464" s="50">
        <v>0</v>
      </c>
      <c r="V464" s="50">
        <v>4.3478000000000003E-2</v>
      </c>
      <c r="W464" s="50">
        <v>0</v>
      </c>
      <c r="X464" s="50">
        <v>0.56034399999999995</v>
      </c>
      <c r="Y464" s="50">
        <v>0</v>
      </c>
      <c r="Z464" s="50">
        <v>0</v>
      </c>
      <c r="AA464" s="74">
        <v>464</v>
      </c>
      <c r="AB464" s="74"/>
      <c r="AC464" s="75"/>
      <c r="AD464" s="81" t="s">
        <v>1127</v>
      </c>
      <c r="AE464" s="81">
        <v>652</v>
      </c>
      <c r="AF464" s="81">
        <v>1516</v>
      </c>
      <c r="AG464" s="81">
        <v>68993</v>
      </c>
      <c r="AH464" s="81">
        <v>31491</v>
      </c>
      <c r="AI464" s="81">
        <v>19800</v>
      </c>
      <c r="AJ464" s="81" t="s">
        <v>1293</v>
      </c>
      <c r="AK464" s="81" t="s">
        <v>1437</v>
      </c>
      <c r="AL464" s="81"/>
      <c r="AM464" s="81" t="s">
        <v>1419</v>
      </c>
      <c r="AN464" s="83">
        <v>40316.333402777775</v>
      </c>
      <c r="AO464" s="86" t="s">
        <v>1615</v>
      </c>
      <c r="AP464" s="81" t="b">
        <v>0</v>
      </c>
      <c r="AQ464" s="81" t="b">
        <v>0</v>
      </c>
      <c r="AR464" s="81" t="b">
        <v>1</v>
      </c>
      <c r="AS464" s="81" t="s">
        <v>1023</v>
      </c>
      <c r="AT464" s="81">
        <v>71</v>
      </c>
      <c r="AU464" s="86" t="s">
        <v>1746</v>
      </c>
      <c r="AV464" s="81" t="b">
        <v>0</v>
      </c>
      <c r="AW464" s="81" t="s">
        <v>1780</v>
      </c>
      <c r="AX464" s="86" t="s">
        <v>1827</v>
      </c>
      <c r="AY464" s="81" t="s">
        <v>66</v>
      </c>
      <c r="AZ464" s="49"/>
      <c r="BA464" s="49"/>
      <c r="BB464" s="49"/>
      <c r="BC464" s="49"/>
      <c r="BD464" s="49"/>
      <c r="BE464" s="49"/>
      <c r="BF464" s="123" t="s">
        <v>6456</v>
      </c>
      <c r="BG464" s="123" t="s">
        <v>6456</v>
      </c>
      <c r="BH464" s="123" t="s">
        <v>6616</v>
      </c>
      <c r="BI464" s="123" t="s">
        <v>6616</v>
      </c>
      <c r="BJ464" s="87" t="e">
        <f>REPLACE(INDEX(GroupVertices[Group], MATCH(Vertices[[#This Row],[Vertex]],GroupVertices[Vertex],0)),1,1,"")</f>
        <v>#N/A</v>
      </c>
    </row>
    <row r="465" spans="1:62" x14ac:dyDescent="0.25">
      <c r="A465" s="67" t="s">
        <v>254</v>
      </c>
      <c r="B465" s="68"/>
      <c r="C465" s="68"/>
      <c r="D465" s="69"/>
      <c r="E465" s="71"/>
      <c r="F465" s="103" t="s">
        <v>537</v>
      </c>
      <c r="G465" s="68"/>
      <c r="H465" s="72"/>
      <c r="I465" s="73"/>
      <c r="J465" s="73"/>
      <c r="K465" s="72" t="s">
        <v>2006</v>
      </c>
      <c r="L465" s="76"/>
      <c r="M465" s="77">
        <v>610.13214111328125</v>
      </c>
      <c r="N465" s="77">
        <v>7297.11962890625</v>
      </c>
      <c r="O465" s="78"/>
      <c r="P465" s="79"/>
      <c r="Q465" s="79"/>
      <c r="R465" s="89"/>
      <c r="S465" s="49">
        <v>0</v>
      </c>
      <c r="T465" s="49">
        <v>1</v>
      </c>
      <c r="U465" s="50">
        <v>0</v>
      </c>
      <c r="V465" s="50">
        <v>4.3478000000000003E-2</v>
      </c>
      <c r="W465" s="50">
        <v>0</v>
      </c>
      <c r="X465" s="50">
        <v>0.56034399999999995</v>
      </c>
      <c r="Y465" s="50">
        <v>0</v>
      </c>
      <c r="Z465" s="50">
        <v>0</v>
      </c>
      <c r="AA465" s="74">
        <v>465</v>
      </c>
      <c r="AB465" s="74"/>
      <c r="AC465" s="75"/>
      <c r="AD465" s="81" t="s">
        <v>1129</v>
      </c>
      <c r="AE465" s="81">
        <v>430</v>
      </c>
      <c r="AF465" s="81">
        <v>2107</v>
      </c>
      <c r="AG465" s="81">
        <v>21160</v>
      </c>
      <c r="AH465" s="81">
        <v>4679</v>
      </c>
      <c r="AI465" s="81">
        <v>19800</v>
      </c>
      <c r="AJ465" s="81" t="s">
        <v>1295</v>
      </c>
      <c r="AK465" s="81"/>
      <c r="AL465" s="81"/>
      <c r="AM465" s="81" t="s">
        <v>1419</v>
      </c>
      <c r="AN465" s="83">
        <v>41326.400636574072</v>
      </c>
      <c r="AO465" s="86" t="s">
        <v>1617</v>
      </c>
      <c r="AP465" s="81" t="b">
        <v>0</v>
      </c>
      <c r="AQ465" s="81" t="b">
        <v>0</v>
      </c>
      <c r="AR465" s="81" t="b">
        <v>0</v>
      </c>
      <c r="AS465" s="81" t="s">
        <v>1023</v>
      </c>
      <c r="AT465" s="81">
        <v>21</v>
      </c>
      <c r="AU465" s="86" t="s">
        <v>1748</v>
      </c>
      <c r="AV465" s="81" t="b">
        <v>0</v>
      </c>
      <c r="AW465" s="81" t="s">
        <v>1780</v>
      </c>
      <c r="AX465" s="86" t="s">
        <v>1829</v>
      </c>
      <c r="AY465" s="81" t="s">
        <v>66</v>
      </c>
      <c r="AZ465" s="49"/>
      <c r="BA465" s="49"/>
      <c r="BB465" s="49"/>
      <c r="BC465" s="49"/>
      <c r="BD465" s="49"/>
      <c r="BE465" s="49"/>
      <c r="BF465" s="123" t="s">
        <v>6456</v>
      </c>
      <c r="BG465" s="123" t="s">
        <v>6456</v>
      </c>
      <c r="BH465" s="123" t="s">
        <v>6616</v>
      </c>
      <c r="BI465" s="123" t="s">
        <v>6616</v>
      </c>
      <c r="BJ465" s="87" t="e">
        <f>REPLACE(INDEX(GroupVertices[Group], MATCH(Vertices[[#This Row],[Vertex]],GroupVertices[Vertex],0)),1,1,"")</f>
        <v>#N/A</v>
      </c>
    </row>
    <row r="466" spans="1:62" x14ac:dyDescent="0.25">
      <c r="A466" s="67" t="s">
        <v>255</v>
      </c>
      <c r="B466" s="68"/>
      <c r="C466" s="68"/>
      <c r="D466" s="69"/>
      <c r="E466" s="71"/>
      <c r="F466" s="103" t="s">
        <v>538</v>
      </c>
      <c r="G466" s="68"/>
      <c r="H466" s="72"/>
      <c r="I466" s="73"/>
      <c r="J466" s="73"/>
      <c r="K466" s="72" t="s">
        <v>2007</v>
      </c>
      <c r="L466" s="76"/>
      <c r="M466" s="77">
        <v>6162.48095703125</v>
      </c>
      <c r="N466" s="77">
        <v>9547.2353515625</v>
      </c>
      <c r="O466" s="78"/>
      <c r="P466" s="79"/>
      <c r="Q466" s="79"/>
      <c r="R466" s="89"/>
      <c r="S466" s="49">
        <v>0</v>
      </c>
      <c r="T466" s="49">
        <v>1</v>
      </c>
      <c r="U466" s="50">
        <v>0</v>
      </c>
      <c r="V466" s="50">
        <v>0.111111</v>
      </c>
      <c r="W466" s="50">
        <v>0</v>
      </c>
      <c r="X466" s="50">
        <v>0.58536500000000002</v>
      </c>
      <c r="Y466" s="50">
        <v>0</v>
      </c>
      <c r="Z466" s="50">
        <v>0</v>
      </c>
      <c r="AA466" s="74">
        <v>466</v>
      </c>
      <c r="AB466" s="74"/>
      <c r="AC466" s="75"/>
      <c r="AD466" s="81" t="s">
        <v>1130</v>
      </c>
      <c r="AE466" s="81">
        <v>733</v>
      </c>
      <c r="AF466" s="81">
        <v>1069</v>
      </c>
      <c r="AG466" s="81">
        <v>12529</v>
      </c>
      <c r="AH466" s="81">
        <v>7176</v>
      </c>
      <c r="AI466" s="81"/>
      <c r="AJ466" s="81" t="s">
        <v>1296</v>
      </c>
      <c r="AK466" s="81" t="s">
        <v>1438</v>
      </c>
      <c r="AL466" s="86" t="s">
        <v>1520</v>
      </c>
      <c r="AM466" s="81"/>
      <c r="AN466" s="83">
        <v>41937.22861111111</v>
      </c>
      <c r="AO466" s="86" t="s">
        <v>1618</v>
      </c>
      <c r="AP466" s="81" t="b">
        <v>1</v>
      </c>
      <c r="AQ466" s="81" t="b">
        <v>0</v>
      </c>
      <c r="AR466" s="81" t="b">
        <v>1</v>
      </c>
      <c r="AS466" s="81" t="s">
        <v>1023</v>
      </c>
      <c r="AT466" s="81">
        <v>4</v>
      </c>
      <c r="AU466" s="86" t="s">
        <v>1731</v>
      </c>
      <c r="AV466" s="81" t="b">
        <v>0</v>
      </c>
      <c r="AW466" s="81" t="s">
        <v>1780</v>
      </c>
      <c r="AX466" s="86" t="s">
        <v>1830</v>
      </c>
      <c r="AY466" s="81" t="s">
        <v>66</v>
      </c>
      <c r="AZ466" s="49"/>
      <c r="BA466" s="49"/>
      <c r="BB466" s="49"/>
      <c r="BC466" s="49"/>
      <c r="BD466" s="49" t="s">
        <v>483</v>
      </c>
      <c r="BE466" s="49" t="s">
        <v>483</v>
      </c>
      <c r="BF466" s="123" t="s">
        <v>6458</v>
      </c>
      <c r="BG466" s="123" t="s">
        <v>6458</v>
      </c>
      <c r="BH466" s="123" t="s">
        <v>6618</v>
      </c>
      <c r="BI466" s="123" t="s">
        <v>6618</v>
      </c>
      <c r="BJ466" s="87" t="e">
        <f>REPLACE(INDEX(GroupVertices[Group], MATCH(Vertices[[#This Row],[Vertex]],GroupVertices[Vertex],0)),1,1,"")</f>
        <v>#N/A</v>
      </c>
    </row>
    <row r="467" spans="1:62" x14ac:dyDescent="0.25">
      <c r="A467" s="67" t="s">
        <v>256</v>
      </c>
      <c r="B467" s="68"/>
      <c r="C467" s="68"/>
      <c r="D467" s="69"/>
      <c r="E467" s="71"/>
      <c r="F467" s="103" t="s">
        <v>539</v>
      </c>
      <c r="G467" s="68"/>
      <c r="H467" s="72"/>
      <c r="I467" s="73"/>
      <c r="J467" s="73"/>
      <c r="K467" s="72" t="s">
        <v>2009</v>
      </c>
      <c r="L467" s="76"/>
      <c r="M467" s="77">
        <v>4743.66357421875</v>
      </c>
      <c r="N467" s="77">
        <v>9801.150390625</v>
      </c>
      <c r="O467" s="78"/>
      <c r="P467" s="79"/>
      <c r="Q467" s="79"/>
      <c r="R467" s="89"/>
      <c r="S467" s="49">
        <v>0</v>
      </c>
      <c r="T467" s="49">
        <v>1</v>
      </c>
      <c r="U467" s="50">
        <v>0</v>
      </c>
      <c r="V467" s="50">
        <v>4.3478000000000003E-2</v>
      </c>
      <c r="W467" s="50">
        <v>0</v>
      </c>
      <c r="X467" s="50">
        <v>0.56034399999999995</v>
      </c>
      <c r="Y467" s="50">
        <v>0</v>
      </c>
      <c r="Z467" s="50">
        <v>0</v>
      </c>
      <c r="AA467" s="74">
        <v>467</v>
      </c>
      <c r="AB467" s="74"/>
      <c r="AC467" s="75"/>
      <c r="AD467" s="81" t="s">
        <v>1132</v>
      </c>
      <c r="AE467" s="81">
        <v>208</v>
      </c>
      <c r="AF467" s="81">
        <v>109</v>
      </c>
      <c r="AG467" s="81">
        <v>3031</v>
      </c>
      <c r="AH467" s="81">
        <v>398</v>
      </c>
      <c r="AI467" s="81"/>
      <c r="AJ467" s="81" t="s">
        <v>1298</v>
      </c>
      <c r="AK467" s="81" t="s">
        <v>1440</v>
      </c>
      <c r="AL467" s="81"/>
      <c r="AM467" s="81"/>
      <c r="AN467" s="83">
        <v>41242.505868055552</v>
      </c>
      <c r="AO467" s="86" t="s">
        <v>1620</v>
      </c>
      <c r="AP467" s="81" t="b">
        <v>1</v>
      </c>
      <c r="AQ467" s="81" t="b">
        <v>0</v>
      </c>
      <c r="AR467" s="81" t="b">
        <v>0</v>
      </c>
      <c r="AS467" s="81" t="s">
        <v>1023</v>
      </c>
      <c r="AT467" s="81">
        <v>0</v>
      </c>
      <c r="AU467" s="86" t="s">
        <v>1731</v>
      </c>
      <c r="AV467" s="81" t="b">
        <v>0</v>
      </c>
      <c r="AW467" s="81" t="s">
        <v>1780</v>
      </c>
      <c r="AX467" s="86" t="s">
        <v>1832</v>
      </c>
      <c r="AY467" s="81" t="s">
        <v>66</v>
      </c>
      <c r="AZ467" s="49"/>
      <c r="BA467" s="49"/>
      <c r="BB467" s="49"/>
      <c r="BC467" s="49"/>
      <c r="BD467" s="49"/>
      <c r="BE467" s="49"/>
      <c r="BF467" s="123" t="s">
        <v>6456</v>
      </c>
      <c r="BG467" s="123" t="s">
        <v>6456</v>
      </c>
      <c r="BH467" s="123" t="s">
        <v>6616</v>
      </c>
      <c r="BI467" s="123" t="s">
        <v>6616</v>
      </c>
      <c r="BJ467" s="87" t="e">
        <f>REPLACE(INDEX(GroupVertices[Group], MATCH(Vertices[[#This Row],[Vertex]],GroupVertices[Vertex],0)),1,1,"")</f>
        <v>#N/A</v>
      </c>
    </row>
    <row r="468" spans="1:62" x14ac:dyDescent="0.25">
      <c r="A468" s="67" t="s">
        <v>257</v>
      </c>
      <c r="B468" s="68"/>
      <c r="C468" s="68"/>
      <c r="D468" s="69"/>
      <c r="E468" s="71"/>
      <c r="F468" s="103" t="s">
        <v>540</v>
      </c>
      <c r="G468" s="68"/>
      <c r="H468" s="72"/>
      <c r="I468" s="73"/>
      <c r="J468" s="73"/>
      <c r="K468" s="72" t="s">
        <v>2010</v>
      </c>
      <c r="L468" s="76"/>
      <c r="M468" s="77">
        <v>2599.035888671875</v>
      </c>
      <c r="N468" s="77">
        <v>9288.7783203125</v>
      </c>
      <c r="O468" s="78"/>
      <c r="P468" s="79"/>
      <c r="Q468" s="79"/>
      <c r="R468" s="89"/>
      <c r="S468" s="49">
        <v>0</v>
      </c>
      <c r="T468" s="49">
        <v>1</v>
      </c>
      <c r="U468" s="50">
        <v>0</v>
      </c>
      <c r="V468" s="50">
        <v>0.111111</v>
      </c>
      <c r="W468" s="50">
        <v>0</v>
      </c>
      <c r="X468" s="50">
        <v>0.58536500000000002</v>
      </c>
      <c r="Y468" s="50">
        <v>0</v>
      </c>
      <c r="Z468" s="50">
        <v>0</v>
      </c>
      <c r="AA468" s="74">
        <v>468</v>
      </c>
      <c r="AB468" s="74"/>
      <c r="AC468" s="75"/>
      <c r="AD468" s="81" t="s">
        <v>1133</v>
      </c>
      <c r="AE468" s="81">
        <v>216</v>
      </c>
      <c r="AF468" s="81">
        <v>238</v>
      </c>
      <c r="AG468" s="81">
        <v>27776</v>
      </c>
      <c r="AH468" s="81">
        <v>8853</v>
      </c>
      <c r="AI468" s="81"/>
      <c r="AJ468" s="81" t="s">
        <v>1299</v>
      </c>
      <c r="AK468" s="81"/>
      <c r="AL468" s="81"/>
      <c r="AM468" s="81"/>
      <c r="AN468" s="83">
        <v>41562.224363425928</v>
      </c>
      <c r="AO468" s="86" t="s">
        <v>1621</v>
      </c>
      <c r="AP468" s="81" t="b">
        <v>0</v>
      </c>
      <c r="AQ468" s="81" t="b">
        <v>0</v>
      </c>
      <c r="AR468" s="81" t="b">
        <v>0</v>
      </c>
      <c r="AS468" s="81" t="s">
        <v>1023</v>
      </c>
      <c r="AT468" s="81">
        <v>16</v>
      </c>
      <c r="AU468" s="86" t="s">
        <v>1740</v>
      </c>
      <c r="AV468" s="81" t="b">
        <v>0</v>
      </c>
      <c r="AW468" s="81" t="s">
        <v>1780</v>
      </c>
      <c r="AX468" s="86" t="s">
        <v>1833</v>
      </c>
      <c r="AY468" s="81" t="s">
        <v>66</v>
      </c>
      <c r="AZ468" s="49"/>
      <c r="BA468" s="49"/>
      <c r="BB468" s="49"/>
      <c r="BC468" s="49"/>
      <c r="BD468" s="49" t="s">
        <v>483</v>
      </c>
      <c r="BE468" s="49" t="s">
        <v>483</v>
      </c>
      <c r="BF468" s="123" t="s">
        <v>6458</v>
      </c>
      <c r="BG468" s="123" t="s">
        <v>6458</v>
      </c>
      <c r="BH468" s="123" t="s">
        <v>6618</v>
      </c>
      <c r="BI468" s="123" t="s">
        <v>6618</v>
      </c>
      <c r="BJ468" s="87" t="e">
        <f>REPLACE(INDEX(GroupVertices[Group], MATCH(Vertices[[#This Row],[Vertex]],GroupVertices[Vertex],0)),1,1,"")</f>
        <v>#N/A</v>
      </c>
    </row>
    <row r="469" spans="1:62" x14ac:dyDescent="0.25">
      <c r="A469" s="67" t="s">
        <v>258</v>
      </c>
      <c r="B469" s="68"/>
      <c r="C469" s="68"/>
      <c r="D469" s="69"/>
      <c r="E469" s="71"/>
      <c r="F469" s="103" t="s">
        <v>541</v>
      </c>
      <c r="G469" s="68"/>
      <c r="H469" s="72"/>
      <c r="I469" s="73"/>
      <c r="J469" s="73"/>
      <c r="K469" s="72" t="s">
        <v>2011</v>
      </c>
      <c r="L469" s="76"/>
      <c r="M469" s="77">
        <v>598.1033935546875</v>
      </c>
      <c r="N469" s="77">
        <v>5750.74658203125</v>
      </c>
      <c r="O469" s="78"/>
      <c r="P469" s="79"/>
      <c r="Q469" s="79"/>
      <c r="R469" s="89"/>
      <c r="S469" s="49">
        <v>0</v>
      </c>
      <c r="T469" s="49">
        <v>1</v>
      </c>
      <c r="U469" s="50">
        <v>0</v>
      </c>
      <c r="V469" s="50">
        <v>4.3478000000000003E-2</v>
      </c>
      <c r="W469" s="50">
        <v>0</v>
      </c>
      <c r="X469" s="50">
        <v>0.56034399999999995</v>
      </c>
      <c r="Y469" s="50">
        <v>0</v>
      </c>
      <c r="Z469" s="50">
        <v>0</v>
      </c>
      <c r="AA469" s="74">
        <v>469</v>
      </c>
      <c r="AB469" s="74"/>
      <c r="AC469" s="75"/>
      <c r="AD469" s="81" t="s">
        <v>1134</v>
      </c>
      <c r="AE469" s="81">
        <v>321</v>
      </c>
      <c r="AF469" s="81">
        <v>6349</v>
      </c>
      <c r="AG469" s="81">
        <v>176864</v>
      </c>
      <c r="AH469" s="81">
        <v>1215</v>
      </c>
      <c r="AI469" s="81">
        <v>3600</v>
      </c>
      <c r="AJ469" s="81" t="s">
        <v>1300</v>
      </c>
      <c r="AK469" s="81" t="s">
        <v>1441</v>
      </c>
      <c r="AL469" s="81"/>
      <c r="AM469" s="81" t="s">
        <v>1570</v>
      </c>
      <c r="AN469" s="83">
        <v>40024.537789351853</v>
      </c>
      <c r="AO469" s="86" t="s">
        <v>1622</v>
      </c>
      <c r="AP469" s="81" t="b">
        <v>0</v>
      </c>
      <c r="AQ469" s="81" t="b">
        <v>0</v>
      </c>
      <c r="AR469" s="81" t="b">
        <v>1</v>
      </c>
      <c r="AS469" s="81" t="s">
        <v>1023</v>
      </c>
      <c r="AT469" s="81">
        <v>47</v>
      </c>
      <c r="AU469" s="86" t="s">
        <v>1749</v>
      </c>
      <c r="AV469" s="81" t="b">
        <v>0</v>
      </c>
      <c r="AW469" s="81" t="s">
        <v>1780</v>
      </c>
      <c r="AX469" s="86" t="s">
        <v>1834</v>
      </c>
      <c r="AY469" s="81" t="s">
        <v>66</v>
      </c>
      <c r="AZ469" s="49"/>
      <c r="BA469" s="49"/>
      <c r="BB469" s="49"/>
      <c r="BC469" s="49"/>
      <c r="BD469" s="49"/>
      <c r="BE469" s="49"/>
      <c r="BF469" s="123" t="s">
        <v>6456</v>
      </c>
      <c r="BG469" s="123" t="s">
        <v>6456</v>
      </c>
      <c r="BH469" s="123" t="s">
        <v>6616</v>
      </c>
      <c r="BI469" s="123" t="s">
        <v>6616</v>
      </c>
      <c r="BJ469" s="87" t="e">
        <f>REPLACE(INDEX(GroupVertices[Group], MATCH(Vertices[[#This Row],[Vertex]],GroupVertices[Vertex],0)),1,1,"")</f>
        <v>#N/A</v>
      </c>
    </row>
    <row r="470" spans="1:62" x14ac:dyDescent="0.25">
      <c r="A470" s="67" t="s">
        <v>259</v>
      </c>
      <c r="B470" s="68"/>
      <c r="C470" s="68"/>
      <c r="D470" s="69"/>
      <c r="E470" s="71"/>
      <c r="F470" s="103" t="s">
        <v>542</v>
      </c>
      <c r="G470" s="68"/>
      <c r="H470" s="72"/>
      <c r="I470" s="73"/>
      <c r="J470" s="73"/>
      <c r="K470" s="72" t="s">
        <v>2012</v>
      </c>
      <c r="L470" s="76"/>
      <c r="M470" s="77">
        <v>1515.117919921875</v>
      </c>
      <c r="N470" s="77">
        <v>5019.39453125</v>
      </c>
      <c r="O470" s="78"/>
      <c r="P470" s="79"/>
      <c r="Q470" s="79"/>
      <c r="R470" s="89"/>
      <c r="S470" s="49">
        <v>0</v>
      </c>
      <c r="T470" s="49">
        <v>1</v>
      </c>
      <c r="U470" s="50">
        <v>0</v>
      </c>
      <c r="V470" s="50">
        <v>0.111111</v>
      </c>
      <c r="W470" s="50">
        <v>0</v>
      </c>
      <c r="X470" s="50">
        <v>0.58536500000000002</v>
      </c>
      <c r="Y470" s="50">
        <v>0</v>
      </c>
      <c r="Z470" s="50">
        <v>0</v>
      </c>
      <c r="AA470" s="74">
        <v>470</v>
      </c>
      <c r="AB470" s="74"/>
      <c r="AC470" s="75"/>
      <c r="AD470" s="81" t="s">
        <v>1135</v>
      </c>
      <c r="AE470" s="81">
        <v>8958</v>
      </c>
      <c r="AF470" s="81">
        <v>8507</v>
      </c>
      <c r="AG470" s="81">
        <v>30942</v>
      </c>
      <c r="AH470" s="81">
        <v>19100</v>
      </c>
      <c r="AI470" s="81">
        <v>19800</v>
      </c>
      <c r="AJ470" s="81" t="s">
        <v>1301</v>
      </c>
      <c r="AK470" s="81" t="s">
        <v>1442</v>
      </c>
      <c r="AL470" s="86" t="s">
        <v>1522</v>
      </c>
      <c r="AM470" s="81" t="s">
        <v>1498</v>
      </c>
      <c r="AN470" s="83">
        <v>40728.254675925928</v>
      </c>
      <c r="AO470" s="86" t="s">
        <v>1623</v>
      </c>
      <c r="AP470" s="81" t="b">
        <v>0</v>
      </c>
      <c r="AQ470" s="81" t="b">
        <v>0</v>
      </c>
      <c r="AR470" s="81" t="b">
        <v>1</v>
      </c>
      <c r="AS470" s="81" t="s">
        <v>1023</v>
      </c>
      <c r="AT470" s="81">
        <v>54</v>
      </c>
      <c r="AU470" s="86" t="s">
        <v>1750</v>
      </c>
      <c r="AV470" s="81" t="b">
        <v>0</v>
      </c>
      <c r="AW470" s="81" t="s">
        <v>1780</v>
      </c>
      <c r="AX470" s="86" t="s">
        <v>1835</v>
      </c>
      <c r="AY470" s="81" t="s">
        <v>66</v>
      </c>
      <c r="AZ470" s="49"/>
      <c r="BA470" s="49"/>
      <c r="BB470" s="49"/>
      <c r="BC470" s="49"/>
      <c r="BD470" s="49" t="s">
        <v>483</v>
      </c>
      <c r="BE470" s="49" t="s">
        <v>483</v>
      </c>
      <c r="BF470" s="123" t="s">
        <v>6458</v>
      </c>
      <c r="BG470" s="123" t="s">
        <v>6458</v>
      </c>
      <c r="BH470" s="123" t="s">
        <v>6618</v>
      </c>
      <c r="BI470" s="123" t="s">
        <v>6618</v>
      </c>
      <c r="BJ470" s="87" t="e">
        <f>REPLACE(INDEX(GroupVertices[Group], MATCH(Vertices[[#This Row],[Vertex]],GroupVertices[Vertex],0)),1,1,"")</f>
        <v>#N/A</v>
      </c>
    </row>
    <row r="471" spans="1:62" x14ac:dyDescent="0.25">
      <c r="A471" s="67" t="s">
        <v>260</v>
      </c>
      <c r="B471" s="68"/>
      <c r="C471" s="68"/>
      <c r="D471" s="69"/>
      <c r="E471" s="71"/>
      <c r="F471" s="103" t="s">
        <v>543</v>
      </c>
      <c r="G471" s="68"/>
      <c r="H471" s="72"/>
      <c r="I471" s="73"/>
      <c r="J471" s="73"/>
      <c r="K471" s="72" t="s">
        <v>2013</v>
      </c>
      <c r="L471" s="76"/>
      <c r="M471" s="77">
        <v>6739.90283203125</v>
      </c>
      <c r="N471" s="77">
        <v>9338.5234375</v>
      </c>
      <c r="O471" s="78"/>
      <c r="P471" s="79"/>
      <c r="Q471" s="79"/>
      <c r="R471" s="89"/>
      <c r="S471" s="49">
        <v>0</v>
      </c>
      <c r="T471" s="49">
        <v>1</v>
      </c>
      <c r="U471" s="50">
        <v>0</v>
      </c>
      <c r="V471" s="50">
        <v>0.111111</v>
      </c>
      <c r="W471" s="50">
        <v>0</v>
      </c>
      <c r="X471" s="50">
        <v>0.58536500000000002</v>
      </c>
      <c r="Y471" s="50">
        <v>0</v>
      </c>
      <c r="Z471" s="50">
        <v>0</v>
      </c>
      <c r="AA471" s="74">
        <v>471</v>
      </c>
      <c r="AB471" s="74"/>
      <c r="AC471" s="75"/>
      <c r="AD471" s="81" t="s">
        <v>1136</v>
      </c>
      <c r="AE471" s="81">
        <v>2349</v>
      </c>
      <c r="AF471" s="81">
        <v>909</v>
      </c>
      <c r="AG471" s="81">
        <v>9808</v>
      </c>
      <c r="AH471" s="81">
        <v>1816</v>
      </c>
      <c r="AI471" s="81"/>
      <c r="AJ471" s="81" t="s">
        <v>1302</v>
      </c>
      <c r="AK471" s="81" t="s">
        <v>1443</v>
      </c>
      <c r="AL471" s="81"/>
      <c r="AM471" s="81"/>
      <c r="AN471" s="83">
        <v>40332.264999999999</v>
      </c>
      <c r="AO471" s="86" t="s">
        <v>1624</v>
      </c>
      <c r="AP471" s="81" t="b">
        <v>0</v>
      </c>
      <c r="AQ471" s="81" t="b">
        <v>0</v>
      </c>
      <c r="AR471" s="81" t="b">
        <v>1</v>
      </c>
      <c r="AS471" s="81" t="s">
        <v>1023</v>
      </c>
      <c r="AT471" s="81">
        <v>4</v>
      </c>
      <c r="AU471" s="86" t="s">
        <v>1751</v>
      </c>
      <c r="AV471" s="81" t="b">
        <v>0</v>
      </c>
      <c r="AW471" s="81" t="s">
        <v>1780</v>
      </c>
      <c r="AX471" s="86" t="s">
        <v>1836</v>
      </c>
      <c r="AY471" s="81" t="s">
        <v>66</v>
      </c>
      <c r="AZ471" s="49"/>
      <c r="BA471" s="49"/>
      <c r="BB471" s="49"/>
      <c r="BC471" s="49"/>
      <c r="BD471" s="49" t="s">
        <v>483</v>
      </c>
      <c r="BE471" s="49" t="s">
        <v>483</v>
      </c>
      <c r="BF471" s="123" t="s">
        <v>6458</v>
      </c>
      <c r="BG471" s="123" t="s">
        <v>6458</v>
      </c>
      <c r="BH471" s="123" t="s">
        <v>6618</v>
      </c>
      <c r="BI471" s="123" t="s">
        <v>6618</v>
      </c>
      <c r="BJ471" s="87" t="e">
        <f>REPLACE(INDEX(GroupVertices[Group], MATCH(Vertices[[#This Row],[Vertex]],GroupVertices[Vertex],0)),1,1,"")</f>
        <v>#N/A</v>
      </c>
    </row>
    <row r="472" spans="1:62" x14ac:dyDescent="0.25">
      <c r="A472" s="67" t="s">
        <v>261</v>
      </c>
      <c r="B472" s="68"/>
      <c r="C472" s="68"/>
      <c r="D472" s="69"/>
      <c r="E472" s="71"/>
      <c r="F472" s="103" t="s">
        <v>544</v>
      </c>
      <c r="G472" s="68"/>
      <c r="H472" s="72"/>
      <c r="I472" s="73"/>
      <c r="J472" s="73"/>
      <c r="K472" s="72" t="s">
        <v>2014</v>
      </c>
      <c r="L472" s="76"/>
      <c r="M472" s="77">
        <v>2194.17138671875</v>
      </c>
      <c r="N472" s="77">
        <v>9015.5380859375</v>
      </c>
      <c r="O472" s="78"/>
      <c r="P472" s="79"/>
      <c r="Q472" s="79"/>
      <c r="R472" s="89"/>
      <c r="S472" s="49">
        <v>0</v>
      </c>
      <c r="T472" s="49">
        <v>1</v>
      </c>
      <c r="U472" s="50">
        <v>0</v>
      </c>
      <c r="V472" s="50">
        <v>4.3478000000000003E-2</v>
      </c>
      <c r="W472" s="50">
        <v>0</v>
      </c>
      <c r="X472" s="50">
        <v>0.56034399999999995</v>
      </c>
      <c r="Y472" s="50">
        <v>0</v>
      </c>
      <c r="Z472" s="50">
        <v>0</v>
      </c>
      <c r="AA472" s="74">
        <v>472</v>
      </c>
      <c r="AB472" s="74"/>
      <c r="AC472" s="75"/>
      <c r="AD472" s="81" t="s">
        <v>1137</v>
      </c>
      <c r="AE472" s="81">
        <v>384</v>
      </c>
      <c r="AF472" s="81">
        <v>414</v>
      </c>
      <c r="AG472" s="81">
        <v>53359</v>
      </c>
      <c r="AH472" s="81">
        <v>1437</v>
      </c>
      <c r="AI472" s="81">
        <v>19800</v>
      </c>
      <c r="AJ472" s="81" t="s">
        <v>1303</v>
      </c>
      <c r="AK472" s="81" t="s">
        <v>1444</v>
      </c>
      <c r="AL472" s="86" t="s">
        <v>1523</v>
      </c>
      <c r="AM472" s="81" t="s">
        <v>1435</v>
      </c>
      <c r="AN472" s="83">
        <v>40485.769918981481</v>
      </c>
      <c r="AO472" s="86" t="s">
        <v>1625</v>
      </c>
      <c r="AP472" s="81" t="b">
        <v>0</v>
      </c>
      <c r="AQ472" s="81" t="b">
        <v>0</v>
      </c>
      <c r="AR472" s="81" t="b">
        <v>1</v>
      </c>
      <c r="AS472" s="81" t="s">
        <v>1023</v>
      </c>
      <c r="AT472" s="81">
        <v>19</v>
      </c>
      <c r="AU472" s="86" t="s">
        <v>1751</v>
      </c>
      <c r="AV472" s="81" t="b">
        <v>0</v>
      </c>
      <c r="AW472" s="81" t="s">
        <v>1780</v>
      </c>
      <c r="AX472" s="86" t="s">
        <v>1837</v>
      </c>
      <c r="AY472" s="81" t="s">
        <v>66</v>
      </c>
      <c r="AZ472" s="49"/>
      <c r="BA472" s="49"/>
      <c r="BB472" s="49"/>
      <c r="BC472" s="49"/>
      <c r="BD472" s="49"/>
      <c r="BE472" s="49"/>
      <c r="BF472" s="123" t="s">
        <v>6456</v>
      </c>
      <c r="BG472" s="123" t="s">
        <v>6456</v>
      </c>
      <c r="BH472" s="123" t="s">
        <v>6616</v>
      </c>
      <c r="BI472" s="123" t="s">
        <v>6616</v>
      </c>
      <c r="BJ472" s="87" t="e">
        <f>REPLACE(INDEX(GroupVertices[Group], MATCH(Vertices[[#This Row],[Vertex]],GroupVertices[Vertex],0)),1,1,"")</f>
        <v>#N/A</v>
      </c>
    </row>
    <row r="473" spans="1:62" x14ac:dyDescent="0.25">
      <c r="A473" s="67" t="s">
        <v>262</v>
      </c>
      <c r="B473" s="68"/>
      <c r="C473" s="68"/>
      <c r="D473" s="69"/>
      <c r="E473" s="71"/>
      <c r="F473" s="103" t="s">
        <v>545</v>
      </c>
      <c r="G473" s="68"/>
      <c r="H473" s="72"/>
      <c r="I473" s="73"/>
      <c r="J473" s="73"/>
      <c r="K473" s="72" t="s">
        <v>2015</v>
      </c>
      <c r="L473" s="76"/>
      <c r="M473" s="77">
        <v>420.8714599609375</v>
      </c>
      <c r="N473" s="77">
        <v>6831.04541015625</v>
      </c>
      <c r="O473" s="78"/>
      <c r="P473" s="79"/>
      <c r="Q473" s="79"/>
      <c r="R473" s="89"/>
      <c r="S473" s="49">
        <v>0</v>
      </c>
      <c r="T473" s="49">
        <v>1</v>
      </c>
      <c r="U473" s="50">
        <v>0</v>
      </c>
      <c r="V473" s="50">
        <v>4.3478000000000003E-2</v>
      </c>
      <c r="W473" s="50">
        <v>0</v>
      </c>
      <c r="X473" s="50">
        <v>0.56034399999999995</v>
      </c>
      <c r="Y473" s="50">
        <v>0</v>
      </c>
      <c r="Z473" s="50">
        <v>0</v>
      </c>
      <c r="AA473" s="74">
        <v>473</v>
      </c>
      <c r="AB473" s="74"/>
      <c r="AC473" s="75"/>
      <c r="AD473" s="81" t="s">
        <v>1138</v>
      </c>
      <c r="AE473" s="81">
        <v>184</v>
      </c>
      <c r="AF473" s="81">
        <v>930</v>
      </c>
      <c r="AG473" s="81">
        <v>32419</v>
      </c>
      <c r="AH473" s="81">
        <v>631</v>
      </c>
      <c r="AI473" s="81"/>
      <c r="AJ473" s="81" t="s">
        <v>1304</v>
      </c>
      <c r="AK473" s="81" t="s">
        <v>1445</v>
      </c>
      <c r="AL473" s="86" t="s">
        <v>1524</v>
      </c>
      <c r="AM473" s="81"/>
      <c r="AN473" s="83">
        <v>41031.346342592595</v>
      </c>
      <c r="AO473" s="86" t="s">
        <v>1626</v>
      </c>
      <c r="AP473" s="81" t="b">
        <v>1</v>
      </c>
      <c r="AQ473" s="81" t="b">
        <v>0</v>
      </c>
      <c r="AR473" s="81" t="b">
        <v>1</v>
      </c>
      <c r="AS473" s="81" t="s">
        <v>1023</v>
      </c>
      <c r="AT473" s="81">
        <v>13</v>
      </c>
      <c r="AU473" s="86" t="s">
        <v>1731</v>
      </c>
      <c r="AV473" s="81" t="b">
        <v>0</v>
      </c>
      <c r="AW473" s="81" t="s">
        <v>1780</v>
      </c>
      <c r="AX473" s="86" t="s">
        <v>1838</v>
      </c>
      <c r="AY473" s="81" t="s">
        <v>66</v>
      </c>
      <c r="AZ473" s="49"/>
      <c r="BA473" s="49"/>
      <c r="BB473" s="49"/>
      <c r="BC473" s="49"/>
      <c r="BD473" s="49"/>
      <c r="BE473" s="49"/>
      <c r="BF473" s="123" t="s">
        <v>6456</v>
      </c>
      <c r="BG473" s="123" t="s">
        <v>6456</v>
      </c>
      <c r="BH473" s="123" t="s">
        <v>6616</v>
      </c>
      <c r="BI473" s="123" t="s">
        <v>6616</v>
      </c>
      <c r="BJ473" s="87" t="e">
        <f>REPLACE(INDEX(GroupVertices[Group], MATCH(Vertices[[#This Row],[Vertex]],GroupVertices[Vertex],0)),1,1,"")</f>
        <v>#N/A</v>
      </c>
    </row>
    <row r="474" spans="1:62" x14ac:dyDescent="0.25">
      <c r="A474" s="67" t="s">
        <v>263</v>
      </c>
      <c r="B474" s="68"/>
      <c r="C474" s="68"/>
      <c r="D474" s="69"/>
      <c r="E474" s="71"/>
      <c r="F474" s="103" t="s">
        <v>546</v>
      </c>
      <c r="G474" s="68"/>
      <c r="H474" s="72"/>
      <c r="I474" s="73"/>
      <c r="J474" s="73"/>
      <c r="K474" s="72" t="s">
        <v>2016</v>
      </c>
      <c r="L474" s="76"/>
      <c r="M474" s="77">
        <v>1172.1689453125</v>
      </c>
      <c r="N474" s="77">
        <v>8061.61328125</v>
      </c>
      <c r="O474" s="78"/>
      <c r="P474" s="79"/>
      <c r="Q474" s="79"/>
      <c r="R474" s="89"/>
      <c r="S474" s="49">
        <v>0</v>
      </c>
      <c r="T474" s="49">
        <v>1</v>
      </c>
      <c r="U474" s="50">
        <v>0</v>
      </c>
      <c r="V474" s="50">
        <v>4.3478000000000003E-2</v>
      </c>
      <c r="W474" s="50">
        <v>0</v>
      </c>
      <c r="X474" s="50">
        <v>0.56034399999999995</v>
      </c>
      <c r="Y474" s="50">
        <v>0</v>
      </c>
      <c r="Z474" s="50">
        <v>0</v>
      </c>
      <c r="AA474" s="74">
        <v>474</v>
      </c>
      <c r="AB474" s="74"/>
      <c r="AC474" s="75"/>
      <c r="AD474" s="81" t="s">
        <v>1139</v>
      </c>
      <c r="AE474" s="81">
        <v>401</v>
      </c>
      <c r="AF474" s="81">
        <v>3058</v>
      </c>
      <c r="AG474" s="81">
        <v>131073</v>
      </c>
      <c r="AH474" s="81">
        <v>46302</v>
      </c>
      <c r="AI474" s="81">
        <v>19800</v>
      </c>
      <c r="AJ474" s="81" t="s">
        <v>1305</v>
      </c>
      <c r="AK474" s="81" t="s">
        <v>1446</v>
      </c>
      <c r="AL474" s="81"/>
      <c r="AM474" s="81" t="s">
        <v>1435</v>
      </c>
      <c r="AN474" s="83">
        <v>40573.581805555557</v>
      </c>
      <c r="AO474" s="86" t="s">
        <v>1627</v>
      </c>
      <c r="AP474" s="81" t="b">
        <v>0</v>
      </c>
      <c r="AQ474" s="81" t="b">
        <v>0</v>
      </c>
      <c r="AR474" s="81" t="b">
        <v>1</v>
      </c>
      <c r="AS474" s="81" t="s">
        <v>1023</v>
      </c>
      <c r="AT474" s="81">
        <v>61</v>
      </c>
      <c r="AU474" s="86" t="s">
        <v>1752</v>
      </c>
      <c r="AV474" s="81" t="b">
        <v>0</v>
      </c>
      <c r="AW474" s="81" t="s">
        <v>1780</v>
      </c>
      <c r="AX474" s="86" t="s">
        <v>1839</v>
      </c>
      <c r="AY474" s="81" t="s">
        <v>66</v>
      </c>
      <c r="AZ474" s="49"/>
      <c r="BA474" s="49"/>
      <c r="BB474" s="49"/>
      <c r="BC474" s="49"/>
      <c r="BD474" s="49"/>
      <c r="BE474" s="49"/>
      <c r="BF474" s="123" t="s">
        <v>6456</v>
      </c>
      <c r="BG474" s="123" t="s">
        <v>6456</v>
      </c>
      <c r="BH474" s="123" t="s">
        <v>6616</v>
      </c>
      <c r="BI474" s="123" t="s">
        <v>6616</v>
      </c>
      <c r="BJ474" s="87" t="e">
        <f>REPLACE(INDEX(GroupVertices[Group], MATCH(Vertices[[#This Row],[Vertex]],GroupVertices[Vertex],0)),1,1,"")</f>
        <v>#N/A</v>
      </c>
    </row>
    <row r="475" spans="1:62" x14ac:dyDescent="0.25">
      <c r="A475" s="67" t="s">
        <v>264</v>
      </c>
      <c r="B475" s="68"/>
      <c r="C475" s="68"/>
      <c r="D475" s="69"/>
      <c r="E475" s="71"/>
      <c r="F475" s="103" t="s">
        <v>547</v>
      </c>
      <c r="G475" s="68"/>
      <c r="H475" s="72"/>
      <c r="I475" s="73"/>
      <c r="J475" s="73"/>
      <c r="K475" s="72" t="s">
        <v>2017</v>
      </c>
      <c r="L475" s="76"/>
      <c r="M475" s="77">
        <v>3231.60595703125</v>
      </c>
      <c r="N475" s="77">
        <v>9672.779296875</v>
      </c>
      <c r="O475" s="78"/>
      <c r="P475" s="79"/>
      <c r="Q475" s="79"/>
      <c r="R475" s="89"/>
      <c r="S475" s="49">
        <v>0</v>
      </c>
      <c r="T475" s="49">
        <v>1</v>
      </c>
      <c r="U475" s="50">
        <v>0</v>
      </c>
      <c r="V475" s="50">
        <v>4.3478000000000003E-2</v>
      </c>
      <c r="W475" s="50">
        <v>0</v>
      </c>
      <c r="X475" s="50">
        <v>0.56034399999999995</v>
      </c>
      <c r="Y475" s="50">
        <v>0</v>
      </c>
      <c r="Z475" s="50">
        <v>0</v>
      </c>
      <c r="AA475" s="74">
        <v>475</v>
      </c>
      <c r="AB475" s="74"/>
      <c r="AC475" s="75"/>
      <c r="AD475" s="81" t="s">
        <v>1140</v>
      </c>
      <c r="AE475" s="81">
        <v>383</v>
      </c>
      <c r="AF475" s="81">
        <v>87</v>
      </c>
      <c r="AG475" s="81">
        <v>12243</v>
      </c>
      <c r="AH475" s="81">
        <v>11421</v>
      </c>
      <c r="AI475" s="81"/>
      <c r="AJ475" s="81" t="s">
        <v>1306</v>
      </c>
      <c r="AK475" s="81" t="s">
        <v>1447</v>
      </c>
      <c r="AL475" s="81"/>
      <c r="AM475" s="81"/>
      <c r="AN475" s="83">
        <v>40987.502951388888</v>
      </c>
      <c r="AO475" s="86" t="s">
        <v>1628</v>
      </c>
      <c r="AP475" s="81" t="b">
        <v>1</v>
      </c>
      <c r="AQ475" s="81" t="b">
        <v>0</v>
      </c>
      <c r="AR475" s="81" t="b">
        <v>1</v>
      </c>
      <c r="AS475" s="81" t="s">
        <v>1023</v>
      </c>
      <c r="AT475" s="81">
        <v>9</v>
      </c>
      <c r="AU475" s="86" t="s">
        <v>1731</v>
      </c>
      <c r="AV475" s="81" t="b">
        <v>0</v>
      </c>
      <c r="AW475" s="81" t="s">
        <v>1780</v>
      </c>
      <c r="AX475" s="86" t="s">
        <v>1840</v>
      </c>
      <c r="AY475" s="81" t="s">
        <v>66</v>
      </c>
      <c r="AZ475" s="49"/>
      <c r="BA475" s="49"/>
      <c r="BB475" s="49"/>
      <c r="BC475" s="49"/>
      <c r="BD475" s="49"/>
      <c r="BE475" s="49"/>
      <c r="BF475" s="123" t="s">
        <v>6456</v>
      </c>
      <c r="BG475" s="123" t="s">
        <v>6456</v>
      </c>
      <c r="BH475" s="123" t="s">
        <v>6616</v>
      </c>
      <c r="BI475" s="123" t="s">
        <v>6616</v>
      </c>
      <c r="BJ475" s="87" t="e">
        <f>REPLACE(INDEX(GroupVertices[Group], MATCH(Vertices[[#This Row],[Vertex]],GroupVertices[Vertex],0)),1,1,"")</f>
        <v>#N/A</v>
      </c>
    </row>
    <row r="476" spans="1:62" x14ac:dyDescent="0.25">
      <c r="A476" s="67" t="s">
        <v>266</v>
      </c>
      <c r="B476" s="68"/>
      <c r="C476" s="68"/>
      <c r="D476" s="69"/>
      <c r="E476" s="71"/>
      <c r="F476" s="103" t="s">
        <v>549</v>
      </c>
      <c r="G476" s="68"/>
      <c r="H476" s="72"/>
      <c r="I476" s="73"/>
      <c r="J476" s="73"/>
      <c r="K476" s="72" t="s">
        <v>2019</v>
      </c>
      <c r="L476" s="76"/>
      <c r="M476" s="77">
        <v>757.8759765625</v>
      </c>
      <c r="N476" s="77">
        <v>6149.10693359375</v>
      </c>
      <c r="O476" s="78"/>
      <c r="P476" s="79"/>
      <c r="Q476" s="79"/>
      <c r="R476" s="89"/>
      <c r="S476" s="49">
        <v>0</v>
      </c>
      <c r="T476" s="49">
        <v>1</v>
      </c>
      <c r="U476" s="50">
        <v>0</v>
      </c>
      <c r="V476" s="50">
        <v>4.3478000000000003E-2</v>
      </c>
      <c r="W476" s="50">
        <v>0</v>
      </c>
      <c r="X476" s="50">
        <v>0.56034399999999995</v>
      </c>
      <c r="Y476" s="50">
        <v>0</v>
      </c>
      <c r="Z476" s="50">
        <v>0</v>
      </c>
      <c r="AA476" s="74">
        <v>476</v>
      </c>
      <c r="AB476" s="74"/>
      <c r="AC476" s="75"/>
      <c r="AD476" s="81" t="s">
        <v>1142</v>
      </c>
      <c r="AE476" s="81">
        <v>75</v>
      </c>
      <c r="AF476" s="81">
        <v>2320</v>
      </c>
      <c r="AG476" s="81">
        <v>106303</v>
      </c>
      <c r="AH476" s="81">
        <v>2017</v>
      </c>
      <c r="AI476" s="81">
        <v>19800</v>
      </c>
      <c r="AJ476" s="81" t="s">
        <v>1307</v>
      </c>
      <c r="AK476" s="81"/>
      <c r="AL476" s="81"/>
      <c r="AM476" s="81" t="s">
        <v>1435</v>
      </c>
      <c r="AN476" s="83">
        <v>40938.580787037034</v>
      </c>
      <c r="AO476" s="86" t="s">
        <v>1629</v>
      </c>
      <c r="AP476" s="81" t="b">
        <v>0</v>
      </c>
      <c r="AQ476" s="81" t="b">
        <v>0</v>
      </c>
      <c r="AR476" s="81" t="b">
        <v>1</v>
      </c>
      <c r="AS476" s="81" t="s">
        <v>1023</v>
      </c>
      <c r="AT476" s="81">
        <v>42</v>
      </c>
      <c r="AU476" s="86" t="s">
        <v>1753</v>
      </c>
      <c r="AV476" s="81" t="b">
        <v>0</v>
      </c>
      <c r="AW476" s="81" t="s">
        <v>1780</v>
      </c>
      <c r="AX476" s="86" t="s">
        <v>1842</v>
      </c>
      <c r="AY476" s="81" t="s">
        <v>66</v>
      </c>
      <c r="AZ476" s="49"/>
      <c r="BA476" s="49"/>
      <c r="BB476" s="49"/>
      <c r="BC476" s="49"/>
      <c r="BD476" s="49"/>
      <c r="BE476" s="49"/>
      <c r="BF476" s="123" t="s">
        <v>6456</v>
      </c>
      <c r="BG476" s="123" t="s">
        <v>6456</v>
      </c>
      <c r="BH476" s="123" t="s">
        <v>6616</v>
      </c>
      <c r="BI476" s="123" t="s">
        <v>6616</v>
      </c>
      <c r="BJ476" s="87" t="e">
        <f>REPLACE(INDEX(GroupVertices[Group], MATCH(Vertices[[#This Row],[Vertex]],GroupVertices[Vertex],0)),1,1,"")</f>
        <v>#N/A</v>
      </c>
    </row>
    <row r="477" spans="1:62" x14ac:dyDescent="0.25">
      <c r="A477" s="67" t="s">
        <v>268</v>
      </c>
      <c r="B477" s="68"/>
      <c r="C477" s="68"/>
      <c r="D477" s="69"/>
      <c r="E477" s="71"/>
      <c r="F477" s="103" t="s">
        <v>551</v>
      </c>
      <c r="G477" s="68"/>
      <c r="H477" s="72"/>
      <c r="I477" s="73"/>
      <c r="J477" s="73"/>
      <c r="K477" s="72" t="s">
        <v>2020</v>
      </c>
      <c r="L477" s="76"/>
      <c r="M477" s="77">
        <v>9646.4970703125</v>
      </c>
      <c r="N477" s="77">
        <v>4582.09765625</v>
      </c>
      <c r="O477" s="78"/>
      <c r="P477" s="79"/>
      <c r="Q477" s="79"/>
      <c r="R477" s="89"/>
      <c r="S477" s="49">
        <v>0</v>
      </c>
      <c r="T477" s="49">
        <v>1</v>
      </c>
      <c r="U477" s="50">
        <v>0</v>
      </c>
      <c r="V477" s="50">
        <v>0.33333299999999999</v>
      </c>
      <c r="W477" s="50">
        <v>0</v>
      </c>
      <c r="X477" s="50">
        <v>0.638297</v>
      </c>
      <c r="Y477" s="50">
        <v>0</v>
      </c>
      <c r="Z477" s="50">
        <v>0</v>
      </c>
      <c r="AA477" s="74">
        <v>477</v>
      </c>
      <c r="AB477" s="74"/>
      <c r="AC477" s="75"/>
      <c r="AD477" s="81" t="s">
        <v>1143</v>
      </c>
      <c r="AE477" s="81">
        <v>111</v>
      </c>
      <c r="AF477" s="81">
        <v>9</v>
      </c>
      <c r="AG477" s="81">
        <v>20</v>
      </c>
      <c r="AH477" s="81">
        <v>74</v>
      </c>
      <c r="AI477" s="81"/>
      <c r="AJ477" s="81" t="s">
        <v>1308</v>
      </c>
      <c r="AK477" s="81" t="s">
        <v>1448</v>
      </c>
      <c r="AL477" s="81"/>
      <c r="AM477" s="81"/>
      <c r="AN477" s="83">
        <v>41622.81795138889</v>
      </c>
      <c r="AO477" s="81"/>
      <c r="AP477" s="81" t="b">
        <v>1</v>
      </c>
      <c r="AQ477" s="81" t="b">
        <v>0</v>
      </c>
      <c r="AR477" s="81" t="b">
        <v>0</v>
      </c>
      <c r="AS477" s="81" t="s">
        <v>1023</v>
      </c>
      <c r="AT477" s="81">
        <v>0</v>
      </c>
      <c r="AU477" s="86" t="s">
        <v>1731</v>
      </c>
      <c r="AV477" s="81" t="b">
        <v>0</v>
      </c>
      <c r="AW477" s="81" t="s">
        <v>1780</v>
      </c>
      <c r="AX477" s="86" t="s">
        <v>1843</v>
      </c>
      <c r="AY477" s="81" t="s">
        <v>66</v>
      </c>
      <c r="AZ477" s="49"/>
      <c r="BA477" s="49"/>
      <c r="BB477" s="49"/>
      <c r="BC477" s="49"/>
      <c r="BD477" s="49" t="s">
        <v>483</v>
      </c>
      <c r="BE477" s="49" t="s">
        <v>483</v>
      </c>
      <c r="BF477" s="123" t="s">
        <v>6452</v>
      </c>
      <c r="BG477" s="123" t="s">
        <v>6452</v>
      </c>
      <c r="BH477" s="123" t="s">
        <v>6612</v>
      </c>
      <c r="BI477" s="123" t="s">
        <v>6612</v>
      </c>
      <c r="BJ477" s="87" t="e">
        <f>REPLACE(INDEX(GroupVertices[Group], MATCH(Vertices[[#This Row],[Vertex]],GroupVertices[Vertex],0)),1,1,"")</f>
        <v>#N/A</v>
      </c>
    </row>
    <row r="478" spans="1:62" x14ac:dyDescent="0.25">
      <c r="A478" s="67" t="s">
        <v>269</v>
      </c>
      <c r="B478" s="68"/>
      <c r="C478" s="68"/>
      <c r="D478" s="69"/>
      <c r="E478" s="71"/>
      <c r="F478" s="103" t="s">
        <v>552</v>
      </c>
      <c r="G478" s="68"/>
      <c r="H478" s="72"/>
      <c r="I478" s="73"/>
      <c r="J478" s="73"/>
      <c r="K478" s="72" t="s">
        <v>2021</v>
      </c>
      <c r="L478" s="76"/>
      <c r="M478" s="77">
        <v>1529.6427001953125</v>
      </c>
      <c r="N478" s="77">
        <v>8615.974609375</v>
      </c>
      <c r="O478" s="78"/>
      <c r="P478" s="79"/>
      <c r="Q478" s="79"/>
      <c r="R478" s="89"/>
      <c r="S478" s="49">
        <v>0</v>
      </c>
      <c r="T478" s="49">
        <v>1</v>
      </c>
      <c r="U478" s="50">
        <v>0</v>
      </c>
      <c r="V478" s="50">
        <v>4.3478000000000003E-2</v>
      </c>
      <c r="W478" s="50">
        <v>0</v>
      </c>
      <c r="X478" s="50">
        <v>0.56034399999999995</v>
      </c>
      <c r="Y478" s="50">
        <v>0</v>
      </c>
      <c r="Z478" s="50">
        <v>0</v>
      </c>
      <c r="AA478" s="74">
        <v>478</v>
      </c>
      <c r="AB478" s="74"/>
      <c r="AC478" s="75"/>
      <c r="AD478" s="81" t="s">
        <v>1144</v>
      </c>
      <c r="AE478" s="81">
        <v>180</v>
      </c>
      <c r="AF478" s="81">
        <v>1747</v>
      </c>
      <c r="AG478" s="81">
        <v>8919</v>
      </c>
      <c r="AH478" s="81">
        <v>1068</v>
      </c>
      <c r="AI478" s="81">
        <v>19800</v>
      </c>
      <c r="AJ478" s="81"/>
      <c r="AK478" s="81" t="s">
        <v>1449</v>
      </c>
      <c r="AL478" s="81"/>
      <c r="AM478" s="81" t="s">
        <v>1435</v>
      </c>
      <c r="AN478" s="83">
        <v>40362.274710648147</v>
      </c>
      <c r="AO478" s="86" t="s">
        <v>1630</v>
      </c>
      <c r="AP478" s="81" t="b">
        <v>0</v>
      </c>
      <c r="AQ478" s="81" t="b">
        <v>0</v>
      </c>
      <c r="AR478" s="81" t="b">
        <v>1</v>
      </c>
      <c r="AS478" s="81" t="s">
        <v>1023</v>
      </c>
      <c r="AT478" s="81">
        <v>7</v>
      </c>
      <c r="AU478" s="86" t="s">
        <v>1754</v>
      </c>
      <c r="AV478" s="81" t="b">
        <v>0</v>
      </c>
      <c r="AW478" s="81" t="s">
        <v>1780</v>
      </c>
      <c r="AX478" s="86" t="s">
        <v>1844</v>
      </c>
      <c r="AY478" s="81" t="s">
        <v>66</v>
      </c>
      <c r="AZ478" s="49"/>
      <c r="BA478" s="49"/>
      <c r="BB478" s="49"/>
      <c r="BC478" s="49"/>
      <c r="BD478" s="49"/>
      <c r="BE478" s="49"/>
      <c r="BF478" s="123" t="s">
        <v>6456</v>
      </c>
      <c r="BG478" s="123" t="s">
        <v>6456</v>
      </c>
      <c r="BH478" s="123" t="s">
        <v>6616</v>
      </c>
      <c r="BI478" s="123" t="s">
        <v>6616</v>
      </c>
      <c r="BJ478" s="87" t="e">
        <f>REPLACE(INDEX(GroupVertices[Group], MATCH(Vertices[[#This Row],[Vertex]],GroupVertices[Vertex],0)),1,1,"")</f>
        <v>#N/A</v>
      </c>
    </row>
    <row r="479" spans="1:62" x14ac:dyDescent="0.25">
      <c r="A479" s="67" t="s">
        <v>271</v>
      </c>
      <c r="B479" s="68"/>
      <c r="C479" s="68"/>
      <c r="D479" s="69"/>
      <c r="E479" s="71"/>
      <c r="F479" s="103" t="s">
        <v>554</v>
      </c>
      <c r="G479" s="68"/>
      <c r="H479" s="72"/>
      <c r="I479" s="73"/>
      <c r="J479" s="73"/>
      <c r="K479" s="72" t="s">
        <v>2023</v>
      </c>
      <c r="L479" s="76"/>
      <c r="M479" s="77">
        <v>9212.712890625</v>
      </c>
      <c r="N479" s="77">
        <v>7200.5595703125</v>
      </c>
      <c r="O479" s="78"/>
      <c r="P479" s="79"/>
      <c r="Q479" s="79"/>
      <c r="R479" s="89"/>
      <c r="S479" s="49">
        <v>0</v>
      </c>
      <c r="T479" s="49">
        <v>1</v>
      </c>
      <c r="U479" s="50">
        <v>0</v>
      </c>
      <c r="V479" s="50">
        <v>9.9299999999999996E-4</v>
      </c>
      <c r="W479" s="50">
        <v>1.297E-3</v>
      </c>
      <c r="X479" s="50">
        <v>0.37564799999999998</v>
      </c>
      <c r="Y479" s="50">
        <v>0</v>
      </c>
      <c r="Z479" s="50">
        <v>0</v>
      </c>
      <c r="AA479" s="74">
        <v>479</v>
      </c>
      <c r="AB479" s="74"/>
      <c r="AC479" s="75"/>
      <c r="AD479" s="81" t="s">
        <v>1146</v>
      </c>
      <c r="AE479" s="81">
        <v>205</v>
      </c>
      <c r="AF479" s="81">
        <v>544</v>
      </c>
      <c r="AG479" s="81">
        <v>7933</v>
      </c>
      <c r="AH479" s="81">
        <v>1279</v>
      </c>
      <c r="AI479" s="81"/>
      <c r="AJ479" s="81" t="s">
        <v>1310</v>
      </c>
      <c r="AK479" s="81" t="s">
        <v>1450</v>
      </c>
      <c r="AL479" s="86" t="s">
        <v>1527</v>
      </c>
      <c r="AM479" s="81"/>
      <c r="AN479" s="83">
        <v>42772.795358796298</v>
      </c>
      <c r="AO479" s="86" t="s">
        <v>1632</v>
      </c>
      <c r="AP479" s="81" t="b">
        <v>1</v>
      </c>
      <c r="AQ479" s="81" t="b">
        <v>0</v>
      </c>
      <c r="AR479" s="81" t="b">
        <v>1</v>
      </c>
      <c r="AS479" s="81" t="s">
        <v>1023</v>
      </c>
      <c r="AT479" s="81">
        <v>2</v>
      </c>
      <c r="AU479" s="81"/>
      <c r="AV479" s="81" t="b">
        <v>0</v>
      </c>
      <c r="AW479" s="81" t="s">
        <v>1780</v>
      </c>
      <c r="AX479" s="86" t="s">
        <v>1846</v>
      </c>
      <c r="AY479" s="81" t="s">
        <v>66</v>
      </c>
      <c r="AZ479" s="49"/>
      <c r="BA479" s="49"/>
      <c r="BB479" s="49"/>
      <c r="BC479" s="49"/>
      <c r="BD479" s="49" t="s">
        <v>480</v>
      </c>
      <c r="BE479" s="49" t="s">
        <v>480</v>
      </c>
      <c r="BF479" s="123" t="s">
        <v>6432</v>
      </c>
      <c r="BG479" s="123" t="s">
        <v>6432</v>
      </c>
      <c r="BH479" s="123" t="s">
        <v>6592</v>
      </c>
      <c r="BI479" s="123" t="s">
        <v>6592</v>
      </c>
      <c r="BJ479" s="87" t="e">
        <f>REPLACE(INDEX(GroupVertices[Group], MATCH(Vertices[[#This Row],[Vertex]],GroupVertices[Vertex],0)),1,1,"")</f>
        <v>#N/A</v>
      </c>
    </row>
    <row r="480" spans="1:62" x14ac:dyDescent="0.25">
      <c r="A480" s="67" t="s">
        <v>272</v>
      </c>
      <c r="B480" s="68"/>
      <c r="C480" s="68"/>
      <c r="D480" s="69"/>
      <c r="E480" s="71"/>
      <c r="F480" s="103" t="s">
        <v>555</v>
      </c>
      <c r="G480" s="68"/>
      <c r="H480" s="72"/>
      <c r="I480" s="73"/>
      <c r="J480" s="73"/>
      <c r="K480" s="72" t="s">
        <v>2024</v>
      </c>
      <c r="L480" s="76"/>
      <c r="M480" s="77">
        <v>4528.72802734375</v>
      </c>
      <c r="N480" s="77">
        <v>9594.1318359375</v>
      </c>
      <c r="O480" s="78"/>
      <c r="P480" s="79"/>
      <c r="Q480" s="79"/>
      <c r="R480" s="89"/>
      <c r="S480" s="49">
        <v>0</v>
      </c>
      <c r="T480" s="49">
        <v>1</v>
      </c>
      <c r="U480" s="50">
        <v>0</v>
      </c>
      <c r="V480" s="50">
        <v>4.3478000000000003E-2</v>
      </c>
      <c r="W480" s="50">
        <v>0</v>
      </c>
      <c r="X480" s="50">
        <v>0.56034399999999995</v>
      </c>
      <c r="Y480" s="50">
        <v>0</v>
      </c>
      <c r="Z480" s="50">
        <v>0</v>
      </c>
      <c r="AA480" s="74">
        <v>480</v>
      </c>
      <c r="AB480" s="74"/>
      <c r="AC480" s="75"/>
      <c r="AD480" s="81" t="s">
        <v>1147</v>
      </c>
      <c r="AE480" s="81">
        <v>89</v>
      </c>
      <c r="AF480" s="81">
        <v>143</v>
      </c>
      <c r="AG480" s="81">
        <v>7520</v>
      </c>
      <c r="AH480" s="81">
        <v>812</v>
      </c>
      <c r="AI480" s="81"/>
      <c r="AJ480" s="81" t="s">
        <v>1311</v>
      </c>
      <c r="AK480" s="81" t="s">
        <v>1451</v>
      </c>
      <c r="AL480" s="81"/>
      <c r="AM480" s="81"/>
      <c r="AN480" s="83">
        <v>41486.483078703706</v>
      </c>
      <c r="AO480" s="86" t="s">
        <v>1633</v>
      </c>
      <c r="AP480" s="81" t="b">
        <v>0</v>
      </c>
      <c r="AQ480" s="81" t="b">
        <v>0</v>
      </c>
      <c r="AR480" s="81" t="b">
        <v>0</v>
      </c>
      <c r="AS480" s="81" t="s">
        <v>1023</v>
      </c>
      <c r="AT480" s="81">
        <v>2</v>
      </c>
      <c r="AU480" s="86" t="s">
        <v>1742</v>
      </c>
      <c r="AV480" s="81" t="b">
        <v>0</v>
      </c>
      <c r="AW480" s="81" t="s">
        <v>1780</v>
      </c>
      <c r="AX480" s="86" t="s">
        <v>1847</v>
      </c>
      <c r="AY480" s="81" t="s">
        <v>66</v>
      </c>
      <c r="AZ480" s="49"/>
      <c r="BA480" s="49"/>
      <c r="BB480" s="49"/>
      <c r="BC480" s="49"/>
      <c r="BD480" s="49"/>
      <c r="BE480" s="49"/>
      <c r="BF480" s="123" t="s">
        <v>6456</v>
      </c>
      <c r="BG480" s="123" t="s">
        <v>6456</v>
      </c>
      <c r="BH480" s="123" t="s">
        <v>6616</v>
      </c>
      <c r="BI480" s="123" t="s">
        <v>6616</v>
      </c>
      <c r="BJ480" s="87" t="e">
        <f>REPLACE(INDEX(GroupVertices[Group], MATCH(Vertices[[#This Row],[Vertex]],GroupVertices[Vertex],0)),1,1,"")</f>
        <v>#N/A</v>
      </c>
    </row>
    <row r="481" spans="1:62" x14ac:dyDescent="0.25">
      <c r="A481" s="67" t="s">
        <v>274</v>
      </c>
      <c r="B481" s="68"/>
      <c r="C481" s="68"/>
      <c r="D481" s="69"/>
      <c r="E481" s="71"/>
      <c r="F481" s="103" t="s">
        <v>557</v>
      </c>
      <c r="G481" s="68"/>
      <c r="H481" s="72"/>
      <c r="I481" s="73"/>
      <c r="J481" s="73"/>
      <c r="K481" s="72" t="s">
        <v>2025</v>
      </c>
      <c r="L481" s="76"/>
      <c r="M481" s="77">
        <v>2449.87255859375</v>
      </c>
      <c r="N481" s="77">
        <v>9270.126953125</v>
      </c>
      <c r="O481" s="78"/>
      <c r="P481" s="79"/>
      <c r="Q481" s="79"/>
      <c r="R481" s="89"/>
      <c r="S481" s="49">
        <v>0</v>
      </c>
      <c r="T481" s="49">
        <v>1</v>
      </c>
      <c r="U481" s="50">
        <v>0</v>
      </c>
      <c r="V481" s="50">
        <v>4.3478000000000003E-2</v>
      </c>
      <c r="W481" s="50">
        <v>0</v>
      </c>
      <c r="X481" s="50">
        <v>0.56034399999999995</v>
      </c>
      <c r="Y481" s="50">
        <v>0</v>
      </c>
      <c r="Z481" s="50">
        <v>0</v>
      </c>
      <c r="AA481" s="74">
        <v>481</v>
      </c>
      <c r="AB481" s="74"/>
      <c r="AC481" s="75"/>
      <c r="AD481" s="81" t="s">
        <v>1148</v>
      </c>
      <c r="AE481" s="81">
        <v>195</v>
      </c>
      <c r="AF481" s="81">
        <v>849</v>
      </c>
      <c r="AG481" s="81">
        <v>67773</v>
      </c>
      <c r="AH481" s="81">
        <v>8094</v>
      </c>
      <c r="AI481" s="81">
        <v>19800</v>
      </c>
      <c r="AJ481" s="81" t="s">
        <v>1312</v>
      </c>
      <c r="AK481" s="81" t="s">
        <v>1452</v>
      </c>
      <c r="AL481" s="86" t="s">
        <v>1528</v>
      </c>
      <c r="AM481" s="81" t="s">
        <v>1435</v>
      </c>
      <c r="AN481" s="83">
        <v>40267.503599537034</v>
      </c>
      <c r="AO481" s="86" t="s">
        <v>1634</v>
      </c>
      <c r="AP481" s="81" t="b">
        <v>0</v>
      </c>
      <c r="AQ481" s="81" t="b">
        <v>0</v>
      </c>
      <c r="AR481" s="81" t="b">
        <v>1</v>
      </c>
      <c r="AS481" s="81" t="s">
        <v>1023</v>
      </c>
      <c r="AT481" s="81">
        <v>55</v>
      </c>
      <c r="AU481" s="86" t="s">
        <v>1756</v>
      </c>
      <c r="AV481" s="81" t="b">
        <v>0</v>
      </c>
      <c r="AW481" s="81" t="s">
        <v>1780</v>
      </c>
      <c r="AX481" s="86" t="s">
        <v>1848</v>
      </c>
      <c r="AY481" s="81" t="s">
        <v>66</v>
      </c>
      <c r="AZ481" s="49"/>
      <c r="BA481" s="49"/>
      <c r="BB481" s="49"/>
      <c r="BC481" s="49"/>
      <c r="BD481" s="49"/>
      <c r="BE481" s="49"/>
      <c r="BF481" s="123" t="s">
        <v>6456</v>
      </c>
      <c r="BG481" s="123" t="s">
        <v>6456</v>
      </c>
      <c r="BH481" s="123" t="s">
        <v>6616</v>
      </c>
      <c r="BI481" s="123" t="s">
        <v>6616</v>
      </c>
      <c r="BJ481" s="87" t="e">
        <f>REPLACE(INDEX(GroupVertices[Group], MATCH(Vertices[[#This Row],[Vertex]],GroupVertices[Vertex],0)),1,1,"")</f>
        <v>#N/A</v>
      </c>
    </row>
    <row r="482" spans="1:62" x14ac:dyDescent="0.25">
      <c r="A482" s="67" t="s">
        <v>280</v>
      </c>
      <c r="B482" s="68"/>
      <c r="C482" s="68"/>
      <c r="D482" s="69"/>
      <c r="E482" s="71"/>
      <c r="F482" s="103" t="s">
        <v>561</v>
      </c>
      <c r="G482" s="68"/>
      <c r="H482" s="72"/>
      <c r="I482" s="73"/>
      <c r="J482" s="73"/>
      <c r="K482" s="72" t="s">
        <v>2030</v>
      </c>
      <c r="L482" s="76"/>
      <c r="M482" s="77">
        <v>1037.628173828125</v>
      </c>
      <c r="N482" s="77">
        <v>7657.2177734375</v>
      </c>
      <c r="O482" s="78"/>
      <c r="P482" s="79"/>
      <c r="Q482" s="79"/>
      <c r="R482" s="89"/>
      <c r="S482" s="49">
        <v>0</v>
      </c>
      <c r="T482" s="49">
        <v>1</v>
      </c>
      <c r="U482" s="50">
        <v>0</v>
      </c>
      <c r="V482" s="50">
        <v>0.111111</v>
      </c>
      <c r="W482" s="50">
        <v>0</v>
      </c>
      <c r="X482" s="50">
        <v>0.58536500000000002</v>
      </c>
      <c r="Y482" s="50">
        <v>0</v>
      </c>
      <c r="Z482" s="50">
        <v>0</v>
      </c>
      <c r="AA482" s="74">
        <v>482</v>
      </c>
      <c r="AB482" s="74"/>
      <c r="AC482" s="75"/>
      <c r="AD482" s="81" t="s">
        <v>1153</v>
      </c>
      <c r="AE482" s="81">
        <v>294</v>
      </c>
      <c r="AF482" s="81">
        <v>691</v>
      </c>
      <c r="AG482" s="81">
        <v>14628</v>
      </c>
      <c r="AH482" s="81">
        <v>24576</v>
      </c>
      <c r="AI482" s="81"/>
      <c r="AJ482" s="81" t="s">
        <v>1314</v>
      </c>
      <c r="AK482" s="81" t="s">
        <v>1045</v>
      </c>
      <c r="AL482" s="81"/>
      <c r="AM482" s="81"/>
      <c r="AN482" s="83">
        <v>42516.710219907407</v>
      </c>
      <c r="AO482" s="86" t="s">
        <v>1636</v>
      </c>
      <c r="AP482" s="81" t="b">
        <v>1</v>
      </c>
      <c r="AQ482" s="81" t="b">
        <v>0</v>
      </c>
      <c r="AR482" s="81" t="b">
        <v>0</v>
      </c>
      <c r="AS482" s="81" t="s">
        <v>1023</v>
      </c>
      <c r="AT482" s="81">
        <v>4</v>
      </c>
      <c r="AU482" s="81"/>
      <c r="AV482" s="81" t="b">
        <v>0</v>
      </c>
      <c r="AW482" s="81" t="s">
        <v>1780</v>
      </c>
      <c r="AX482" s="86" t="s">
        <v>1853</v>
      </c>
      <c r="AY482" s="81" t="s">
        <v>66</v>
      </c>
      <c r="AZ482" s="49"/>
      <c r="BA482" s="49"/>
      <c r="BB482" s="49"/>
      <c r="BC482" s="49"/>
      <c r="BD482" s="49" t="s">
        <v>483</v>
      </c>
      <c r="BE482" s="49" t="s">
        <v>483</v>
      </c>
      <c r="BF482" s="123" t="s">
        <v>6458</v>
      </c>
      <c r="BG482" s="123" t="s">
        <v>6458</v>
      </c>
      <c r="BH482" s="123" t="s">
        <v>6618</v>
      </c>
      <c r="BI482" s="123" t="s">
        <v>6618</v>
      </c>
      <c r="BJ482" s="87" t="e">
        <f>REPLACE(INDEX(GroupVertices[Group], MATCH(Vertices[[#This Row],[Vertex]],GroupVertices[Vertex],0)),1,1,"")</f>
        <v>#N/A</v>
      </c>
    </row>
    <row r="483" spans="1:62" x14ac:dyDescent="0.25">
      <c r="A483" s="67" t="s">
        <v>283</v>
      </c>
      <c r="B483" s="68"/>
      <c r="C483" s="68"/>
      <c r="D483" s="69"/>
      <c r="E483" s="71"/>
      <c r="F483" s="103" t="s">
        <v>564</v>
      </c>
      <c r="G483" s="68"/>
      <c r="H483" s="72"/>
      <c r="I483" s="73"/>
      <c r="J483" s="73"/>
      <c r="K483" s="72" t="s">
        <v>2032</v>
      </c>
      <c r="L483" s="76"/>
      <c r="M483" s="77">
        <v>1983.5914306640625</v>
      </c>
      <c r="N483" s="77">
        <v>5986.45654296875</v>
      </c>
      <c r="O483" s="78"/>
      <c r="P483" s="79"/>
      <c r="Q483" s="79"/>
      <c r="R483" s="89"/>
      <c r="S483" s="49">
        <v>0</v>
      </c>
      <c r="T483" s="49">
        <v>1</v>
      </c>
      <c r="U483" s="50">
        <v>0</v>
      </c>
      <c r="V483" s="50">
        <v>9.9299999999999996E-4</v>
      </c>
      <c r="W483" s="50">
        <v>1.297E-3</v>
      </c>
      <c r="X483" s="50">
        <v>0.37564799999999998</v>
      </c>
      <c r="Y483" s="50">
        <v>0</v>
      </c>
      <c r="Z483" s="50">
        <v>0</v>
      </c>
      <c r="AA483" s="74">
        <v>483</v>
      </c>
      <c r="AB483" s="74"/>
      <c r="AC483" s="75"/>
      <c r="AD483" s="81" t="s">
        <v>1156</v>
      </c>
      <c r="AE483" s="81">
        <v>362</v>
      </c>
      <c r="AF483" s="81">
        <v>150</v>
      </c>
      <c r="AG483" s="81">
        <v>5140</v>
      </c>
      <c r="AH483" s="81">
        <v>3866</v>
      </c>
      <c r="AI483" s="81"/>
      <c r="AJ483" s="81"/>
      <c r="AK483" s="81" t="s">
        <v>1045</v>
      </c>
      <c r="AL483" s="81"/>
      <c r="AM483" s="81"/>
      <c r="AN483" s="83">
        <v>42467.627604166664</v>
      </c>
      <c r="AO483" s="86" t="s">
        <v>1639</v>
      </c>
      <c r="AP483" s="81" t="b">
        <v>0</v>
      </c>
      <c r="AQ483" s="81" t="b">
        <v>0</v>
      </c>
      <c r="AR483" s="81" t="b">
        <v>0</v>
      </c>
      <c r="AS483" s="81" t="s">
        <v>1023</v>
      </c>
      <c r="AT483" s="81">
        <v>9</v>
      </c>
      <c r="AU483" s="86" t="s">
        <v>1731</v>
      </c>
      <c r="AV483" s="81" t="b">
        <v>0</v>
      </c>
      <c r="AW483" s="81" t="s">
        <v>1780</v>
      </c>
      <c r="AX483" s="86" t="s">
        <v>1856</v>
      </c>
      <c r="AY483" s="81" t="s">
        <v>66</v>
      </c>
      <c r="AZ483" s="49"/>
      <c r="BA483" s="49"/>
      <c r="BB483" s="49"/>
      <c r="BC483" s="49"/>
      <c r="BD483" s="49" t="s">
        <v>480</v>
      </c>
      <c r="BE483" s="49" t="s">
        <v>480</v>
      </c>
      <c r="BF483" s="123" t="s">
        <v>6465</v>
      </c>
      <c r="BG483" s="123" t="s">
        <v>6465</v>
      </c>
      <c r="BH483" s="123" t="s">
        <v>6625</v>
      </c>
      <c r="BI483" s="123" t="s">
        <v>6625</v>
      </c>
      <c r="BJ483" s="87" t="e">
        <f>REPLACE(INDEX(GroupVertices[Group], MATCH(Vertices[[#This Row],[Vertex]],GroupVertices[Vertex],0)),1,1,"")</f>
        <v>#N/A</v>
      </c>
    </row>
    <row r="484" spans="1:62" x14ac:dyDescent="0.25">
      <c r="A484" s="67" t="s">
        <v>284</v>
      </c>
      <c r="B484" s="68"/>
      <c r="C484" s="68"/>
      <c r="D484" s="69"/>
      <c r="E484" s="71"/>
      <c r="F484" s="103" t="s">
        <v>565</v>
      </c>
      <c r="G484" s="68"/>
      <c r="H484" s="72"/>
      <c r="I484" s="73"/>
      <c r="J484" s="73"/>
      <c r="K484" s="72" t="s">
        <v>2033</v>
      </c>
      <c r="L484" s="76"/>
      <c r="M484" s="77">
        <v>1823.7147216796875</v>
      </c>
      <c r="N484" s="77">
        <v>3769.650634765625</v>
      </c>
      <c r="O484" s="78"/>
      <c r="P484" s="79"/>
      <c r="Q484" s="79"/>
      <c r="R484" s="89"/>
      <c r="S484" s="49">
        <v>0</v>
      </c>
      <c r="T484" s="49">
        <v>1</v>
      </c>
      <c r="U484" s="50">
        <v>0</v>
      </c>
      <c r="V484" s="50">
        <v>9.9299999999999996E-4</v>
      </c>
      <c r="W484" s="50">
        <v>1.297E-3</v>
      </c>
      <c r="X484" s="50">
        <v>0.37564799999999998</v>
      </c>
      <c r="Y484" s="50">
        <v>0</v>
      </c>
      <c r="Z484" s="50">
        <v>0</v>
      </c>
      <c r="AA484" s="74">
        <v>484</v>
      </c>
      <c r="AB484" s="74"/>
      <c r="AC484" s="75"/>
      <c r="AD484" s="81" t="s">
        <v>1157</v>
      </c>
      <c r="AE484" s="81">
        <v>1150</v>
      </c>
      <c r="AF484" s="81">
        <v>11372</v>
      </c>
      <c r="AG484" s="81">
        <v>215188</v>
      </c>
      <c r="AH484" s="81">
        <v>23351</v>
      </c>
      <c r="AI484" s="81">
        <v>19800</v>
      </c>
      <c r="AJ484" s="81" t="s">
        <v>1317</v>
      </c>
      <c r="AK484" s="81" t="s">
        <v>1447</v>
      </c>
      <c r="AL484" s="86" t="s">
        <v>1532</v>
      </c>
      <c r="AM484" s="81" t="s">
        <v>1571</v>
      </c>
      <c r="AN484" s="83">
        <v>40205.264664351853</v>
      </c>
      <c r="AO484" s="86" t="s">
        <v>1640</v>
      </c>
      <c r="AP484" s="81" t="b">
        <v>0</v>
      </c>
      <c r="AQ484" s="81" t="b">
        <v>0</v>
      </c>
      <c r="AR484" s="81" t="b">
        <v>1</v>
      </c>
      <c r="AS484" s="81" t="s">
        <v>1023</v>
      </c>
      <c r="AT484" s="81">
        <v>141</v>
      </c>
      <c r="AU484" s="86" t="s">
        <v>1757</v>
      </c>
      <c r="AV484" s="81" t="b">
        <v>0</v>
      </c>
      <c r="AW484" s="81" t="s">
        <v>1780</v>
      </c>
      <c r="AX484" s="86" t="s">
        <v>1857</v>
      </c>
      <c r="AY484" s="81" t="s">
        <v>66</v>
      </c>
      <c r="AZ484" s="49"/>
      <c r="BA484" s="49"/>
      <c r="BB484" s="49"/>
      <c r="BC484" s="49"/>
      <c r="BD484" s="49" t="s">
        <v>480</v>
      </c>
      <c r="BE484" s="49" t="s">
        <v>480</v>
      </c>
      <c r="BF484" s="123" t="s">
        <v>6465</v>
      </c>
      <c r="BG484" s="123" t="s">
        <v>6465</v>
      </c>
      <c r="BH484" s="123" t="s">
        <v>6625</v>
      </c>
      <c r="BI484" s="123" t="s">
        <v>6625</v>
      </c>
      <c r="BJ484" s="87" t="e">
        <f>REPLACE(INDEX(GroupVertices[Group], MATCH(Vertices[[#This Row],[Vertex]],GroupVertices[Vertex],0)),1,1,"")</f>
        <v>#N/A</v>
      </c>
    </row>
    <row r="485" spans="1:62" x14ac:dyDescent="0.25">
      <c r="A485" s="67" t="s">
        <v>285</v>
      </c>
      <c r="B485" s="68"/>
      <c r="C485" s="68"/>
      <c r="D485" s="69"/>
      <c r="E485" s="71"/>
      <c r="F485" s="103" t="s">
        <v>566</v>
      </c>
      <c r="G485" s="68"/>
      <c r="H485" s="72"/>
      <c r="I485" s="73"/>
      <c r="J485" s="73"/>
      <c r="K485" s="72" t="s">
        <v>2034</v>
      </c>
      <c r="L485" s="76"/>
      <c r="M485" s="77">
        <v>7668.939453125</v>
      </c>
      <c r="N485" s="77">
        <v>8475.0859375</v>
      </c>
      <c r="O485" s="78"/>
      <c r="P485" s="79"/>
      <c r="Q485" s="79"/>
      <c r="R485" s="89"/>
      <c r="S485" s="49">
        <v>0</v>
      </c>
      <c r="T485" s="49">
        <v>1</v>
      </c>
      <c r="U485" s="50">
        <v>0</v>
      </c>
      <c r="V485" s="50">
        <v>9.9299999999999996E-4</v>
      </c>
      <c r="W485" s="50">
        <v>1.297E-3</v>
      </c>
      <c r="X485" s="50">
        <v>0.37564799999999998</v>
      </c>
      <c r="Y485" s="50">
        <v>0</v>
      </c>
      <c r="Z485" s="50">
        <v>0</v>
      </c>
      <c r="AA485" s="74">
        <v>485</v>
      </c>
      <c r="AB485" s="74"/>
      <c r="AC485" s="75"/>
      <c r="AD485" s="81" t="s">
        <v>1158</v>
      </c>
      <c r="AE485" s="81">
        <v>172</v>
      </c>
      <c r="AF485" s="81">
        <v>6182</v>
      </c>
      <c r="AG485" s="81">
        <v>10146</v>
      </c>
      <c r="AH485" s="81">
        <v>910</v>
      </c>
      <c r="AI485" s="81"/>
      <c r="AJ485" s="81" t="s">
        <v>1318</v>
      </c>
      <c r="AK485" s="81" t="s">
        <v>1447</v>
      </c>
      <c r="AL485" s="86" t="s">
        <v>1533</v>
      </c>
      <c r="AM485" s="81"/>
      <c r="AN485" s="83">
        <v>41693.592905092592</v>
      </c>
      <c r="AO485" s="86" t="s">
        <v>1641</v>
      </c>
      <c r="AP485" s="81" t="b">
        <v>1</v>
      </c>
      <c r="AQ485" s="81" t="b">
        <v>0</v>
      </c>
      <c r="AR485" s="81" t="b">
        <v>1</v>
      </c>
      <c r="AS485" s="81" t="s">
        <v>1023</v>
      </c>
      <c r="AT485" s="81">
        <v>34</v>
      </c>
      <c r="AU485" s="86" t="s">
        <v>1731</v>
      </c>
      <c r="AV485" s="81" t="b">
        <v>0</v>
      </c>
      <c r="AW485" s="81" t="s">
        <v>1780</v>
      </c>
      <c r="AX485" s="86" t="s">
        <v>1858</v>
      </c>
      <c r="AY485" s="81" t="s">
        <v>66</v>
      </c>
      <c r="AZ485" s="49"/>
      <c r="BA485" s="49"/>
      <c r="BB485" s="49"/>
      <c r="BC485" s="49"/>
      <c r="BD485" s="49" t="s">
        <v>480</v>
      </c>
      <c r="BE485" s="49" t="s">
        <v>480</v>
      </c>
      <c r="BF485" s="123" t="s">
        <v>6465</v>
      </c>
      <c r="BG485" s="123" t="s">
        <v>6465</v>
      </c>
      <c r="BH485" s="123" t="s">
        <v>6625</v>
      </c>
      <c r="BI485" s="123" t="s">
        <v>6625</v>
      </c>
      <c r="BJ485" s="87" t="e">
        <f>REPLACE(INDEX(GroupVertices[Group], MATCH(Vertices[[#This Row],[Vertex]],GroupVertices[Vertex],0)),1,1,"")</f>
        <v>#N/A</v>
      </c>
    </row>
    <row r="486" spans="1:62" x14ac:dyDescent="0.25">
      <c r="A486" s="67" t="s">
        <v>286</v>
      </c>
      <c r="B486" s="68"/>
      <c r="C486" s="68"/>
      <c r="D486" s="69"/>
      <c r="E486" s="71"/>
      <c r="F486" s="103" t="s">
        <v>567</v>
      </c>
      <c r="G486" s="68"/>
      <c r="H486" s="72"/>
      <c r="I486" s="73"/>
      <c r="J486" s="73"/>
      <c r="K486" s="72" t="s">
        <v>2035</v>
      </c>
      <c r="L486" s="76"/>
      <c r="M486" s="77">
        <v>2268.646484375</v>
      </c>
      <c r="N486" s="77">
        <v>2022.1387939453125</v>
      </c>
      <c r="O486" s="78"/>
      <c r="P486" s="79"/>
      <c r="Q486" s="79"/>
      <c r="R486" s="89"/>
      <c r="S486" s="49">
        <v>0</v>
      </c>
      <c r="T486" s="49">
        <v>1</v>
      </c>
      <c r="U486" s="50">
        <v>0</v>
      </c>
      <c r="V486" s="50">
        <v>9.9299999999999996E-4</v>
      </c>
      <c r="W486" s="50">
        <v>1.297E-3</v>
      </c>
      <c r="X486" s="50">
        <v>0.37564799999999998</v>
      </c>
      <c r="Y486" s="50">
        <v>0</v>
      </c>
      <c r="Z486" s="50">
        <v>0</v>
      </c>
      <c r="AA486" s="74">
        <v>486</v>
      </c>
      <c r="AB486" s="74"/>
      <c r="AC486" s="75"/>
      <c r="AD486" s="81" t="s">
        <v>1159</v>
      </c>
      <c r="AE486" s="81">
        <v>118</v>
      </c>
      <c r="AF486" s="81">
        <v>10660</v>
      </c>
      <c r="AG486" s="81">
        <v>206852</v>
      </c>
      <c r="AH486" s="81">
        <v>6907</v>
      </c>
      <c r="AI486" s="81">
        <v>19800</v>
      </c>
      <c r="AJ486" s="81" t="s">
        <v>1319</v>
      </c>
      <c r="AK486" s="81" t="s">
        <v>1045</v>
      </c>
      <c r="AL486" s="81"/>
      <c r="AM486" s="81" t="s">
        <v>1435</v>
      </c>
      <c r="AN486" s="83">
        <v>41025.32671296296</v>
      </c>
      <c r="AO486" s="86" t="s">
        <v>1642</v>
      </c>
      <c r="AP486" s="81" t="b">
        <v>1</v>
      </c>
      <c r="AQ486" s="81" t="b">
        <v>0</v>
      </c>
      <c r="AR486" s="81" t="b">
        <v>1</v>
      </c>
      <c r="AS486" s="81" t="s">
        <v>1023</v>
      </c>
      <c r="AT486" s="81">
        <v>109</v>
      </c>
      <c r="AU486" s="86" t="s">
        <v>1731</v>
      </c>
      <c r="AV486" s="81" t="b">
        <v>0</v>
      </c>
      <c r="AW486" s="81" t="s">
        <v>1780</v>
      </c>
      <c r="AX486" s="86" t="s">
        <v>1859</v>
      </c>
      <c r="AY486" s="81" t="s">
        <v>66</v>
      </c>
      <c r="AZ486" s="49"/>
      <c r="BA486" s="49"/>
      <c r="BB486" s="49"/>
      <c r="BC486" s="49"/>
      <c r="BD486" s="49" t="s">
        <v>480</v>
      </c>
      <c r="BE486" s="49" t="s">
        <v>480</v>
      </c>
      <c r="BF486" s="123" t="s">
        <v>6465</v>
      </c>
      <c r="BG486" s="123" t="s">
        <v>6465</v>
      </c>
      <c r="BH486" s="123" t="s">
        <v>6625</v>
      </c>
      <c r="BI486" s="123" t="s">
        <v>6625</v>
      </c>
      <c r="BJ486" s="87" t="e">
        <f>REPLACE(INDEX(GroupVertices[Group], MATCH(Vertices[[#This Row],[Vertex]],GroupVertices[Vertex],0)),1,1,"")</f>
        <v>#N/A</v>
      </c>
    </row>
    <row r="487" spans="1:62" x14ac:dyDescent="0.25">
      <c r="A487" s="67" t="s">
        <v>287</v>
      </c>
      <c r="B487" s="68"/>
      <c r="C487" s="68"/>
      <c r="D487" s="69"/>
      <c r="E487" s="71"/>
      <c r="F487" s="103" t="s">
        <v>568</v>
      </c>
      <c r="G487" s="68"/>
      <c r="H487" s="72"/>
      <c r="I487" s="73"/>
      <c r="J487" s="73"/>
      <c r="K487" s="72" t="s">
        <v>2036</v>
      </c>
      <c r="L487" s="76"/>
      <c r="M487" s="77">
        <v>9724.5810546875</v>
      </c>
      <c r="N487" s="77">
        <v>6288.8994140625</v>
      </c>
      <c r="O487" s="78"/>
      <c r="P487" s="79"/>
      <c r="Q487" s="79"/>
      <c r="R487" s="89"/>
      <c r="S487" s="49">
        <v>0</v>
      </c>
      <c r="T487" s="49">
        <v>1</v>
      </c>
      <c r="U487" s="50">
        <v>0</v>
      </c>
      <c r="V487" s="50">
        <v>9.9299999999999996E-4</v>
      </c>
      <c r="W487" s="50">
        <v>1.297E-3</v>
      </c>
      <c r="X487" s="50">
        <v>0.37564799999999998</v>
      </c>
      <c r="Y487" s="50">
        <v>0</v>
      </c>
      <c r="Z487" s="50">
        <v>0</v>
      </c>
      <c r="AA487" s="74">
        <v>487</v>
      </c>
      <c r="AB487" s="74"/>
      <c r="AC487" s="75"/>
      <c r="AD487" s="81" t="s">
        <v>1160</v>
      </c>
      <c r="AE487" s="81">
        <v>2583</v>
      </c>
      <c r="AF487" s="81">
        <v>20882</v>
      </c>
      <c r="AG487" s="81">
        <v>206339</v>
      </c>
      <c r="AH487" s="81">
        <v>25222</v>
      </c>
      <c r="AI487" s="81"/>
      <c r="AJ487" s="81" t="s">
        <v>1320</v>
      </c>
      <c r="AK487" s="81" t="s">
        <v>1045</v>
      </c>
      <c r="AL487" s="81"/>
      <c r="AM487" s="81"/>
      <c r="AN487" s="83">
        <v>40130.622442129628</v>
      </c>
      <c r="AO487" s="86" t="s">
        <v>1643</v>
      </c>
      <c r="AP487" s="81" t="b">
        <v>1</v>
      </c>
      <c r="AQ487" s="81" t="b">
        <v>0</v>
      </c>
      <c r="AR487" s="81" t="b">
        <v>1</v>
      </c>
      <c r="AS487" s="81" t="s">
        <v>1023</v>
      </c>
      <c r="AT487" s="81">
        <v>178</v>
      </c>
      <c r="AU487" s="86" t="s">
        <v>1731</v>
      </c>
      <c r="AV487" s="81" t="b">
        <v>0</v>
      </c>
      <c r="AW487" s="81" t="s">
        <v>1780</v>
      </c>
      <c r="AX487" s="86" t="s">
        <v>1860</v>
      </c>
      <c r="AY487" s="81" t="s">
        <v>66</v>
      </c>
      <c r="AZ487" s="49"/>
      <c r="BA487" s="49"/>
      <c r="BB487" s="49"/>
      <c r="BC487" s="49"/>
      <c r="BD487" s="49" t="s">
        <v>480</v>
      </c>
      <c r="BE487" s="49" t="s">
        <v>480</v>
      </c>
      <c r="BF487" s="123" t="s">
        <v>6465</v>
      </c>
      <c r="BG487" s="123" t="s">
        <v>6465</v>
      </c>
      <c r="BH487" s="123" t="s">
        <v>6625</v>
      </c>
      <c r="BI487" s="123" t="s">
        <v>6625</v>
      </c>
      <c r="BJ487" s="87" t="e">
        <f>REPLACE(INDEX(GroupVertices[Group], MATCH(Vertices[[#This Row],[Vertex]],GroupVertices[Vertex],0)),1,1,"")</f>
        <v>#N/A</v>
      </c>
    </row>
    <row r="488" spans="1:62" x14ac:dyDescent="0.25">
      <c r="A488" s="67" t="s">
        <v>288</v>
      </c>
      <c r="B488" s="68"/>
      <c r="C488" s="68"/>
      <c r="D488" s="69"/>
      <c r="E488" s="71"/>
      <c r="F488" s="103" t="s">
        <v>569</v>
      </c>
      <c r="G488" s="68"/>
      <c r="H488" s="72"/>
      <c r="I488" s="73"/>
      <c r="J488" s="73"/>
      <c r="K488" s="72" t="s">
        <v>2037</v>
      </c>
      <c r="L488" s="76"/>
      <c r="M488" s="77">
        <v>9834.8515625</v>
      </c>
      <c r="N488" s="77">
        <v>4590.228515625</v>
      </c>
      <c r="O488" s="78"/>
      <c r="P488" s="79"/>
      <c r="Q488" s="79"/>
      <c r="R488" s="89"/>
      <c r="S488" s="49">
        <v>0</v>
      </c>
      <c r="T488" s="49">
        <v>1</v>
      </c>
      <c r="U488" s="50">
        <v>0</v>
      </c>
      <c r="V488" s="50">
        <v>9.9299999999999996E-4</v>
      </c>
      <c r="W488" s="50">
        <v>1.297E-3</v>
      </c>
      <c r="X488" s="50">
        <v>0.37564799999999998</v>
      </c>
      <c r="Y488" s="50">
        <v>0</v>
      </c>
      <c r="Z488" s="50">
        <v>0</v>
      </c>
      <c r="AA488" s="74">
        <v>488</v>
      </c>
      <c r="AB488" s="74"/>
      <c r="AC488" s="75"/>
      <c r="AD488" s="81" t="s">
        <v>1161</v>
      </c>
      <c r="AE488" s="81">
        <v>2115</v>
      </c>
      <c r="AF488" s="81">
        <v>5757</v>
      </c>
      <c r="AG488" s="81">
        <v>17781</v>
      </c>
      <c r="AH488" s="81">
        <v>2237</v>
      </c>
      <c r="AI488" s="81"/>
      <c r="AJ488" s="81" t="s">
        <v>1321</v>
      </c>
      <c r="AK488" s="81" t="s">
        <v>1455</v>
      </c>
      <c r="AL488" s="86" t="s">
        <v>1534</v>
      </c>
      <c r="AM488" s="81"/>
      <c r="AN488" s="83">
        <v>42307.752500000002</v>
      </c>
      <c r="AO488" s="86" t="s">
        <v>1644</v>
      </c>
      <c r="AP488" s="81" t="b">
        <v>1</v>
      </c>
      <c r="AQ488" s="81" t="b">
        <v>0</v>
      </c>
      <c r="AR488" s="81" t="b">
        <v>1</v>
      </c>
      <c r="AS488" s="81" t="s">
        <v>1023</v>
      </c>
      <c r="AT488" s="81">
        <v>35</v>
      </c>
      <c r="AU488" s="86" t="s">
        <v>1731</v>
      </c>
      <c r="AV488" s="81" t="b">
        <v>0</v>
      </c>
      <c r="AW488" s="81" t="s">
        <v>1780</v>
      </c>
      <c r="AX488" s="86" t="s">
        <v>1861</v>
      </c>
      <c r="AY488" s="81" t="s">
        <v>66</v>
      </c>
      <c r="AZ488" s="49"/>
      <c r="BA488" s="49"/>
      <c r="BB488" s="49"/>
      <c r="BC488" s="49"/>
      <c r="BD488" s="49" t="s">
        <v>480</v>
      </c>
      <c r="BE488" s="49" t="s">
        <v>480</v>
      </c>
      <c r="BF488" s="123" t="s">
        <v>6465</v>
      </c>
      <c r="BG488" s="123" t="s">
        <v>6465</v>
      </c>
      <c r="BH488" s="123" t="s">
        <v>6625</v>
      </c>
      <c r="BI488" s="123" t="s">
        <v>6625</v>
      </c>
      <c r="BJ488" s="87" t="e">
        <f>REPLACE(INDEX(GroupVertices[Group], MATCH(Vertices[[#This Row],[Vertex]],GroupVertices[Vertex],0)),1,1,"")</f>
        <v>#N/A</v>
      </c>
    </row>
    <row r="489" spans="1:62" x14ac:dyDescent="0.25">
      <c r="A489" s="67" t="s">
        <v>291</v>
      </c>
      <c r="B489" s="68"/>
      <c r="C489" s="68"/>
      <c r="D489" s="69"/>
      <c r="E489" s="71"/>
      <c r="F489" s="103" t="s">
        <v>572</v>
      </c>
      <c r="G489" s="68"/>
      <c r="H489" s="72"/>
      <c r="I489" s="73"/>
      <c r="J489" s="73"/>
      <c r="K489" s="72" t="s">
        <v>2040</v>
      </c>
      <c r="L489" s="76"/>
      <c r="M489" s="77">
        <v>6018.87060546875</v>
      </c>
      <c r="N489" s="77">
        <v>9077.9619140625</v>
      </c>
      <c r="O489" s="78"/>
      <c r="P489" s="79"/>
      <c r="Q489" s="79"/>
      <c r="R489" s="89"/>
      <c r="S489" s="49">
        <v>0</v>
      </c>
      <c r="T489" s="49">
        <v>1</v>
      </c>
      <c r="U489" s="50">
        <v>0</v>
      </c>
      <c r="V489" s="50">
        <v>9.9299999999999996E-4</v>
      </c>
      <c r="W489" s="50">
        <v>1.297E-3</v>
      </c>
      <c r="X489" s="50">
        <v>0.37564799999999998</v>
      </c>
      <c r="Y489" s="50">
        <v>0</v>
      </c>
      <c r="Z489" s="50">
        <v>0</v>
      </c>
      <c r="AA489" s="74">
        <v>489</v>
      </c>
      <c r="AB489" s="74"/>
      <c r="AC489" s="75"/>
      <c r="AD489" s="81" t="s">
        <v>1164</v>
      </c>
      <c r="AE489" s="81">
        <v>2583</v>
      </c>
      <c r="AF489" s="81">
        <v>12133</v>
      </c>
      <c r="AG489" s="81">
        <v>32487</v>
      </c>
      <c r="AH489" s="81">
        <v>4151</v>
      </c>
      <c r="AI489" s="81"/>
      <c r="AJ489" s="81" t="s">
        <v>1323</v>
      </c>
      <c r="AK489" s="81" t="s">
        <v>1457</v>
      </c>
      <c r="AL489" s="86" t="s">
        <v>1535</v>
      </c>
      <c r="AM489" s="81"/>
      <c r="AN489" s="83">
        <v>41701.289201388892</v>
      </c>
      <c r="AO489" s="86" t="s">
        <v>1646</v>
      </c>
      <c r="AP489" s="81" t="b">
        <v>1</v>
      </c>
      <c r="AQ489" s="81" t="b">
        <v>0</v>
      </c>
      <c r="AR489" s="81" t="b">
        <v>1</v>
      </c>
      <c r="AS489" s="81" t="s">
        <v>1023</v>
      </c>
      <c r="AT489" s="81">
        <v>41</v>
      </c>
      <c r="AU489" s="86" t="s">
        <v>1731</v>
      </c>
      <c r="AV489" s="81" t="b">
        <v>0</v>
      </c>
      <c r="AW489" s="81" t="s">
        <v>1780</v>
      </c>
      <c r="AX489" s="86" t="s">
        <v>1864</v>
      </c>
      <c r="AY489" s="81" t="s">
        <v>66</v>
      </c>
      <c r="AZ489" s="49"/>
      <c r="BA489" s="49"/>
      <c r="BB489" s="49"/>
      <c r="BC489" s="49"/>
      <c r="BD489" s="49" t="s">
        <v>480</v>
      </c>
      <c r="BE489" s="49" t="s">
        <v>480</v>
      </c>
      <c r="BF489" s="123" t="s">
        <v>6465</v>
      </c>
      <c r="BG489" s="123" t="s">
        <v>6465</v>
      </c>
      <c r="BH489" s="123" t="s">
        <v>6625</v>
      </c>
      <c r="BI489" s="123" t="s">
        <v>6625</v>
      </c>
      <c r="BJ489" s="87" t="e">
        <f>REPLACE(INDEX(GroupVertices[Group], MATCH(Vertices[[#This Row],[Vertex]],GroupVertices[Vertex],0)),1,1,"")</f>
        <v>#N/A</v>
      </c>
    </row>
    <row r="490" spans="1:62" x14ac:dyDescent="0.25">
      <c r="A490" s="67" t="s">
        <v>292</v>
      </c>
      <c r="B490" s="68"/>
      <c r="C490" s="68"/>
      <c r="D490" s="69"/>
      <c r="E490" s="71"/>
      <c r="F490" s="103" t="s">
        <v>573</v>
      </c>
      <c r="G490" s="68"/>
      <c r="H490" s="72"/>
      <c r="I490" s="73"/>
      <c r="J490" s="73"/>
      <c r="K490" s="72" t="s">
        <v>2041</v>
      </c>
      <c r="L490" s="76"/>
      <c r="M490" s="77">
        <v>2619.40869140625</v>
      </c>
      <c r="N490" s="77">
        <v>6634.4931640625</v>
      </c>
      <c r="O490" s="78"/>
      <c r="P490" s="79"/>
      <c r="Q490" s="79"/>
      <c r="R490" s="89"/>
      <c r="S490" s="49">
        <v>0</v>
      </c>
      <c r="T490" s="49">
        <v>1</v>
      </c>
      <c r="U490" s="50">
        <v>0</v>
      </c>
      <c r="V490" s="50">
        <v>9.9299999999999996E-4</v>
      </c>
      <c r="W490" s="50">
        <v>1.297E-3</v>
      </c>
      <c r="X490" s="50">
        <v>0.37564799999999998</v>
      </c>
      <c r="Y490" s="50">
        <v>0</v>
      </c>
      <c r="Z490" s="50">
        <v>0</v>
      </c>
      <c r="AA490" s="74">
        <v>490</v>
      </c>
      <c r="AB490" s="74"/>
      <c r="AC490" s="75"/>
      <c r="AD490" s="81" t="s">
        <v>1165</v>
      </c>
      <c r="AE490" s="81">
        <v>9016</v>
      </c>
      <c r="AF490" s="81">
        <v>8795</v>
      </c>
      <c r="AG490" s="81">
        <v>6971</v>
      </c>
      <c r="AH490" s="81">
        <v>794</v>
      </c>
      <c r="AI490" s="81">
        <v>-25200</v>
      </c>
      <c r="AJ490" s="81" t="s">
        <v>1324</v>
      </c>
      <c r="AK490" s="81" t="s">
        <v>1458</v>
      </c>
      <c r="AL490" s="81"/>
      <c r="AM490" s="81" t="s">
        <v>1568</v>
      </c>
      <c r="AN490" s="83">
        <v>42353.354432870372</v>
      </c>
      <c r="AO490" s="86" t="s">
        <v>1647</v>
      </c>
      <c r="AP490" s="81" t="b">
        <v>1</v>
      </c>
      <c r="AQ490" s="81" t="b">
        <v>0</v>
      </c>
      <c r="AR490" s="81" t="b">
        <v>1</v>
      </c>
      <c r="AS490" s="81" t="s">
        <v>1023</v>
      </c>
      <c r="AT490" s="81">
        <v>25</v>
      </c>
      <c r="AU490" s="81"/>
      <c r="AV490" s="81" t="b">
        <v>0</v>
      </c>
      <c r="AW490" s="81" t="s">
        <v>1780</v>
      </c>
      <c r="AX490" s="86" t="s">
        <v>1865</v>
      </c>
      <c r="AY490" s="81" t="s">
        <v>66</v>
      </c>
      <c r="AZ490" s="49"/>
      <c r="BA490" s="49"/>
      <c r="BB490" s="49"/>
      <c r="BC490" s="49"/>
      <c r="BD490" s="49" t="s">
        <v>480</v>
      </c>
      <c r="BE490" s="49" t="s">
        <v>480</v>
      </c>
      <c r="BF490" s="123" t="s">
        <v>6465</v>
      </c>
      <c r="BG490" s="123" t="s">
        <v>6465</v>
      </c>
      <c r="BH490" s="123" t="s">
        <v>6625</v>
      </c>
      <c r="BI490" s="123" t="s">
        <v>6625</v>
      </c>
      <c r="BJ490" s="87" t="e">
        <f>REPLACE(INDEX(GroupVertices[Group], MATCH(Vertices[[#This Row],[Vertex]],GroupVertices[Vertex],0)),1,1,"")</f>
        <v>#N/A</v>
      </c>
    </row>
    <row r="491" spans="1:62" x14ac:dyDescent="0.25">
      <c r="A491" s="67" t="s">
        <v>293</v>
      </c>
      <c r="B491" s="68"/>
      <c r="C491" s="68"/>
      <c r="D491" s="69"/>
      <c r="E491" s="71"/>
      <c r="F491" s="103" t="s">
        <v>574</v>
      </c>
      <c r="G491" s="68"/>
      <c r="H491" s="72"/>
      <c r="I491" s="73"/>
      <c r="J491" s="73"/>
      <c r="K491" s="72" t="s">
        <v>2042</v>
      </c>
      <c r="L491" s="76"/>
      <c r="M491" s="77">
        <v>2919.09423828125</v>
      </c>
      <c r="N491" s="77">
        <v>7392.30810546875</v>
      </c>
      <c r="O491" s="78"/>
      <c r="P491" s="79"/>
      <c r="Q491" s="79"/>
      <c r="R491" s="89"/>
      <c r="S491" s="49">
        <v>0</v>
      </c>
      <c r="T491" s="49">
        <v>1</v>
      </c>
      <c r="U491" s="50">
        <v>0</v>
      </c>
      <c r="V491" s="50">
        <v>9.9299999999999996E-4</v>
      </c>
      <c r="W491" s="50">
        <v>1.297E-3</v>
      </c>
      <c r="X491" s="50">
        <v>0.37564799999999998</v>
      </c>
      <c r="Y491" s="50">
        <v>0</v>
      </c>
      <c r="Z491" s="50">
        <v>0</v>
      </c>
      <c r="AA491" s="74">
        <v>491</v>
      </c>
      <c r="AB491" s="74"/>
      <c r="AC491" s="75"/>
      <c r="AD491" s="81" t="s">
        <v>1166</v>
      </c>
      <c r="AE491" s="81">
        <v>164</v>
      </c>
      <c r="AF491" s="81">
        <v>6556</v>
      </c>
      <c r="AG491" s="81">
        <v>154992</v>
      </c>
      <c r="AH491" s="81">
        <v>2811</v>
      </c>
      <c r="AI491" s="81">
        <v>19800</v>
      </c>
      <c r="AJ491" s="81" t="s">
        <v>1325</v>
      </c>
      <c r="AK491" s="81" t="s">
        <v>1447</v>
      </c>
      <c r="AL491" s="81"/>
      <c r="AM491" s="81" t="s">
        <v>1419</v>
      </c>
      <c r="AN491" s="83">
        <v>41303.746006944442</v>
      </c>
      <c r="AO491" s="86" t="s">
        <v>1648</v>
      </c>
      <c r="AP491" s="81" t="b">
        <v>1</v>
      </c>
      <c r="AQ491" s="81" t="b">
        <v>0</v>
      </c>
      <c r="AR491" s="81" t="b">
        <v>1</v>
      </c>
      <c r="AS491" s="81" t="s">
        <v>1023</v>
      </c>
      <c r="AT491" s="81">
        <v>98</v>
      </c>
      <c r="AU491" s="86" t="s">
        <v>1731</v>
      </c>
      <c r="AV491" s="81" t="b">
        <v>0</v>
      </c>
      <c r="AW491" s="81" t="s">
        <v>1780</v>
      </c>
      <c r="AX491" s="86" t="s">
        <v>1866</v>
      </c>
      <c r="AY491" s="81" t="s">
        <v>66</v>
      </c>
      <c r="AZ491" s="49"/>
      <c r="BA491" s="49"/>
      <c r="BB491" s="49"/>
      <c r="BC491" s="49"/>
      <c r="BD491" s="49" t="s">
        <v>480</v>
      </c>
      <c r="BE491" s="49" t="s">
        <v>480</v>
      </c>
      <c r="BF491" s="123" t="s">
        <v>6465</v>
      </c>
      <c r="BG491" s="123" t="s">
        <v>6465</v>
      </c>
      <c r="BH491" s="123" t="s">
        <v>6625</v>
      </c>
      <c r="BI491" s="123" t="s">
        <v>6625</v>
      </c>
      <c r="BJ491" s="87" t="e">
        <f>REPLACE(INDEX(GroupVertices[Group], MATCH(Vertices[[#This Row],[Vertex]],GroupVertices[Vertex],0)),1,1,"")</f>
        <v>#N/A</v>
      </c>
    </row>
    <row r="492" spans="1:62" x14ac:dyDescent="0.25">
      <c r="A492" s="67" t="s">
        <v>294</v>
      </c>
      <c r="B492" s="68"/>
      <c r="C492" s="68"/>
      <c r="D492" s="69"/>
      <c r="E492" s="71"/>
      <c r="F492" s="103" t="s">
        <v>575</v>
      </c>
      <c r="G492" s="68"/>
      <c r="H492" s="72"/>
      <c r="I492" s="73"/>
      <c r="J492" s="73"/>
      <c r="K492" s="72" t="s">
        <v>2043</v>
      </c>
      <c r="L492" s="76"/>
      <c r="M492" s="77">
        <v>3433.721923828125</v>
      </c>
      <c r="N492" s="77">
        <v>7722.87548828125</v>
      </c>
      <c r="O492" s="78"/>
      <c r="P492" s="79"/>
      <c r="Q492" s="79"/>
      <c r="R492" s="89"/>
      <c r="S492" s="49">
        <v>0</v>
      </c>
      <c r="T492" s="49">
        <v>1</v>
      </c>
      <c r="U492" s="50">
        <v>0</v>
      </c>
      <c r="V492" s="50">
        <v>9.9299999999999996E-4</v>
      </c>
      <c r="W492" s="50">
        <v>1.297E-3</v>
      </c>
      <c r="X492" s="50">
        <v>0.37564799999999998</v>
      </c>
      <c r="Y492" s="50">
        <v>0</v>
      </c>
      <c r="Z492" s="50">
        <v>0</v>
      </c>
      <c r="AA492" s="74">
        <v>492</v>
      </c>
      <c r="AB492" s="74"/>
      <c r="AC492" s="75"/>
      <c r="AD492" s="81" t="s">
        <v>1167</v>
      </c>
      <c r="AE492" s="81">
        <v>2341</v>
      </c>
      <c r="AF492" s="81">
        <v>3998</v>
      </c>
      <c r="AG492" s="81">
        <v>63076</v>
      </c>
      <c r="AH492" s="81">
        <v>1047</v>
      </c>
      <c r="AI492" s="81">
        <v>19800</v>
      </c>
      <c r="AJ492" s="81" t="s">
        <v>1326</v>
      </c>
      <c r="AK492" s="81" t="s">
        <v>1459</v>
      </c>
      <c r="AL492" s="81"/>
      <c r="AM492" s="81" t="s">
        <v>1419</v>
      </c>
      <c r="AN492" s="83">
        <v>41429.797314814816</v>
      </c>
      <c r="AO492" s="86" t="s">
        <v>1649</v>
      </c>
      <c r="AP492" s="81" t="b">
        <v>1</v>
      </c>
      <c r="AQ492" s="81" t="b">
        <v>0</v>
      </c>
      <c r="AR492" s="81" t="b">
        <v>1</v>
      </c>
      <c r="AS492" s="81" t="s">
        <v>1023</v>
      </c>
      <c r="AT492" s="81">
        <v>25</v>
      </c>
      <c r="AU492" s="86" t="s">
        <v>1731</v>
      </c>
      <c r="AV492" s="81" t="b">
        <v>0</v>
      </c>
      <c r="AW492" s="81" t="s">
        <v>1780</v>
      </c>
      <c r="AX492" s="86" t="s">
        <v>1867</v>
      </c>
      <c r="AY492" s="81" t="s">
        <v>66</v>
      </c>
      <c r="AZ492" s="49"/>
      <c r="BA492" s="49"/>
      <c r="BB492" s="49"/>
      <c r="BC492" s="49"/>
      <c r="BD492" s="49" t="s">
        <v>480</v>
      </c>
      <c r="BE492" s="49" t="s">
        <v>480</v>
      </c>
      <c r="BF492" s="123" t="s">
        <v>6465</v>
      </c>
      <c r="BG492" s="123" t="s">
        <v>6465</v>
      </c>
      <c r="BH492" s="123" t="s">
        <v>6625</v>
      </c>
      <c r="BI492" s="123" t="s">
        <v>6625</v>
      </c>
      <c r="BJ492" s="87" t="e">
        <f>REPLACE(INDEX(GroupVertices[Group], MATCH(Vertices[[#This Row],[Vertex]],GroupVertices[Vertex],0)),1,1,"")</f>
        <v>#N/A</v>
      </c>
    </row>
    <row r="493" spans="1:62" x14ac:dyDescent="0.25">
      <c r="A493" s="67" t="s">
        <v>295</v>
      </c>
      <c r="B493" s="68"/>
      <c r="C493" s="68"/>
      <c r="D493" s="69"/>
      <c r="E493" s="71"/>
      <c r="F493" s="103" t="s">
        <v>576</v>
      </c>
      <c r="G493" s="68"/>
      <c r="H493" s="72"/>
      <c r="I493" s="73"/>
      <c r="J493" s="73"/>
      <c r="K493" s="72" t="s">
        <v>2044</v>
      </c>
      <c r="L493" s="76"/>
      <c r="M493" s="77">
        <v>1868.3243408203125</v>
      </c>
      <c r="N493" s="77">
        <v>2791.98095703125</v>
      </c>
      <c r="O493" s="78"/>
      <c r="P493" s="79"/>
      <c r="Q493" s="79"/>
      <c r="R493" s="89"/>
      <c r="S493" s="49">
        <v>0</v>
      </c>
      <c r="T493" s="49">
        <v>1</v>
      </c>
      <c r="U493" s="50">
        <v>0</v>
      </c>
      <c r="V493" s="50">
        <v>9.9299999999999996E-4</v>
      </c>
      <c r="W493" s="50">
        <v>1.297E-3</v>
      </c>
      <c r="X493" s="50">
        <v>0.37564799999999998</v>
      </c>
      <c r="Y493" s="50">
        <v>0</v>
      </c>
      <c r="Z493" s="50">
        <v>0</v>
      </c>
      <c r="AA493" s="74">
        <v>493</v>
      </c>
      <c r="AB493" s="74"/>
      <c r="AC493" s="75"/>
      <c r="AD493" s="81" t="s">
        <v>1168</v>
      </c>
      <c r="AE493" s="81">
        <v>467</v>
      </c>
      <c r="AF493" s="81">
        <v>126</v>
      </c>
      <c r="AG493" s="81">
        <v>1941</v>
      </c>
      <c r="AH493" s="81">
        <v>843</v>
      </c>
      <c r="AI493" s="81"/>
      <c r="AJ493" s="81"/>
      <c r="AK493" s="81" t="s">
        <v>1045</v>
      </c>
      <c r="AL493" s="81"/>
      <c r="AM493" s="81"/>
      <c r="AN493" s="83">
        <v>42131.298495370371</v>
      </c>
      <c r="AO493" s="81"/>
      <c r="AP493" s="81" t="b">
        <v>1</v>
      </c>
      <c r="AQ493" s="81" t="b">
        <v>0</v>
      </c>
      <c r="AR493" s="81" t="b">
        <v>0</v>
      </c>
      <c r="AS493" s="81" t="s">
        <v>1023</v>
      </c>
      <c r="AT493" s="81">
        <v>5</v>
      </c>
      <c r="AU493" s="86" t="s">
        <v>1731</v>
      </c>
      <c r="AV493" s="81" t="b">
        <v>0</v>
      </c>
      <c r="AW493" s="81" t="s">
        <v>1780</v>
      </c>
      <c r="AX493" s="86" t="s">
        <v>1868</v>
      </c>
      <c r="AY493" s="81" t="s">
        <v>66</v>
      </c>
      <c r="AZ493" s="49"/>
      <c r="BA493" s="49"/>
      <c r="BB493" s="49"/>
      <c r="BC493" s="49"/>
      <c r="BD493" s="49" t="s">
        <v>480</v>
      </c>
      <c r="BE493" s="49" t="s">
        <v>480</v>
      </c>
      <c r="BF493" s="123" t="s">
        <v>6465</v>
      </c>
      <c r="BG493" s="123" t="s">
        <v>6465</v>
      </c>
      <c r="BH493" s="123" t="s">
        <v>6625</v>
      </c>
      <c r="BI493" s="123" t="s">
        <v>6625</v>
      </c>
      <c r="BJ493" s="87" t="e">
        <f>REPLACE(INDEX(GroupVertices[Group], MATCH(Vertices[[#This Row],[Vertex]],GroupVertices[Vertex],0)),1,1,"")</f>
        <v>#N/A</v>
      </c>
    </row>
    <row r="494" spans="1:62" x14ac:dyDescent="0.25">
      <c r="A494" s="67" t="s">
        <v>296</v>
      </c>
      <c r="B494" s="68"/>
      <c r="C494" s="68"/>
      <c r="D494" s="69"/>
      <c r="E494" s="71"/>
      <c r="F494" s="103" t="s">
        <v>502</v>
      </c>
      <c r="G494" s="68"/>
      <c r="H494" s="72"/>
      <c r="I494" s="73"/>
      <c r="J494" s="73"/>
      <c r="K494" s="72" t="s">
        <v>2045</v>
      </c>
      <c r="L494" s="76"/>
      <c r="M494" s="77">
        <v>3590.166259765625</v>
      </c>
      <c r="N494" s="77">
        <v>465.49151611328125</v>
      </c>
      <c r="O494" s="78"/>
      <c r="P494" s="79"/>
      <c r="Q494" s="79"/>
      <c r="R494" s="89"/>
      <c r="S494" s="49">
        <v>0</v>
      </c>
      <c r="T494" s="49">
        <v>1</v>
      </c>
      <c r="U494" s="50">
        <v>0</v>
      </c>
      <c r="V494" s="50">
        <v>9.9299999999999996E-4</v>
      </c>
      <c r="W494" s="50">
        <v>1.297E-3</v>
      </c>
      <c r="X494" s="50">
        <v>0.37564799999999998</v>
      </c>
      <c r="Y494" s="50">
        <v>0</v>
      </c>
      <c r="Z494" s="50">
        <v>0</v>
      </c>
      <c r="AA494" s="74">
        <v>494</v>
      </c>
      <c r="AB494" s="74"/>
      <c r="AC494" s="75"/>
      <c r="AD494" s="81" t="s">
        <v>1169</v>
      </c>
      <c r="AE494" s="81">
        <v>177</v>
      </c>
      <c r="AF494" s="81">
        <v>12</v>
      </c>
      <c r="AG494" s="81">
        <v>266</v>
      </c>
      <c r="AH494" s="81">
        <v>337</v>
      </c>
      <c r="AI494" s="81"/>
      <c r="AJ494" s="81"/>
      <c r="AK494" s="81"/>
      <c r="AL494" s="81"/>
      <c r="AM494" s="81"/>
      <c r="AN494" s="83">
        <v>42653.363680555558</v>
      </c>
      <c r="AO494" s="81"/>
      <c r="AP494" s="81" t="b">
        <v>1</v>
      </c>
      <c r="AQ494" s="81" t="b">
        <v>1</v>
      </c>
      <c r="AR494" s="81" t="b">
        <v>0</v>
      </c>
      <c r="AS494" s="81" t="s">
        <v>1023</v>
      </c>
      <c r="AT494" s="81">
        <v>0</v>
      </c>
      <c r="AU494" s="81"/>
      <c r="AV494" s="81" t="b">
        <v>0</v>
      </c>
      <c r="AW494" s="81" t="s">
        <v>1780</v>
      </c>
      <c r="AX494" s="86" t="s">
        <v>1869</v>
      </c>
      <c r="AY494" s="81" t="s">
        <v>66</v>
      </c>
      <c r="AZ494" s="49"/>
      <c r="BA494" s="49"/>
      <c r="BB494" s="49"/>
      <c r="BC494" s="49"/>
      <c r="BD494" s="49" t="s">
        <v>480</v>
      </c>
      <c r="BE494" s="49" t="s">
        <v>480</v>
      </c>
      <c r="BF494" s="123" t="s">
        <v>6465</v>
      </c>
      <c r="BG494" s="123" t="s">
        <v>6465</v>
      </c>
      <c r="BH494" s="123" t="s">
        <v>6625</v>
      </c>
      <c r="BI494" s="123" t="s">
        <v>6625</v>
      </c>
      <c r="BJ494" s="87" t="e">
        <f>REPLACE(INDEX(GroupVertices[Group], MATCH(Vertices[[#This Row],[Vertex]],GroupVertices[Vertex],0)),1,1,"")</f>
        <v>#N/A</v>
      </c>
    </row>
    <row r="495" spans="1:62" x14ac:dyDescent="0.25">
      <c r="A495" s="67" t="s">
        <v>297</v>
      </c>
      <c r="B495" s="68"/>
      <c r="C495" s="68"/>
      <c r="D495" s="69"/>
      <c r="E495" s="71"/>
      <c r="F495" s="103" t="s">
        <v>577</v>
      </c>
      <c r="G495" s="68"/>
      <c r="H495" s="72"/>
      <c r="I495" s="73"/>
      <c r="J495" s="73"/>
      <c r="K495" s="72" t="s">
        <v>2046</v>
      </c>
      <c r="L495" s="76"/>
      <c r="M495" s="77">
        <v>9096.212890625</v>
      </c>
      <c r="N495" s="77">
        <v>7373.83935546875</v>
      </c>
      <c r="O495" s="78"/>
      <c r="P495" s="79"/>
      <c r="Q495" s="79"/>
      <c r="R495" s="89"/>
      <c r="S495" s="49">
        <v>0</v>
      </c>
      <c r="T495" s="49">
        <v>1</v>
      </c>
      <c r="U495" s="50">
        <v>0</v>
      </c>
      <c r="V495" s="50">
        <v>9.9299999999999996E-4</v>
      </c>
      <c r="W495" s="50">
        <v>1.297E-3</v>
      </c>
      <c r="X495" s="50">
        <v>0.37564799999999998</v>
      </c>
      <c r="Y495" s="50">
        <v>0</v>
      </c>
      <c r="Z495" s="50">
        <v>0</v>
      </c>
      <c r="AA495" s="74">
        <v>495</v>
      </c>
      <c r="AB495" s="74"/>
      <c r="AC495" s="75"/>
      <c r="AD495" s="81" t="s">
        <v>1170</v>
      </c>
      <c r="AE495" s="81">
        <v>15075</v>
      </c>
      <c r="AF495" s="81">
        <v>14683</v>
      </c>
      <c r="AG495" s="81">
        <v>19199</v>
      </c>
      <c r="AH495" s="81">
        <v>3300</v>
      </c>
      <c r="AI495" s="81"/>
      <c r="AJ495" s="81" t="s">
        <v>1327</v>
      </c>
      <c r="AK495" s="81" t="s">
        <v>1045</v>
      </c>
      <c r="AL495" s="86" t="s">
        <v>1536</v>
      </c>
      <c r="AM495" s="81"/>
      <c r="AN495" s="83">
        <v>42242.408622685187</v>
      </c>
      <c r="AO495" s="86" t="s">
        <v>1650</v>
      </c>
      <c r="AP495" s="81" t="b">
        <v>1</v>
      </c>
      <c r="AQ495" s="81" t="b">
        <v>0</v>
      </c>
      <c r="AR495" s="81" t="b">
        <v>0</v>
      </c>
      <c r="AS495" s="81" t="s">
        <v>1023</v>
      </c>
      <c r="AT495" s="81">
        <v>52</v>
      </c>
      <c r="AU495" s="86" t="s">
        <v>1731</v>
      </c>
      <c r="AV495" s="81" t="b">
        <v>0</v>
      </c>
      <c r="AW495" s="81" t="s">
        <v>1780</v>
      </c>
      <c r="AX495" s="86" t="s">
        <v>1870</v>
      </c>
      <c r="AY495" s="81" t="s">
        <v>66</v>
      </c>
      <c r="AZ495" s="49"/>
      <c r="BA495" s="49"/>
      <c r="BB495" s="49"/>
      <c r="BC495" s="49"/>
      <c r="BD495" s="49" t="s">
        <v>480</v>
      </c>
      <c r="BE495" s="49" t="s">
        <v>480</v>
      </c>
      <c r="BF495" s="123" t="s">
        <v>6465</v>
      </c>
      <c r="BG495" s="123" t="s">
        <v>6465</v>
      </c>
      <c r="BH495" s="123" t="s">
        <v>6625</v>
      </c>
      <c r="BI495" s="123" t="s">
        <v>6625</v>
      </c>
      <c r="BJ495" s="87" t="e">
        <f>REPLACE(INDEX(GroupVertices[Group], MATCH(Vertices[[#This Row],[Vertex]],GroupVertices[Vertex],0)),1,1,"")</f>
        <v>#N/A</v>
      </c>
    </row>
    <row r="496" spans="1:62" x14ac:dyDescent="0.25">
      <c r="A496" s="67" t="s">
        <v>298</v>
      </c>
      <c r="B496" s="68"/>
      <c r="C496" s="68"/>
      <c r="D496" s="69"/>
      <c r="E496" s="71"/>
      <c r="F496" s="103" t="s">
        <v>578</v>
      </c>
      <c r="G496" s="68"/>
      <c r="H496" s="72"/>
      <c r="I496" s="73"/>
      <c r="J496" s="73"/>
      <c r="K496" s="72" t="s">
        <v>2047</v>
      </c>
      <c r="L496" s="76"/>
      <c r="M496" s="77">
        <v>9573.7822265625</v>
      </c>
      <c r="N496" s="77">
        <v>3183.359619140625</v>
      </c>
      <c r="O496" s="78"/>
      <c r="P496" s="79"/>
      <c r="Q496" s="79"/>
      <c r="R496" s="89"/>
      <c r="S496" s="49">
        <v>0</v>
      </c>
      <c r="T496" s="49">
        <v>1</v>
      </c>
      <c r="U496" s="50">
        <v>0</v>
      </c>
      <c r="V496" s="50">
        <v>9.9299999999999996E-4</v>
      </c>
      <c r="W496" s="50">
        <v>1.297E-3</v>
      </c>
      <c r="X496" s="50">
        <v>0.37564799999999998</v>
      </c>
      <c r="Y496" s="50">
        <v>0</v>
      </c>
      <c r="Z496" s="50">
        <v>0</v>
      </c>
      <c r="AA496" s="74">
        <v>496</v>
      </c>
      <c r="AB496" s="74"/>
      <c r="AC496" s="75"/>
      <c r="AD496" s="81" t="s">
        <v>1171</v>
      </c>
      <c r="AE496" s="81">
        <v>3663</v>
      </c>
      <c r="AF496" s="81">
        <v>5320</v>
      </c>
      <c r="AG496" s="81">
        <v>52758</v>
      </c>
      <c r="AH496" s="81">
        <v>23245</v>
      </c>
      <c r="AI496" s="81">
        <v>19800</v>
      </c>
      <c r="AJ496" s="81" t="s">
        <v>1328</v>
      </c>
      <c r="AK496" s="81" t="s">
        <v>1045</v>
      </c>
      <c r="AL496" s="81"/>
      <c r="AM496" s="81" t="s">
        <v>1435</v>
      </c>
      <c r="AN496" s="83">
        <v>42117.177893518521</v>
      </c>
      <c r="AO496" s="86" t="s">
        <v>1651</v>
      </c>
      <c r="AP496" s="81" t="b">
        <v>0</v>
      </c>
      <c r="AQ496" s="81" t="b">
        <v>0</v>
      </c>
      <c r="AR496" s="81" t="b">
        <v>1</v>
      </c>
      <c r="AS496" s="81" t="s">
        <v>1023</v>
      </c>
      <c r="AT496" s="81">
        <v>64</v>
      </c>
      <c r="AU496" s="86" t="s">
        <v>1758</v>
      </c>
      <c r="AV496" s="81" t="b">
        <v>0</v>
      </c>
      <c r="AW496" s="81" t="s">
        <v>1780</v>
      </c>
      <c r="AX496" s="86" t="s">
        <v>1871</v>
      </c>
      <c r="AY496" s="81" t="s">
        <v>66</v>
      </c>
      <c r="AZ496" s="49"/>
      <c r="BA496" s="49"/>
      <c r="BB496" s="49"/>
      <c r="BC496" s="49"/>
      <c r="BD496" s="49" t="s">
        <v>480</v>
      </c>
      <c r="BE496" s="49" t="s">
        <v>480</v>
      </c>
      <c r="BF496" s="123" t="s">
        <v>6465</v>
      </c>
      <c r="BG496" s="123" t="s">
        <v>6465</v>
      </c>
      <c r="BH496" s="123" t="s">
        <v>6625</v>
      </c>
      <c r="BI496" s="123" t="s">
        <v>6625</v>
      </c>
      <c r="BJ496" s="87" t="e">
        <f>REPLACE(INDEX(GroupVertices[Group], MATCH(Vertices[[#This Row],[Vertex]],GroupVertices[Vertex],0)),1,1,"")</f>
        <v>#N/A</v>
      </c>
    </row>
    <row r="497" spans="1:62" x14ac:dyDescent="0.25">
      <c r="A497" s="67" t="s">
        <v>299</v>
      </c>
      <c r="B497" s="68"/>
      <c r="C497" s="68"/>
      <c r="D497" s="69"/>
      <c r="E497" s="71"/>
      <c r="F497" s="103" t="s">
        <v>579</v>
      </c>
      <c r="G497" s="68"/>
      <c r="H497" s="72"/>
      <c r="I497" s="73"/>
      <c r="J497" s="73"/>
      <c r="K497" s="72" t="s">
        <v>2048</v>
      </c>
      <c r="L497" s="76"/>
      <c r="M497" s="77">
        <v>8367.40625</v>
      </c>
      <c r="N497" s="77">
        <v>8060.24951171875</v>
      </c>
      <c r="O497" s="78"/>
      <c r="P497" s="79"/>
      <c r="Q497" s="79"/>
      <c r="R497" s="89"/>
      <c r="S497" s="49">
        <v>0</v>
      </c>
      <c r="T497" s="49">
        <v>1</v>
      </c>
      <c r="U497" s="50">
        <v>0</v>
      </c>
      <c r="V497" s="50">
        <v>9.9299999999999996E-4</v>
      </c>
      <c r="W497" s="50">
        <v>1.297E-3</v>
      </c>
      <c r="X497" s="50">
        <v>0.37564799999999998</v>
      </c>
      <c r="Y497" s="50">
        <v>0</v>
      </c>
      <c r="Z497" s="50">
        <v>0</v>
      </c>
      <c r="AA497" s="74">
        <v>497</v>
      </c>
      <c r="AB497" s="74"/>
      <c r="AC497" s="75"/>
      <c r="AD497" s="81" t="s">
        <v>1172</v>
      </c>
      <c r="AE497" s="81">
        <v>115</v>
      </c>
      <c r="AF497" s="81">
        <v>12357</v>
      </c>
      <c r="AG497" s="81">
        <v>27311</v>
      </c>
      <c r="AH497" s="81">
        <v>214</v>
      </c>
      <c r="AI497" s="81"/>
      <c r="AJ497" s="81" t="s">
        <v>1329</v>
      </c>
      <c r="AK497" s="81" t="s">
        <v>1460</v>
      </c>
      <c r="AL497" s="86" t="s">
        <v>1537</v>
      </c>
      <c r="AM497" s="81"/>
      <c r="AN497" s="83">
        <v>42120.604328703703</v>
      </c>
      <c r="AO497" s="86" t="s">
        <v>1652</v>
      </c>
      <c r="AP497" s="81" t="b">
        <v>1</v>
      </c>
      <c r="AQ497" s="81" t="b">
        <v>0</v>
      </c>
      <c r="AR497" s="81" t="b">
        <v>0</v>
      </c>
      <c r="AS497" s="81" t="s">
        <v>1023</v>
      </c>
      <c r="AT497" s="81">
        <v>61</v>
      </c>
      <c r="AU497" s="86" t="s">
        <v>1731</v>
      </c>
      <c r="AV497" s="81" t="b">
        <v>0</v>
      </c>
      <c r="AW497" s="81" t="s">
        <v>1780</v>
      </c>
      <c r="AX497" s="86" t="s">
        <v>1872</v>
      </c>
      <c r="AY497" s="81" t="s">
        <v>66</v>
      </c>
      <c r="AZ497" s="49"/>
      <c r="BA497" s="49"/>
      <c r="BB497" s="49"/>
      <c r="BC497" s="49"/>
      <c r="BD497" s="49" t="s">
        <v>480</v>
      </c>
      <c r="BE497" s="49" t="s">
        <v>480</v>
      </c>
      <c r="BF497" s="123" t="s">
        <v>6465</v>
      </c>
      <c r="BG497" s="123" t="s">
        <v>6465</v>
      </c>
      <c r="BH497" s="123" t="s">
        <v>6625</v>
      </c>
      <c r="BI497" s="123" t="s">
        <v>6625</v>
      </c>
      <c r="BJ497" s="87" t="e">
        <f>REPLACE(INDEX(GroupVertices[Group], MATCH(Vertices[[#This Row],[Vertex]],GroupVertices[Vertex],0)),1,1,"")</f>
        <v>#N/A</v>
      </c>
    </row>
    <row r="498" spans="1:62" x14ac:dyDescent="0.25">
      <c r="A498" s="67" t="s">
        <v>300</v>
      </c>
      <c r="B498" s="68"/>
      <c r="C498" s="68"/>
      <c r="D498" s="69"/>
      <c r="E498" s="71"/>
      <c r="F498" s="103" t="s">
        <v>580</v>
      </c>
      <c r="G498" s="68"/>
      <c r="H498" s="72"/>
      <c r="I498" s="73"/>
      <c r="J498" s="73"/>
      <c r="K498" s="72" t="s">
        <v>2049</v>
      </c>
      <c r="L498" s="76"/>
      <c r="M498" s="77">
        <v>4612.17236328125</v>
      </c>
      <c r="N498" s="77">
        <v>8329.9931640625</v>
      </c>
      <c r="O498" s="78"/>
      <c r="P498" s="79"/>
      <c r="Q498" s="79"/>
      <c r="R498" s="89"/>
      <c r="S498" s="49">
        <v>0</v>
      </c>
      <c r="T498" s="49">
        <v>1</v>
      </c>
      <c r="U498" s="50">
        <v>0</v>
      </c>
      <c r="V498" s="50">
        <v>9.9299999999999996E-4</v>
      </c>
      <c r="W498" s="50">
        <v>1.297E-3</v>
      </c>
      <c r="X498" s="50">
        <v>0.37564799999999998</v>
      </c>
      <c r="Y498" s="50">
        <v>0</v>
      </c>
      <c r="Z498" s="50">
        <v>0</v>
      </c>
      <c r="AA498" s="74">
        <v>498</v>
      </c>
      <c r="AB498" s="74"/>
      <c r="AC498" s="75"/>
      <c r="AD498" s="81" t="s">
        <v>1173</v>
      </c>
      <c r="AE498" s="81">
        <v>10</v>
      </c>
      <c r="AF498" s="81">
        <v>7</v>
      </c>
      <c r="AG498" s="81">
        <v>2</v>
      </c>
      <c r="AH498" s="81">
        <v>8</v>
      </c>
      <c r="AI498" s="81"/>
      <c r="AJ498" s="81"/>
      <c r="AK498" s="81"/>
      <c r="AL498" s="81"/>
      <c r="AM498" s="81"/>
      <c r="AN498" s="83">
        <v>42252.333078703705</v>
      </c>
      <c r="AO498" s="81"/>
      <c r="AP498" s="81" t="b">
        <v>0</v>
      </c>
      <c r="AQ498" s="81" t="b">
        <v>0</v>
      </c>
      <c r="AR498" s="81" t="b">
        <v>0</v>
      </c>
      <c r="AS498" s="81" t="s">
        <v>1023</v>
      </c>
      <c r="AT498" s="81">
        <v>0</v>
      </c>
      <c r="AU498" s="86" t="s">
        <v>1731</v>
      </c>
      <c r="AV498" s="81" t="b">
        <v>0</v>
      </c>
      <c r="AW498" s="81" t="s">
        <v>1780</v>
      </c>
      <c r="AX498" s="86" t="s">
        <v>1873</v>
      </c>
      <c r="AY498" s="81" t="s">
        <v>66</v>
      </c>
      <c r="AZ498" s="49"/>
      <c r="BA498" s="49"/>
      <c r="BB498" s="49"/>
      <c r="BC498" s="49"/>
      <c r="BD498" s="49" t="s">
        <v>491</v>
      </c>
      <c r="BE498" s="49" t="s">
        <v>491</v>
      </c>
      <c r="BF498" s="123" t="s">
        <v>6468</v>
      </c>
      <c r="BG498" s="123" t="s">
        <v>6468</v>
      </c>
      <c r="BH498" s="123" t="s">
        <v>6628</v>
      </c>
      <c r="BI498" s="123" t="s">
        <v>6628</v>
      </c>
      <c r="BJ498" s="87" t="e">
        <f>REPLACE(INDEX(GroupVertices[Group], MATCH(Vertices[[#This Row],[Vertex]],GroupVertices[Vertex],0)),1,1,"")</f>
        <v>#N/A</v>
      </c>
    </row>
    <row r="499" spans="1:62" x14ac:dyDescent="0.25">
      <c r="A499" s="67" t="s">
        <v>301</v>
      </c>
      <c r="B499" s="68"/>
      <c r="C499" s="68"/>
      <c r="D499" s="69"/>
      <c r="E499" s="71"/>
      <c r="F499" s="103" t="s">
        <v>581</v>
      </c>
      <c r="G499" s="68"/>
      <c r="H499" s="72"/>
      <c r="I499" s="73"/>
      <c r="J499" s="73"/>
      <c r="K499" s="72" t="s">
        <v>2050</v>
      </c>
      <c r="L499" s="76"/>
      <c r="M499" s="77">
        <v>6726.9658203125</v>
      </c>
      <c r="N499" s="77">
        <v>8873.0244140625</v>
      </c>
      <c r="O499" s="78"/>
      <c r="P499" s="79"/>
      <c r="Q499" s="79"/>
      <c r="R499" s="89"/>
      <c r="S499" s="49">
        <v>0</v>
      </c>
      <c r="T499" s="49">
        <v>1</v>
      </c>
      <c r="U499" s="50">
        <v>0</v>
      </c>
      <c r="V499" s="50">
        <v>9.9299999999999996E-4</v>
      </c>
      <c r="W499" s="50">
        <v>1.297E-3</v>
      </c>
      <c r="X499" s="50">
        <v>0.37564799999999998</v>
      </c>
      <c r="Y499" s="50">
        <v>0</v>
      </c>
      <c r="Z499" s="50">
        <v>0</v>
      </c>
      <c r="AA499" s="74">
        <v>499</v>
      </c>
      <c r="AB499" s="74"/>
      <c r="AC499" s="75"/>
      <c r="AD499" s="81" t="s">
        <v>1174</v>
      </c>
      <c r="AE499" s="81">
        <v>65</v>
      </c>
      <c r="AF499" s="81">
        <v>5684</v>
      </c>
      <c r="AG499" s="81">
        <v>2642</v>
      </c>
      <c r="AH499" s="81">
        <v>6</v>
      </c>
      <c r="AI499" s="81"/>
      <c r="AJ499" s="81"/>
      <c r="AK499" s="81" t="s">
        <v>1461</v>
      </c>
      <c r="AL499" s="81"/>
      <c r="AM499" s="81"/>
      <c r="AN499" s="83">
        <v>42799.269861111112</v>
      </c>
      <c r="AO499" s="86" t="s">
        <v>1653</v>
      </c>
      <c r="AP499" s="81" t="b">
        <v>1</v>
      </c>
      <c r="AQ499" s="81" t="b">
        <v>0</v>
      </c>
      <c r="AR499" s="81" t="b">
        <v>0</v>
      </c>
      <c r="AS499" s="81" t="s">
        <v>1023</v>
      </c>
      <c r="AT499" s="81">
        <v>1</v>
      </c>
      <c r="AU499" s="81"/>
      <c r="AV499" s="81" t="b">
        <v>0</v>
      </c>
      <c r="AW499" s="81" t="s">
        <v>1780</v>
      </c>
      <c r="AX499" s="86" t="s">
        <v>1874</v>
      </c>
      <c r="AY499" s="81" t="s">
        <v>66</v>
      </c>
      <c r="AZ499" s="49"/>
      <c r="BA499" s="49"/>
      <c r="BB499" s="49"/>
      <c r="BC499" s="49"/>
      <c r="BD499" s="49" t="s">
        <v>480</v>
      </c>
      <c r="BE499" s="49" t="s">
        <v>480</v>
      </c>
      <c r="BF499" s="123" t="s">
        <v>6465</v>
      </c>
      <c r="BG499" s="123" t="s">
        <v>6465</v>
      </c>
      <c r="BH499" s="123" t="s">
        <v>6625</v>
      </c>
      <c r="BI499" s="123" t="s">
        <v>6625</v>
      </c>
      <c r="BJ499" s="87" t="e">
        <f>REPLACE(INDEX(GroupVertices[Group], MATCH(Vertices[[#This Row],[Vertex]],GroupVertices[Vertex],0)),1,1,"")</f>
        <v>#N/A</v>
      </c>
    </row>
    <row r="500" spans="1:62" x14ac:dyDescent="0.25">
      <c r="A500" s="67" t="s">
        <v>302</v>
      </c>
      <c r="B500" s="68"/>
      <c r="C500" s="68"/>
      <c r="D500" s="69"/>
      <c r="E500" s="71"/>
      <c r="F500" s="103" t="s">
        <v>582</v>
      </c>
      <c r="G500" s="68"/>
      <c r="H500" s="72"/>
      <c r="I500" s="73"/>
      <c r="J500" s="73"/>
      <c r="K500" s="72" t="s">
        <v>2051</v>
      </c>
      <c r="L500" s="76"/>
      <c r="M500" s="77">
        <v>1803.1392822265625</v>
      </c>
      <c r="N500" s="77">
        <v>3413.52783203125</v>
      </c>
      <c r="O500" s="78"/>
      <c r="P500" s="79"/>
      <c r="Q500" s="79"/>
      <c r="R500" s="89"/>
      <c r="S500" s="49">
        <v>0</v>
      </c>
      <c r="T500" s="49">
        <v>1</v>
      </c>
      <c r="U500" s="50">
        <v>0</v>
      </c>
      <c r="V500" s="50">
        <v>9.9299999999999996E-4</v>
      </c>
      <c r="W500" s="50">
        <v>1.297E-3</v>
      </c>
      <c r="X500" s="50">
        <v>0.37564799999999998</v>
      </c>
      <c r="Y500" s="50">
        <v>0</v>
      </c>
      <c r="Z500" s="50">
        <v>0</v>
      </c>
      <c r="AA500" s="74">
        <v>500</v>
      </c>
      <c r="AB500" s="74"/>
      <c r="AC500" s="75"/>
      <c r="AD500" s="81" t="s">
        <v>1175</v>
      </c>
      <c r="AE500" s="81">
        <v>10237</v>
      </c>
      <c r="AF500" s="81">
        <v>11507</v>
      </c>
      <c r="AG500" s="81">
        <v>13630</v>
      </c>
      <c r="AH500" s="81">
        <v>1314</v>
      </c>
      <c r="AI500" s="81"/>
      <c r="AJ500" s="81" t="s">
        <v>1330</v>
      </c>
      <c r="AK500" s="81"/>
      <c r="AL500" s="81"/>
      <c r="AM500" s="81"/>
      <c r="AN500" s="83">
        <v>42283.434594907405</v>
      </c>
      <c r="AO500" s="86" t="s">
        <v>1654</v>
      </c>
      <c r="AP500" s="81" t="b">
        <v>1</v>
      </c>
      <c r="AQ500" s="81" t="b">
        <v>0</v>
      </c>
      <c r="AR500" s="81" t="b">
        <v>0</v>
      </c>
      <c r="AS500" s="81" t="s">
        <v>1023</v>
      </c>
      <c r="AT500" s="81">
        <v>45</v>
      </c>
      <c r="AU500" s="86" t="s">
        <v>1731</v>
      </c>
      <c r="AV500" s="81" t="b">
        <v>0</v>
      </c>
      <c r="AW500" s="81" t="s">
        <v>1780</v>
      </c>
      <c r="AX500" s="86" t="s">
        <v>1875</v>
      </c>
      <c r="AY500" s="81" t="s">
        <v>66</v>
      </c>
      <c r="AZ500" s="49"/>
      <c r="BA500" s="49"/>
      <c r="BB500" s="49"/>
      <c r="BC500" s="49"/>
      <c r="BD500" s="49" t="s">
        <v>480</v>
      </c>
      <c r="BE500" s="49" t="s">
        <v>480</v>
      </c>
      <c r="BF500" s="123" t="s">
        <v>6465</v>
      </c>
      <c r="BG500" s="123" t="s">
        <v>6465</v>
      </c>
      <c r="BH500" s="123" t="s">
        <v>6625</v>
      </c>
      <c r="BI500" s="123" t="s">
        <v>6625</v>
      </c>
      <c r="BJ500" s="87" t="e">
        <f>REPLACE(INDEX(GroupVertices[Group], MATCH(Vertices[[#This Row],[Vertex]],GroupVertices[Vertex],0)),1,1,"")</f>
        <v>#N/A</v>
      </c>
    </row>
    <row r="501" spans="1:62" x14ac:dyDescent="0.25">
      <c r="A501" s="67" t="s">
        <v>303</v>
      </c>
      <c r="B501" s="68"/>
      <c r="C501" s="68"/>
      <c r="D501" s="69"/>
      <c r="E501" s="71"/>
      <c r="F501" s="103" t="s">
        <v>583</v>
      </c>
      <c r="G501" s="68"/>
      <c r="H501" s="72"/>
      <c r="I501" s="73"/>
      <c r="J501" s="73"/>
      <c r="K501" s="72" t="s">
        <v>2052</v>
      </c>
      <c r="L501" s="76"/>
      <c r="M501" s="77">
        <v>5840.92529296875</v>
      </c>
      <c r="N501" s="77">
        <v>8813.697265625</v>
      </c>
      <c r="O501" s="78"/>
      <c r="P501" s="79"/>
      <c r="Q501" s="79"/>
      <c r="R501" s="89"/>
      <c r="S501" s="49">
        <v>0</v>
      </c>
      <c r="T501" s="49">
        <v>1</v>
      </c>
      <c r="U501" s="50">
        <v>0</v>
      </c>
      <c r="V501" s="50">
        <v>9.9299999999999996E-4</v>
      </c>
      <c r="W501" s="50">
        <v>1.297E-3</v>
      </c>
      <c r="X501" s="50">
        <v>0.37564799999999998</v>
      </c>
      <c r="Y501" s="50">
        <v>0</v>
      </c>
      <c r="Z501" s="50">
        <v>0</v>
      </c>
      <c r="AA501" s="74">
        <v>501</v>
      </c>
      <c r="AB501" s="74"/>
      <c r="AC501" s="75"/>
      <c r="AD501" s="81" t="s">
        <v>1176</v>
      </c>
      <c r="AE501" s="81">
        <v>455</v>
      </c>
      <c r="AF501" s="81">
        <v>4006</v>
      </c>
      <c r="AG501" s="81">
        <v>5189</v>
      </c>
      <c r="AH501" s="81">
        <v>845</v>
      </c>
      <c r="AI501" s="81">
        <v>19800</v>
      </c>
      <c r="AJ501" s="81" t="s">
        <v>1331</v>
      </c>
      <c r="AK501" s="81" t="s">
        <v>1410</v>
      </c>
      <c r="AL501" s="86" t="s">
        <v>1538</v>
      </c>
      <c r="AM501" s="81" t="s">
        <v>1498</v>
      </c>
      <c r="AN501" s="83">
        <v>42001.296006944445</v>
      </c>
      <c r="AO501" s="86" t="s">
        <v>1655</v>
      </c>
      <c r="AP501" s="81" t="b">
        <v>0</v>
      </c>
      <c r="AQ501" s="81" t="b">
        <v>0</v>
      </c>
      <c r="AR501" s="81" t="b">
        <v>0</v>
      </c>
      <c r="AS501" s="81" t="s">
        <v>1023</v>
      </c>
      <c r="AT501" s="81">
        <v>45</v>
      </c>
      <c r="AU501" s="86" t="s">
        <v>1759</v>
      </c>
      <c r="AV501" s="81" t="b">
        <v>0</v>
      </c>
      <c r="AW501" s="81" t="s">
        <v>1780</v>
      </c>
      <c r="AX501" s="86" t="s">
        <v>1876</v>
      </c>
      <c r="AY501" s="81" t="s">
        <v>66</v>
      </c>
      <c r="AZ501" s="49"/>
      <c r="BA501" s="49"/>
      <c r="BB501" s="49"/>
      <c r="BC501" s="49"/>
      <c r="BD501" s="49" t="s">
        <v>480</v>
      </c>
      <c r="BE501" s="49" t="s">
        <v>480</v>
      </c>
      <c r="BF501" s="123" t="s">
        <v>6465</v>
      </c>
      <c r="BG501" s="123" t="s">
        <v>6465</v>
      </c>
      <c r="BH501" s="123" t="s">
        <v>6625</v>
      </c>
      <c r="BI501" s="123" t="s">
        <v>6625</v>
      </c>
      <c r="BJ501" s="87" t="e">
        <f>REPLACE(INDEX(GroupVertices[Group], MATCH(Vertices[[#This Row],[Vertex]],GroupVertices[Vertex],0)),1,1,"")</f>
        <v>#N/A</v>
      </c>
    </row>
    <row r="502" spans="1:62" x14ac:dyDescent="0.25">
      <c r="A502" s="67" t="s">
        <v>304</v>
      </c>
      <c r="B502" s="68"/>
      <c r="C502" s="68"/>
      <c r="D502" s="69"/>
      <c r="E502" s="71"/>
      <c r="F502" s="103" t="s">
        <v>584</v>
      </c>
      <c r="G502" s="68"/>
      <c r="H502" s="72"/>
      <c r="I502" s="73"/>
      <c r="J502" s="73"/>
      <c r="K502" s="72" t="s">
        <v>2053</v>
      </c>
      <c r="L502" s="76"/>
      <c r="M502" s="77">
        <v>1425.87890625</v>
      </c>
      <c r="N502" s="77">
        <v>3548.4033203125</v>
      </c>
      <c r="O502" s="78"/>
      <c r="P502" s="79"/>
      <c r="Q502" s="79"/>
      <c r="R502" s="89"/>
      <c r="S502" s="49">
        <v>0</v>
      </c>
      <c r="T502" s="49">
        <v>1</v>
      </c>
      <c r="U502" s="50">
        <v>0</v>
      </c>
      <c r="V502" s="50">
        <v>9.9299999999999996E-4</v>
      </c>
      <c r="W502" s="50">
        <v>1.297E-3</v>
      </c>
      <c r="X502" s="50">
        <v>0.37564799999999998</v>
      </c>
      <c r="Y502" s="50">
        <v>0</v>
      </c>
      <c r="Z502" s="50">
        <v>0</v>
      </c>
      <c r="AA502" s="74">
        <v>502</v>
      </c>
      <c r="AB502" s="74"/>
      <c r="AC502" s="75"/>
      <c r="AD502" s="81" t="s">
        <v>1177</v>
      </c>
      <c r="AE502" s="81">
        <v>2257</v>
      </c>
      <c r="AF502" s="81">
        <v>7333</v>
      </c>
      <c r="AG502" s="81">
        <v>77249</v>
      </c>
      <c r="AH502" s="81">
        <v>4382</v>
      </c>
      <c r="AI502" s="81">
        <v>19800</v>
      </c>
      <c r="AJ502" s="81" t="s">
        <v>1332</v>
      </c>
      <c r="AK502" s="81" t="s">
        <v>1462</v>
      </c>
      <c r="AL502" s="86" t="s">
        <v>1539</v>
      </c>
      <c r="AM502" s="81" t="s">
        <v>1419</v>
      </c>
      <c r="AN502" s="83">
        <v>41327.584976851853</v>
      </c>
      <c r="AO502" s="86" t="s">
        <v>1656</v>
      </c>
      <c r="AP502" s="81" t="b">
        <v>1</v>
      </c>
      <c r="AQ502" s="81" t="b">
        <v>0</v>
      </c>
      <c r="AR502" s="81" t="b">
        <v>1</v>
      </c>
      <c r="AS502" s="81" t="s">
        <v>1023</v>
      </c>
      <c r="AT502" s="81">
        <v>85</v>
      </c>
      <c r="AU502" s="86" t="s">
        <v>1731</v>
      </c>
      <c r="AV502" s="81" t="b">
        <v>0</v>
      </c>
      <c r="AW502" s="81" t="s">
        <v>1780</v>
      </c>
      <c r="AX502" s="86" t="s">
        <v>1877</v>
      </c>
      <c r="AY502" s="81" t="s">
        <v>66</v>
      </c>
      <c r="AZ502" s="49"/>
      <c r="BA502" s="49"/>
      <c r="BB502" s="49"/>
      <c r="BC502" s="49"/>
      <c r="BD502" s="49" t="s">
        <v>480</v>
      </c>
      <c r="BE502" s="49" t="s">
        <v>480</v>
      </c>
      <c r="BF502" s="123" t="s">
        <v>6465</v>
      </c>
      <c r="BG502" s="123" t="s">
        <v>6465</v>
      </c>
      <c r="BH502" s="123" t="s">
        <v>6625</v>
      </c>
      <c r="BI502" s="123" t="s">
        <v>6625</v>
      </c>
      <c r="BJ502" s="87" t="e">
        <f>REPLACE(INDEX(GroupVertices[Group], MATCH(Vertices[[#This Row],[Vertex]],GroupVertices[Vertex],0)),1,1,"")</f>
        <v>#N/A</v>
      </c>
    </row>
    <row r="503" spans="1:62" x14ac:dyDescent="0.25">
      <c r="A503" s="67" t="s">
        <v>305</v>
      </c>
      <c r="B503" s="68"/>
      <c r="C503" s="68"/>
      <c r="D503" s="69"/>
      <c r="E503" s="71"/>
      <c r="F503" s="103" t="s">
        <v>585</v>
      </c>
      <c r="G503" s="68"/>
      <c r="H503" s="72"/>
      <c r="I503" s="73"/>
      <c r="J503" s="73"/>
      <c r="K503" s="72" t="s">
        <v>2054</v>
      </c>
      <c r="L503" s="76"/>
      <c r="M503" s="77">
        <v>3162.395263671875</v>
      </c>
      <c r="N503" s="77">
        <v>7556.2744140625</v>
      </c>
      <c r="O503" s="78"/>
      <c r="P503" s="79"/>
      <c r="Q503" s="79"/>
      <c r="R503" s="89"/>
      <c r="S503" s="49">
        <v>0</v>
      </c>
      <c r="T503" s="49">
        <v>1</v>
      </c>
      <c r="U503" s="50">
        <v>0</v>
      </c>
      <c r="V503" s="50">
        <v>9.9299999999999996E-4</v>
      </c>
      <c r="W503" s="50">
        <v>1.297E-3</v>
      </c>
      <c r="X503" s="50">
        <v>0.37564799999999998</v>
      </c>
      <c r="Y503" s="50">
        <v>0</v>
      </c>
      <c r="Z503" s="50">
        <v>0</v>
      </c>
      <c r="AA503" s="74">
        <v>503</v>
      </c>
      <c r="AB503" s="74"/>
      <c r="AC503" s="75"/>
      <c r="AD503" s="81" t="s">
        <v>1178</v>
      </c>
      <c r="AE503" s="81">
        <v>7932</v>
      </c>
      <c r="AF503" s="81">
        <v>8607</v>
      </c>
      <c r="AG503" s="81">
        <v>14754</v>
      </c>
      <c r="AH503" s="81">
        <v>1201</v>
      </c>
      <c r="AI503" s="81">
        <v>19800</v>
      </c>
      <c r="AJ503" s="81" t="s">
        <v>1333</v>
      </c>
      <c r="AK503" s="81" t="s">
        <v>1045</v>
      </c>
      <c r="AL503" s="81"/>
      <c r="AM503" s="81" t="s">
        <v>1435</v>
      </c>
      <c r="AN503" s="83">
        <v>42450.624351851853</v>
      </c>
      <c r="AO503" s="86" t="s">
        <v>1657</v>
      </c>
      <c r="AP503" s="81" t="b">
        <v>1</v>
      </c>
      <c r="AQ503" s="81" t="b">
        <v>0</v>
      </c>
      <c r="AR503" s="81" t="b">
        <v>0</v>
      </c>
      <c r="AS503" s="81" t="s">
        <v>1023</v>
      </c>
      <c r="AT503" s="81">
        <v>26</v>
      </c>
      <c r="AU503" s="81"/>
      <c r="AV503" s="81" t="b">
        <v>0</v>
      </c>
      <c r="AW503" s="81" t="s">
        <v>1780</v>
      </c>
      <c r="AX503" s="86" t="s">
        <v>1878</v>
      </c>
      <c r="AY503" s="81" t="s">
        <v>66</v>
      </c>
      <c r="AZ503" s="49"/>
      <c r="BA503" s="49"/>
      <c r="BB503" s="49"/>
      <c r="BC503" s="49"/>
      <c r="BD503" s="49" t="s">
        <v>480</v>
      </c>
      <c r="BE503" s="49" t="s">
        <v>480</v>
      </c>
      <c r="BF503" s="123" t="s">
        <v>6465</v>
      </c>
      <c r="BG503" s="123" t="s">
        <v>6465</v>
      </c>
      <c r="BH503" s="123" t="s">
        <v>6625</v>
      </c>
      <c r="BI503" s="123" t="s">
        <v>6625</v>
      </c>
      <c r="BJ503" s="87" t="e">
        <f>REPLACE(INDEX(GroupVertices[Group], MATCH(Vertices[[#This Row],[Vertex]],GroupVertices[Vertex],0)),1,1,"")</f>
        <v>#N/A</v>
      </c>
    </row>
    <row r="504" spans="1:62" x14ac:dyDescent="0.25">
      <c r="A504" s="67" t="s">
        <v>307</v>
      </c>
      <c r="B504" s="68"/>
      <c r="C504" s="68"/>
      <c r="D504" s="69"/>
      <c r="E504" s="71"/>
      <c r="F504" s="103" t="s">
        <v>587</v>
      </c>
      <c r="G504" s="68"/>
      <c r="H504" s="72"/>
      <c r="I504" s="73"/>
      <c r="J504" s="73"/>
      <c r="K504" s="72" t="s">
        <v>2056</v>
      </c>
      <c r="L504" s="76"/>
      <c r="M504" s="77">
        <v>7141.2294921875</v>
      </c>
      <c r="N504" s="77">
        <v>3670.545654296875</v>
      </c>
      <c r="O504" s="78"/>
      <c r="P504" s="79"/>
      <c r="Q504" s="79"/>
      <c r="R504" s="89"/>
      <c r="S504" s="49">
        <v>0</v>
      </c>
      <c r="T504" s="49">
        <v>1</v>
      </c>
      <c r="U504" s="50">
        <v>0</v>
      </c>
      <c r="V504" s="50">
        <v>9.9299999999999996E-4</v>
      </c>
      <c r="W504" s="50">
        <v>1.297E-3</v>
      </c>
      <c r="X504" s="50">
        <v>0.37564799999999998</v>
      </c>
      <c r="Y504" s="50">
        <v>0</v>
      </c>
      <c r="Z504" s="50">
        <v>0</v>
      </c>
      <c r="AA504" s="74">
        <v>504</v>
      </c>
      <c r="AB504" s="74"/>
      <c r="AC504" s="75"/>
      <c r="AD504" s="81" t="s">
        <v>1180</v>
      </c>
      <c r="AE504" s="81">
        <v>1509</v>
      </c>
      <c r="AF504" s="81">
        <v>217</v>
      </c>
      <c r="AG504" s="81">
        <v>2456</v>
      </c>
      <c r="AH504" s="81">
        <v>2358</v>
      </c>
      <c r="AI504" s="81">
        <v>19800</v>
      </c>
      <c r="AJ504" s="81"/>
      <c r="AK504" s="81"/>
      <c r="AL504" s="81"/>
      <c r="AM504" s="81" t="s">
        <v>1435</v>
      </c>
      <c r="AN504" s="83">
        <v>40095.641724537039</v>
      </c>
      <c r="AO504" s="86" t="s">
        <v>1659</v>
      </c>
      <c r="AP504" s="81" t="b">
        <v>1</v>
      </c>
      <c r="AQ504" s="81" t="b">
        <v>0</v>
      </c>
      <c r="AR504" s="81" t="b">
        <v>1</v>
      </c>
      <c r="AS504" s="81" t="s">
        <v>1023</v>
      </c>
      <c r="AT504" s="81">
        <v>3</v>
      </c>
      <c r="AU504" s="86" t="s">
        <v>1731</v>
      </c>
      <c r="AV504" s="81" t="b">
        <v>0</v>
      </c>
      <c r="AW504" s="81" t="s">
        <v>1780</v>
      </c>
      <c r="AX504" s="86" t="s">
        <v>1880</v>
      </c>
      <c r="AY504" s="81" t="s">
        <v>66</v>
      </c>
      <c r="AZ504" s="49"/>
      <c r="BA504" s="49"/>
      <c r="BB504" s="49"/>
      <c r="BC504" s="49"/>
      <c r="BD504" s="49" t="s">
        <v>480</v>
      </c>
      <c r="BE504" s="49" t="s">
        <v>480</v>
      </c>
      <c r="BF504" s="123" t="s">
        <v>6465</v>
      </c>
      <c r="BG504" s="123" t="s">
        <v>6465</v>
      </c>
      <c r="BH504" s="123" t="s">
        <v>6625</v>
      </c>
      <c r="BI504" s="123" t="s">
        <v>6625</v>
      </c>
      <c r="BJ504" s="87" t="e">
        <f>REPLACE(INDEX(GroupVertices[Group], MATCH(Vertices[[#This Row],[Vertex]],GroupVertices[Vertex],0)),1,1,"")</f>
        <v>#N/A</v>
      </c>
    </row>
    <row r="505" spans="1:62" x14ac:dyDescent="0.25">
      <c r="A505" s="67" t="s">
        <v>308</v>
      </c>
      <c r="B505" s="68"/>
      <c r="C505" s="68"/>
      <c r="D505" s="69"/>
      <c r="E505" s="71"/>
      <c r="F505" s="103" t="s">
        <v>588</v>
      </c>
      <c r="G505" s="68"/>
      <c r="H505" s="72"/>
      <c r="I505" s="73"/>
      <c r="J505" s="73"/>
      <c r="K505" s="72" t="s">
        <v>2057</v>
      </c>
      <c r="L505" s="76"/>
      <c r="M505" s="77">
        <v>1486.475830078125</v>
      </c>
      <c r="N505" s="77">
        <v>3270.90576171875</v>
      </c>
      <c r="O505" s="78"/>
      <c r="P505" s="79"/>
      <c r="Q505" s="79"/>
      <c r="R505" s="89"/>
      <c r="S505" s="49">
        <v>0</v>
      </c>
      <c r="T505" s="49">
        <v>1</v>
      </c>
      <c r="U505" s="50">
        <v>0</v>
      </c>
      <c r="V505" s="50">
        <v>9.9299999999999996E-4</v>
      </c>
      <c r="W505" s="50">
        <v>1.297E-3</v>
      </c>
      <c r="X505" s="50">
        <v>0.37564799999999998</v>
      </c>
      <c r="Y505" s="50">
        <v>0</v>
      </c>
      <c r="Z505" s="50">
        <v>0</v>
      </c>
      <c r="AA505" s="74">
        <v>505</v>
      </c>
      <c r="AB505" s="74"/>
      <c r="AC505" s="75"/>
      <c r="AD505" s="81" t="s">
        <v>1181</v>
      </c>
      <c r="AE505" s="81">
        <v>4863</v>
      </c>
      <c r="AF505" s="81">
        <v>3519</v>
      </c>
      <c r="AG505" s="81">
        <v>8426</v>
      </c>
      <c r="AH505" s="81">
        <v>78</v>
      </c>
      <c r="AI505" s="81"/>
      <c r="AJ505" s="81" t="s">
        <v>1335</v>
      </c>
      <c r="AK505" s="81" t="s">
        <v>1414</v>
      </c>
      <c r="AL505" s="81"/>
      <c r="AM505" s="81"/>
      <c r="AN505" s="83">
        <v>42496.659097222226</v>
      </c>
      <c r="AO505" s="86" t="s">
        <v>1660</v>
      </c>
      <c r="AP505" s="81" t="b">
        <v>1</v>
      </c>
      <c r="AQ505" s="81" t="b">
        <v>0</v>
      </c>
      <c r="AR505" s="81" t="b">
        <v>0</v>
      </c>
      <c r="AS505" s="81" t="s">
        <v>1023</v>
      </c>
      <c r="AT505" s="81">
        <v>9</v>
      </c>
      <c r="AU505" s="81"/>
      <c r="AV505" s="81" t="b">
        <v>0</v>
      </c>
      <c r="AW505" s="81" t="s">
        <v>1780</v>
      </c>
      <c r="AX505" s="86" t="s">
        <v>1881</v>
      </c>
      <c r="AY505" s="81" t="s">
        <v>66</v>
      </c>
      <c r="AZ505" s="49"/>
      <c r="BA505" s="49"/>
      <c r="BB505" s="49"/>
      <c r="BC505" s="49"/>
      <c r="BD505" s="49" t="s">
        <v>480</v>
      </c>
      <c r="BE505" s="49" t="s">
        <v>480</v>
      </c>
      <c r="BF505" s="123" t="s">
        <v>6465</v>
      </c>
      <c r="BG505" s="123" t="s">
        <v>6465</v>
      </c>
      <c r="BH505" s="123" t="s">
        <v>6625</v>
      </c>
      <c r="BI505" s="123" t="s">
        <v>6625</v>
      </c>
      <c r="BJ505" s="87" t="e">
        <f>REPLACE(INDEX(GroupVertices[Group], MATCH(Vertices[[#This Row],[Vertex]],GroupVertices[Vertex],0)),1,1,"")</f>
        <v>#N/A</v>
      </c>
    </row>
    <row r="506" spans="1:62" x14ac:dyDescent="0.25">
      <c r="A506" s="67" t="s">
        <v>309</v>
      </c>
      <c r="B506" s="112"/>
      <c r="C506" s="112"/>
      <c r="D506" s="116"/>
      <c r="E506" s="111"/>
      <c r="F506" s="103" t="s">
        <v>589</v>
      </c>
      <c r="G506" s="112"/>
      <c r="H506" s="118"/>
      <c r="I506" s="113"/>
      <c r="J506" s="113"/>
      <c r="K506" s="118" t="s">
        <v>2058</v>
      </c>
      <c r="L506" s="114"/>
      <c r="M506" s="124">
        <v>8013.37841796875</v>
      </c>
      <c r="N506" s="124">
        <v>8191.01904296875</v>
      </c>
      <c r="O506" s="125"/>
      <c r="P506" s="126"/>
      <c r="Q506" s="126"/>
      <c r="R506" s="127"/>
      <c r="S506" s="49">
        <v>0</v>
      </c>
      <c r="T506" s="49">
        <v>1</v>
      </c>
      <c r="U506" s="50">
        <v>0</v>
      </c>
      <c r="V506" s="50">
        <v>9.9299999999999996E-4</v>
      </c>
      <c r="W506" s="50">
        <v>1.297E-3</v>
      </c>
      <c r="X506" s="50">
        <v>0.37564799999999998</v>
      </c>
      <c r="Y506" s="50">
        <v>0</v>
      </c>
      <c r="Z506" s="50">
        <v>0</v>
      </c>
      <c r="AA506" s="128">
        <v>506</v>
      </c>
      <c r="AB506" s="128"/>
      <c r="AC506" s="75"/>
      <c r="AD506" s="81" t="s">
        <v>1182</v>
      </c>
      <c r="AE506" s="81">
        <v>238</v>
      </c>
      <c r="AF506" s="81">
        <v>5385</v>
      </c>
      <c r="AG506" s="81">
        <v>252830</v>
      </c>
      <c r="AH506" s="81">
        <v>78182</v>
      </c>
      <c r="AI506" s="81">
        <v>19800</v>
      </c>
      <c r="AJ506" s="81" t="s">
        <v>1336</v>
      </c>
      <c r="AK506" s="81" t="s">
        <v>1464</v>
      </c>
      <c r="AL506" s="81"/>
      <c r="AM506" s="81" t="s">
        <v>1435</v>
      </c>
      <c r="AN506" s="83">
        <v>41203.345949074072</v>
      </c>
      <c r="AO506" s="81"/>
      <c r="AP506" s="81" t="b">
        <v>0</v>
      </c>
      <c r="AQ506" s="81" t="b">
        <v>0</v>
      </c>
      <c r="AR506" s="81" t="b">
        <v>1</v>
      </c>
      <c r="AS506" s="81" t="s">
        <v>1023</v>
      </c>
      <c r="AT506" s="81">
        <v>195</v>
      </c>
      <c r="AU506" s="86" t="s">
        <v>1760</v>
      </c>
      <c r="AV506" s="81" t="b">
        <v>0</v>
      </c>
      <c r="AW506" s="81" t="s">
        <v>1780</v>
      </c>
      <c r="AX506" s="86" t="s">
        <v>1882</v>
      </c>
      <c r="AY506" s="81" t="s">
        <v>66</v>
      </c>
      <c r="AZ506" s="49"/>
      <c r="BA506" s="49"/>
      <c r="BB506" s="49"/>
      <c r="BC506" s="49"/>
      <c r="BD506" s="49" t="s">
        <v>480</v>
      </c>
      <c r="BE506" s="49" t="s">
        <v>480</v>
      </c>
      <c r="BF506" s="123" t="s">
        <v>6465</v>
      </c>
      <c r="BG506" s="123" t="s">
        <v>6465</v>
      </c>
      <c r="BH506" s="123" t="s">
        <v>6625</v>
      </c>
      <c r="BI506" s="123" t="s">
        <v>6625</v>
      </c>
      <c r="BJ506" s="87" t="e">
        <f>REPLACE(INDEX(GroupVertices[Group], MATCH(Vertices[[#This Row],[Vertex]],GroupVertices[Vertex],0)),1,1,"")</f>
        <v>#N/A</v>
      </c>
    </row>
    <row r="507" spans="1:62" x14ac:dyDescent="0.25">
      <c r="A507" s="67" t="s">
        <v>310</v>
      </c>
      <c r="B507" s="68"/>
      <c r="C507" s="68"/>
      <c r="D507" s="69"/>
      <c r="E507" s="71"/>
      <c r="F507" s="103" t="s">
        <v>590</v>
      </c>
      <c r="G507" s="68"/>
      <c r="H507" s="72"/>
      <c r="I507" s="73"/>
      <c r="J507" s="73"/>
      <c r="K507" s="72" t="s">
        <v>2059</v>
      </c>
      <c r="L507" s="76"/>
      <c r="M507" s="77">
        <v>1949.3802490234375</v>
      </c>
      <c r="N507" s="77">
        <v>3103.054931640625</v>
      </c>
      <c r="O507" s="78"/>
      <c r="P507" s="79"/>
      <c r="Q507" s="79"/>
      <c r="R507" s="89"/>
      <c r="S507" s="49">
        <v>0</v>
      </c>
      <c r="T507" s="49">
        <v>1</v>
      </c>
      <c r="U507" s="50">
        <v>0</v>
      </c>
      <c r="V507" s="50">
        <v>9.9299999999999996E-4</v>
      </c>
      <c r="W507" s="50">
        <v>1.297E-3</v>
      </c>
      <c r="X507" s="50">
        <v>0.37564799999999998</v>
      </c>
      <c r="Y507" s="50">
        <v>0</v>
      </c>
      <c r="Z507" s="50">
        <v>0</v>
      </c>
      <c r="AA507" s="74">
        <v>507</v>
      </c>
      <c r="AB507" s="74"/>
      <c r="AC507" s="75"/>
      <c r="AD507" s="81" t="s">
        <v>1183</v>
      </c>
      <c r="AE507" s="81">
        <v>12257</v>
      </c>
      <c r="AF507" s="81">
        <v>17400</v>
      </c>
      <c r="AG507" s="81">
        <v>42210</v>
      </c>
      <c r="AH507" s="81">
        <v>3823</v>
      </c>
      <c r="AI507" s="81"/>
      <c r="AJ507" s="81" t="s">
        <v>1337</v>
      </c>
      <c r="AK507" s="81" t="s">
        <v>1045</v>
      </c>
      <c r="AL507" s="86" t="s">
        <v>1541</v>
      </c>
      <c r="AM507" s="81"/>
      <c r="AN507" s="83">
        <v>41883.381539351853</v>
      </c>
      <c r="AO507" s="86" t="s">
        <v>1661</v>
      </c>
      <c r="AP507" s="81" t="b">
        <v>1</v>
      </c>
      <c r="AQ507" s="81" t="b">
        <v>0</v>
      </c>
      <c r="AR507" s="81" t="b">
        <v>0</v>
      </c>
      <c r="AS507" s="81" t="s">
        <v>1023</v>
      </c>
      <c r="AT507" s="81">
        <v>37</v>
      </c>
      <c r="AU507" s="86" t="s">
        <v>1731</v>
      </c>
      <c r="AV507" s="81" t="b">
        <v>0</v>
      </c>
      <c r="AW507" s="81" t="s">
        <v>1780</v>
      </c>
      <c r="AX507" s="86" t="s">
        <v>1883</v>
      </c>
      <c r="AY507" s="81" t="s">
        <v>66</v>
      </c>
      <c r="AZ507" s="49"/>
      <c r="BA507" s="49"/>
      <c r="BB507" s="49"/>
      <c r="BC507" s="49"/>
      <c r="BD507" s="49" t="s">
        <v>480</v>
      </c>
      <c r="BE507" s="49" t="s">
        <v>480</v>
      </c>
      <c r="BF507" s="123" t="s">
        <v>6465</v>
      </c>
      <c r="BG507" s="123" t="s">
        <v>6465</v>
      </c>
      <c r="BH507" s="123" t="s">
        <v>6625</v>
      </c>
      <c r="BI507" s="123" t="s">
        <v>6625</v>
      </c>
      <c r="BJ507" s="87" t="e">
        <f>REPLACE(INDEX(GroupVertices[Group], MATCH(Vertices[[#This Row],[Vertex]],GroupVertices[Vertex],0)),1,1,"")</f>
        <v>#N/A</v>
      </c>
    </row>
    <row r="508" spans="1:62" x14ac:dyDescent="0.25">
      <c r="A508" s="67" t="s">
        <v>311</v>
      </c>
      <c r="B508" s="68"/>
      <c r="C508" s="68"/>
      <c r="D508" s="69"/>
      <c r="E508" s="71"/>
      <c r="F508" s="103" t="s">
        <v>591</v>
      </c>
      <c r="G508" s="68"/>
      <c r="H508" s="72"/>
      <c r="I508" s="73"/>
      <c r="J508" s="73"/>
      <c r="K508" s="72" t="s">
        <v>2060</v>
      </c>
      <c r="L508" s="76"/>
      <c r="M508" s="77">
        <v>2601.89013671875</v>
      </c>
      <c r="N508" s="77">
        <v>1407.231201171875</v>
      </c>
      <c r="O508" s="78"/>
      <c r="P508" s="79"/>
      <c r="Q508" s="79"/>
      <c r="R508" s="89"/>
      <c r="S508" s="49">
        <v>0</v>
      </c>
      <c r="T508" s="49">
        <v>1</v>
      </c>
      <c r="U508" s="50">
        <v>0</v>
      </c>
      <c r="V508" s="50">
        <v>9.9299999999999996E-4</v>
      </c>
      <c r="W508" s="50">
        <v>1.297E-3</v>
      </c>
      <c r="X508" s="50">
        <v>0.37564799999999998</v>
      </c>
      <c r="Y508" s="50">
        <v>0</v>
      </c>
      <c r="Z508" s="50">
        <v>0</v>
      </c>
      <c r="AA508" s="74">
        <v>508</v>
      </c>
      <c r="AB508" s="74"/>
      <c r="AC508" s="75"/>
      <c r="AD508" s="81" t="s">
        <v>1184</v>
      </c>
      <c r="AE508" s="81">
        <v>1244</v>
      </c>
      <c r="AF508" s="81">
        <v>10978</v>
      </c>
      <c r="AG508" s="81">
        <v>90580</v>
      </c>
      <c r="AH508" s="81">
        <v>3216</v>
      </c>
      <c r="AI508" s="81">
        <v>19800</v>
      </c>
      <c r="AJ508" s="81" t="s">
        <v>1338</v>
      </c>
      <c r="AK508" s="81" t="s">
        <v>1045</v>
      </c>
      <c r="AL508" s="81"/>
      <c r="AM508" s="81" t="s">
        <v>1435</v>
      </c>
      <c r="AN508" s="83">
        <v>41911.233518518522</v>
      </c>
      <c r="AO508" s="86" t="s">
        <v>1662</v>
      </c>
      <c r="AP508" s="81" t="b">
        <v>0</v>
      </c>
      <c r="AQ508" s="81" t="b">
        <v>0</v>
      </c>
      <c r="AR508" s="81" t="b">
        <v>1</v>
      </c>
      <c r="AS508" s="81" t="s">
        <v>1023</v>
      </c>
      <c r="AT508" s="81">
        <v>66</v>
      </c>
      <c r="AU508" s="86" t="s">
        <v>1731</v>
      </c>
      <c r="AV508" s="81" t="b">
        <v>0</v>
      </c>
      <c r="AW508" s="81" t="s">
        <v>1780</v>
      </c>
      <c r="AX508" s="86" t="s">
        <v>1884</v>
      </c>
      <c r="AY508" s="81" t="s">
        <v>66</v>
      </c>
      <c r="AZ508" s="49"/>
      <c r="BA508" s="49"/>
      <c r="BB508" s="49"/>
      <c r="BC508" s="49"/>
      <c r="BD508" s="49" t="s">
        <v>480</v>
      </c>
      <c r="BE508" s="49" t="s">
        <v>480</v>
      </c>
      <c r="BF508" s="123" t="s">
        <v>6465</v>
      </c>
      <c r="BG508" s="123" t="s">
        <v>6465</v>
      </c>
      <c r="BH508" s="123" t="s">
        <v>6625</v>
      </c>
      <c r="BI508" s="123" t="s">
        <v>6625</v>
      </c>
      <c r="BJ508" s="87" t="e">
        <f>REPLACE(INDEX(GroupVertices[Group], MATCH(Vertices[[#This Row],[Vertex]],GroupVertices[Vertex],0)),1,1,"")</f>
        <v>#N/A</v>
      </c>
    </row>
    <row r="509" spans="1:62" x14ac:dyDescent="0.25">
      <c r="A509" s="67" t="s">
        <v>312</v>
      </c>
      <c r="B509" s="68"/>
      <c r="C509" s="68"/>
      <c r="D509" s="69"/>
      <c r="E509" s="71"/>
      <c r="F509" s="103" t="s">
        <v>592</v>
      </c>
      <c r="G509" s="68"/>
      <c r="H509" s="72"/>
      <c r="I509" s="73"/>
      <c r="J509" s="73"/>
      <c r="K509" s="72" t="s">
        <v>2061</v>
      </c>
      <c r="L509" s="76"/>
      <c r="M509" s="77">
        <v>7887.1982421875</v>
      </c>
      <c r="N509" s="77">
        <v>8356.251953125</v>
      </c>
      <c r="O509" s="78"/>
      <c r="P509" s="79"/>
      <c r="Q509" s="79"/>
      <c r="R509" s="89"/>
      <c r="S509" s="49">
        <v>0</v>
      </c>
      <c r="T509" s="49">
        <v>1</v>
      </c>
      <c r="U509" s="50">
        <v>0</v>
      </c>
      <c r="V509" s="50">
        <v>9.9299999999999996E-4</v>
      </c>
      <c r="W509" s="50">
        <v>1.297E-3</v>
      </c>
      <c r="X509" s="50">
        <v>0.37564799999999998</v>
      </c>
      <c r="Y509" s="50">
        <v>0</v>
      </c>
      <c r="Z509" s="50">
        <v>0</v>
      </c>
      <c r="AA509" s="74">
        <v>509</v>
      </c>
      <c r="AB509" s="74"/>
      <c r="AC509" s="75"/>
      <c r="AD509" s="81" t="s">
        <v>1185</v>
      </c>
      <c r="AE509" s="81">
        <v>20012</v>
      </c>
      <c r="AF509" s="81">
        <v>20085</v>
      </c>
      <c r="AG509" s="81">
        <v>31108</v>
      </c>
      <c r="AH509" s="81">
        <v>10465</v>
      </c>
      <c r="AI509" s="81">
        <v>-25200</v>
      </c>
      <c r="AJ509" s="81" t="s">
        <v>1339</v>
      </c>
      <c r="AK509" s="81" t="s">
        <v>1458</v>
      </c>
      <c r="AL509" s="86" t="s">
        <v>1542</v>
      </c>
      <c r="AM509" s="81" t="s">
        <v>1568</v>
      </c>
      <c r="AN509" s="83">
        <v>42431.21366898148</v>
      </c>
      <c r="AO509" s="86" t="s">
        <v>1663</v>
      </c>
      <c r="AP509" s="81" t="b">
        <v>1</v>
      </c>
      <c r="AQ509" s="81" t="b">
        <v>0</v>
      </c>
      <c r="AR509" s="81" t="b">
        <v>1</v>
      </c>
      <c r="AS509" s="81" t="s">
        <v>1023</v>
      </c>
      <c r="AT509" s="81">
        <v>180</v>
      </c>
      <c r="AU509" s="81"/>
      <c r="AV509" s="81" t="b">
        <v>0</v>
      </c>
      <c r="AW509" s="81" t="s">
        <v>1780</v>
      </c>
      <c r="AX509" s="86" t="s">
        <v>1885</v>
      </c>
      <c r="AY509" s="81" t="s">
        <v>66</v>
      </c>
      <c r="AZ509" s="49"/>
      <c r="BA509" s="49"/>
      <c r="BB509" s="49"/>
      <c r="BC509" s="49"/>
      <c r="BD509" s="49" t="s">
        <v>480</v>
      </c>
      <c r="BE509" s="49" t="s">
        <v>480</v>
      </c>
      <c r="BF509" s="123" t="s">
        <v>6465</v>
      </c>
      <c r="BG509" s="123" t="s">
        <v>6465</v>
      </c>
      <c r="BH509" s="123" t="s">
        <v>6625</v>
      </c>
      <c r="BI509" s="123" t="s">
        <v>6625</v>
      </c>
      <c r="BJ509" s="87" t="e">
        <f>REPLACE(INDEX(GroupVertices[Group], MATCH(Vertices[[#This Row],[Vertex]],GroupVertices[Vertex],0)),1,1,"")</f>
        <v>#N/A</v>
      </c>
    </row>
    <row r="510" spans="1:62" x14ac:dyDescent="0.25">
      <c r="A510" s="67" t="s">
        <v>313</v>
      </c>
      <c r="B510" s="68"/>
      <c r="C510" s="68"/>
      <c r="D510" s="69"/>
      <c r="E510" s="71"/>
      <c r="F510" s="103" t="s">
        <v>593</v>
      </c>
      <c r="G510" s="68"/>
      <c r="H510" s="72"/>
      <c r="I510" s="73"/>
      <c r="J510" s="73"/>
      <c r="K510" s="72" t="s">
        <v>2062</v>
      </c>
      <c r="L510" s="76"/>
      <c r="M510" s="77">
        <v>3052.031982421875</v>
      </c>
      <c r="N510" s="77">
        <v>636.05120849609375</v>
      </c>
      <c r="O510" s="78"/>
      <c r="P510" s="79"/>
      <c r="Q510" s="79"/>
      <c r="R510" s="89"/>
      <c r="S510" s="49">
        <v>0</v>
      </c>
      <c r="T510" s="49">
        <v>1</v>
      </c>
      <c r="U510" s="50">
        <v>0</v>
      </c>
      <c r="V510" s="50">
        <v>9.9299999999999996E-4</v>
      </c>
      <c r="W510" s="50">
        <v>1.297E-3</v>
      </c>
      <c r="X510" s="50">
        <v>0.37564799999999998</v>
      </c>
      <c r="Y510" s="50">
        <v>0</v>
      </c>
      <c r="Z510" s="50">
        <v>0</v>
      </c>
      <c r="AA510" s="74">
        <v>510</v>
      </c>
      <c r="AB510" s="74"/>
      <c r="AC510" s="75"/>
      <c r="AD510" s="81" t="s">
        <v>1186</v>
      </c>
      <c r="AE510" s="81">
        <v>778</v>
      </c>
      <c r="AF510" s="81">
        <v>10465</v>
      </c>
      <c r="AG510" s="81">
        <v>121295</v>
      </c>
      <c r="AH510" s="81">
        <v>31003</v>
      </c>
      <c r="AI510" s="81">
        <v>25200</v>
      </c>
      <c r="AJ510" s="81" t="s">
        <v>1340</v>
      </c>
      <c r="AK510" s="81" t="s">
        <v>1452</v>
      </c>
      <c r="AL510" s="86" t="s">
        <v>1543</v>
      </c>
      <c r="AM510" s="81" t="s">
        <v>1572</v>
      </c>
      <c r="AN510" s="83">
        <v>41506.2346412037</v>
      </c>
      <c r="AO510" s="86" t="s">
        <v>1664</v>
      </c>
      <c r="AP510" s="81" t="b">
        <v>0</v>
      </c>
      <c r="AQ510" s="81" t="b">
        <v>0</v>
      </c>
      <c r="AR510" s="81" t="b">
        <v>1</v>
      </c>
      <c r="AS510" s="81" t="s">
        <v>1023</v>
      </c>
      <c r="AT510" s="81">
        <v>65</v>
      </c>
      <c r="AU510" s="86" t="s">
        <v>1761</v>
      </c>
      <c r="AV510" s="81" t="b">
        <v>0</v>
      </c>
      <c r="AW510" s="81" t="s">
        <v>1780</v>
      </c>
      <c r="AX510" s="86" t="s">
        <v>1886</v>
      </c>
      <c r="AY510" s="81" t="s">
        <v>66</v>
      </c>
      <c r="AZ510" s="49"/>
      <c r="BA510" s="49"/>
      <c r="BB510" s="49"/>
      <c r="BC510" s="49"/>
      <c r="BD510" s="49" t="s">
        <v>480</v>
      </c>
      <c r="BE510" s="49" t="s">
        <v>480</v>
      </c>
      <c r="BF510" s="123" t="s">
        <v>6465</v>
      </c>
      <c r="BG510" s="123" t="s">
        <v>6465</v>
      </c>
      <c r="BH510" s="123" t="s">
        <v>6625</v>
      </c>
      <c r="BI510" s="123" t="s">
        <v>6625</v>
      </c>
      <c r="BJ510" s="87" t="e">
        <f>REPLACE(INDEX(GroupVertices[Group], MATCH(Vertices[[#This Row],[Vertex]],GroupVertices[Vertex],0)),1,1,"")</f>
        <v>#N/A</v>
      </c>
    </row>
    <row r="511" spans="1:62" x14ac:dyDescent="0.25">
      <c r="A511" s="67" t="s">
        <v>314</v>
      </c>
      <c r="B511" s="68"/>
      <c r="C511" s="68"/>
      <c r="D511" s="69"/>
      <c r="E511" s="71"/>
      <c r="F511" s="103" t="s">
        <v>594</v>
      </c>
      <c r="G511" s="68"/>
      <c r="H511" s="72"/>
      <c r="I511" s="73"/>
      <c r="J511" s="73"/>
      <c r="K511" s="72" t="s">
        <v>2063</v>
      </c>
      <c r="L511" s="76"/>
      <c r="M511" s="77">
        <v>8468.998046875</v>
      </c>
      <c r="N511" s="77">
        <v>7759.7734375</v>
      </c>
      <c r="O511" s="78"/>
      <c r="P511" s="79"/>
      <c r="Q511" s="79"/>
      <c r="R511" s="89"/>
      <c r="S511" s="49">
        <v>0</v>
      </c>
      <c r="T511" s="49">
        <v>1</v>
      </c>
      <c r="U511" s="50">
        <v>0</v>
      </c>
      <c r="V511" s="50">
        <v>9.9299999999999996E-4</v>
      </c>
      <c r="W511" s="50">
        <v>1.297E-3</v>
      </c>
      <c r="X511" s="50">
        <v>0.37564799999999998</v>
      </c>
      <c r="Y511" s="50">
        <v>0</v>
      </c>
      <c r="Z511" s="50">
        <v>0</v>
      </c>
      <c r="AA511" s="74">
        <v>511</v>
      </c>
      <c r="AB511" s="74"/>
      <c r="AC511" s="75"/>
      <c r="AD511" s="81" t="s">
        <v>1187</v>
      </c>
      <c r="AE511" s="81">
        <v>842</v>
      </c>
      <c r="AF511" s="81">
        <v>6361</v>
      </c>
      <c r="AG511" s="81">
        <v>93158</v>
      </c>
      <c r="AH511" s="81">
        <v>14590</v>
      </c>
      <c r="AI511" s="81"/>
      <c r="AJ511" s="81" t="s">
        <v>1341</v>
      </c>
      <c r="AK511" s="81" t="s">
        <v>1465</v>
      </c>
      <c r="AL511" s="81"/>
      <c r="AM511" s="81"/>
      <c r="AN511" s="83">
        <v>41739.790416666663</v>
      </c>
      <c r="AO511" s="86" t="s">
        <v>1665</v>
      </c>
      <c r="AP511" s="81" t="b">
        <v>0</v>
      </c>
      <c r="AQ511" s="81" t="b">
        <v>0</v>
      </c>
      <c r="AR511" s="81" t="b">
        <v>1</v>
      </c>
      <c r="AS511" s="81" t="s">
        <v>1023</v>
      </c>
      <c r="AT511" s="81">
        <v>207</v>
      </c>
      <c r="AU511" s="86" t="s">
        <v>1731</v>
      </c>
      <c r="AV511" s="81" t="b">
        <v>0</v>
      </c>
      <c r="AW511" s="81" t="s">
        <v>1780</v>
      </c>
      <c r="AX511" s="86" t="s">
        <v>1887</v>
      </c>
      <c r="AY511" s="81" t="s">
        <v>66</v>
      </c>
      <c r="AZ511" s="49"/>
      <c r="BA511" s="49"/>
      <c r="BB511" s="49"/>
      <c r="BC511" s="49"/>
      <c r="BD511" s="49" t="s">
        <v>480</v>
      </c>
      <c r="BE511" s="49" t="s">
        <v>480</v>
      </c>
      <c r="BF511" s="123" t="s">
        <v>6465</v>
      </c>
      <c r="BG511" s="123" t="s">
        <v>6465</v>
      </c>
      <c r="BH511" s="123" t="s">
        <v>6625</v>
      </c>
      <c r="BI511" s="123" t="s">
        <v>6625</v>
      </c>
      <c r="BJ511" s="87" t="e">
        <f>REPLACE(INDEX(GroupVertices[Group], MATCH(Vertices[[#This Row],[Vertex]],GroupVertices[Vertex],0)),1,1,"")</f>
        <v>#N/A</v>
      </c>
    </row>
    <row r="512" spans="1:62" x14ac:dyDescent="0.25">
      <c r="A512" s="67" t="s">
        <v>315</v>
      </c>
      <c r="B512" s="68"/>
      <c r="C512" s="68"/>
      <c r="D512" s="69"/>
      <c r="E512" s="71"/>
      <c r="F512" s="103" t="s">
        <v>595</v>
      </c>
      <c r="G512" s="68"/>
      <c r="H512" s="72"/>
      <c r="I512" s="73"/>
      <c r="J512" s="73"/>
      <c r="K512" s="72" t="s">
        <v>2064</v>
      </c>
      <c r="L512" s="76"/>
      <c r="M512" s="77">
        <v>7360.5048828125</v>
      </c>
      <c r="N512" s="77">
        <v>653.42742919921875</v>
      </c>
      <c r="O512" s="78"/>
      <c r="P512" s="79"/>
      <c r="Q512" s="79"/>
      <c r="R512" s="89"/>
      <c r="S512" s="49">
        <v>0</v>
      </c>
      <c r="T512" s="49">
        <v>1</v>
      </c>
      <c r="U512" s="50">
        <v>0</v>
      </c>
      <c r="V512" s="50">
        <v>9.9299999999999996E-4</v>
      </c>
      <c r="W512" s="50">
        <v>1.297E-3</v>
      </c>
      <c r="X512" s="50">
        <v>0.37564799999999998</v>
      </c>
      <c r="Y512" s="50">
        <v>0</v>
      </c>
      <c r="Z512" s="50">
        <v>0</v>
      </c>
      <c r="AA512" s="74">
        <v>512</v>
      </c>
      <c r="AB512" s="74"/>
      <c r="AC512" s="75"/>
      <c r="AD512" s="81" t="s">
        <v>1188</v>
      </c>
      <c r="AE512" s="81">
        <v>2806</v>
      </c>
      <c r="AF512" s="81">
        <v>6806</v>
      </c>
      <c r="AG512" s="81">
        <v>38004</v>
      </c>
      <c r="AH512" s="81">
        <v>10529</v>
      </c>
      <c r="AI512" s="81"/>
      <c r="AJ512" s="81" t="s">
        <v>1342</v>
      </c>
      <c r="AK512" s="81" t="s">
        <v>1045</v>
      </c>
      <c r="AL512" s="81"/>
      <c r="AM512" s="81"/>
      <c r="AN512" s="83">
        <v>42188.76321759259</v>
      </c>
      <c r="AO512" s="86" t="s">
        <v>1666</v>
      </c>
      <c r="AP512" s="81" t="b">
        <v>1</v>
      </c>
      <c r="AQ512" s="81" t="b">
        <v>0</v>
      </c>
      <c r="AR512" s="81" t="b">
        <v>0</v>
      </c>
      <c r="AS512" s="81" t="s">
        <v>1023</v>
      </c>
      <c r="AT512" s="81">
        <v>56</v>
      </c>
      <c r="AU512" s="86" t="s">
        <v>1731</v>
      </c>
      <c r="AV512" s="81" t="b">
        <v>0</v>
      </c>
      <c r="AW512" s="81" t="s">
        <v>1780</v>
      </c>
      <c r="AX512" s="86" t="s">
        <v>1888</v>
      </c>
      <c r="AY512" s="81" t="s">
        <v>66</v>
      </c>
      <c r="AZ512" s="49"/>
      <c r="BA512" s="49"/>
      <c r="BB512" s="49"/>
      <c r="BC512" s="49"/>
      <c r="BD512" s="49" t="s">
        <v>480</v>
      </c>
      <c r="BE512" s="49" t="s">
        <v>480</v>
      </c>
      <c r="BF512" s="123" t="s">
        <v>6465</v>
      </c>
      <c r="BG512" s="123" t="s">
        <v>6465</v>
      </c>
      <c r="BH512" s="123" t="s">
        <v>6625</v>
      </c>
      <c r="BI512" s="123" t="s">
        <v>6625</v>
      </c>
      <c r="BJ512" s="87" t="e">
        <f>REPLACE(INDEX(GroupVertices[Group], MATCH(Vertices[[#This Row],[Vertex]],GroupVertices[Vertex],0)),1,1,"")</f>
        <v>#N/A</v>
      </c>
    </row>
    <row r="513" spans="1:62" x14ac:dyDescent="0.25">
      <c r="A513" s="67" t="s">
        <v>316</v>
      </c>
      <c r="B513" s="68"/>
      <c r="C513" s="68"/>
      <c r="D513" s="69"/>
      <c r="E513" s="71"/>
      <c r="F513" s="103" t="s">
        <v>596</v>
      </c>
      <c r="G513" s="68"/>
      <c r="H513" s="72"/>
      <c r="I513" s="73"/>
      <c r="J513" s="73"/>
      <c r="K513" s="72" t="s">
        <v>2065</v>
      </c>
      <c r="L513" s="76"/>
      <c r="M513" s="77">
        <v>5102.79931640625</v>
      </c>
      <c r="N513" s="77">
        <v>8870.123046875</v>
      </c>
      <c r="O513" s="78"/>
      <c r="P513" s="79"/>
      <c r="Q513" s="79"/>
      <c r="R513" s="89"/>
      <c r="S513" s="49">
        <v>0</v>
      </c>
      <c r="T513" s="49">
        <v>1</v>
      </c>
      <c r="U513" s="50">
        <v>0</v>
      </c>
      <c r="V513" s="50">
        <v>9.9299999999999996E-4</v>
      </c>
      <c r="W513" s="50">
        <v>1.297E-3</v>
      </c>
      <c r="X513" s="50">
        <v>0.37564799999999998</v>
      </c>
      <c r="Y513" s="50">
        <v>0</v>
      </c>
      <c r="Z513" s="50">
        <v>0</v>
      </c>
      <c r="AA513" s="74">
        <v>513</v>
      </c>
      <c r="AB513" s="74"/>
      <c r="AC513" s="75"/>
      <c r="AD513" s="81" t="s">
        <v>1189</v>
      </c>
      <c r="AE513" s="81">
        <v>338</v>
      </c>
      <c r="AF513" s="81">
        <v>10914</v>
      </c>
      <c r="AG513" s="81">
        <v>50861</v>
      </c>
      <c r="AH513" s="81">
        <v>10863</v>
      </c>
      <c r="AI513" s="81"/>
      <c r="AJ513" s="81" t="s">
        <v>1343</v>
      </c>
      <c r="AK513" s="81" t="s">
        <v>1414</v>
      </c>
      <c r="AL513" s="81"/>
      <c r="AM513" s="81"/>
      <c r="AN513" s="83">
        <v>41509.243796296294</v>
      </c>
      <c r="AO513" s="86" t="s">
        <v>1667</v>
      </c>
      <c r="AP513" s="81" t="b">
        <v>1</v>
      </c>
      <c r="AQ513" s="81" t="b">
        <v>0</v>
      </c>
      <c r="AR513" s="81" t="b">
        <v>0</v>
      </c>
      <c r="AS513" s="81" t="s">
        <v>1023</v>
      </c>
      <c r="AT513" s="81">
        <v>33</v>
      </c>
      <c r="AU513" s="86" t="s">
        <v>1731</v>
      </c>
      <c r="AV513" s="81" t="b">
        <v>0</v>
      </c>
      <c r="AW513" s="81" t="s">
        <v>1780</v>
      </c>
      <c r="AX513" s="86" t="s">
        <v>1889</v>
      </c>
      <c r="AY513" s="81" t="s">
        <v>66</v>
      </c>
      <c r="AZ513" s="49"/>
      <c r="BA513" s="49"/>
      <c r="BB513" s="49"/>
      <c r="BC513" s="49"/>
      <c r="BD513" s="49" t="s">
        <v>480</v>
      </c>
      <c r="BE513" s="49" t="s">
        <v>480</v>
      </c>
      <c r="BF513" s="123" t="s">
        <v>6465</v>
      </c>
      <c r="BG513" s="123" t="s">
        <v>6465</v>
      </c>
      <c r="BH513" s="123" t="s">
        <v>6625</v>
      </c>
      <c r="BI513" s="123" t="s">
        <v>6625</v>
      </c>
      <c r="BJ513" s="87" t="e">
        <f>REPLACE(INDEX(GroupVertices[Group], MATCH(Vertices[[#This Row],[Vertex]],GroupVertices[Vertex],0)),1,1,"")</f>
        <v>#N/A</v>
      </c>
    </row>
    <row r="514" spans="1:62" x14ac:dyDescent="0.25">
      <c r="A514" s="67" t="s">
        <v>317</v>
      </c>
      <c r="B514" s="112"/>
      <c r="C514" s="112"/>
      <c r="D514" s="116"/>
      <c r="E514" s="111"/>
      <c r="F514" s="103" t="s">
        <v>597</v>
      </c>
      <c r="G514" s="112"/>
      <c r="H514" s="118"/>
      <c r="I514" s="113"/>
      <c r="J514" s="113"/>
      <c r="K514" s="118" t="s">
        <v>2066</v>
      </c>
      <c r="L514" s="114"/>
      <c r="M514" s="124">
        <v>6653.25634765625</v>
      </c>
      <c r="N514" s="124">
        <v>378.68844604492188</v>
      </c>
      <c r="O514" s="125"/>
      <c r="P514" s="126"/>
      <c r="Q514" s="126"/>
      <c r="R514" s="127"/>
      <c r="S514" s="49">
        <v>0</v>
      </c>
      <c r="T514" s="49">
        <v>1</v>
      </c>
      <c r="U514" s="50">
        <v>0</v>
      </c>
      <c r="V514" s="50">
        <v>9.9299999999999996E-4</v>
      </c>
      <c r="W514" s="50">
        <v>1.297E-3</v>
      </c>
      <c r="X514" s="50">
        <v>0.37564799999999998</v>
      </c>
      <c r="Y514" s="50">
        <v>0</v>
      </c>
      <c r="Z514" s="50">
        <v>0</v>
      </c>
      <c r="AA514" s="128">
        <v>514</v>
      </c>
      <c r="AB514" s="128"/>
      <c r="AC514" s="75"/>
      <c r="AD514" s="81" t="s">
        <v>1190</v>
      </c>
      <c r="AE514" s="81">
        <v>5428</v>
      </c>
      <c r="AF514" s="81">
        <v>10909</v>
      </c>
      <c r="AG514" s="81">
        <v>75641</v>
      </c>
      <c r="AH514" s="81">
        <v>35279</v>
      </c>
      <c r="AI514" s="81">
        <v>-25200</v>
      </c>
      <c r="AJ514" s="81" t="s">
        <v>1344</v>
      </c>
      <c r="AK514" s="81" t="s">
        <v>1466</v>
      </c>
      <c r="AL514" s="86" t="s">
        <v>1544</v>
      </c>
      <c r="AM514" s="81" t="s">
        <v>1568</v>
      </c>
      <c r="AN514" s="83">
        <v>41915.118020833332</v>
      </c>
      <c r="AO514" s="86" t="s">
        <v>1668</v>
      </c>
      <c r="AP514" s="81" t="b">
        <v>1</v>
      </c>
      <c r="AQ514" s="81" t="b">
        <v>0</v>
      </c>
      <c r="AR514" s="81" t="b">
        <v>0</v>
      </c>
      <c r="AS514" s="81" t="s">
        <v>1023</v>
      </c>
      <c r="AT514" s="81">
        <v>158</v>
      </c>
      <c r="AU514" s="86" t="s">
        <v>1731</v>
      </c>
      <c r="AV514" s="81" t="b">
        <v>0</v>
      </c>
      <c r="AW514" s="81" t="s">
        <v>1780</v>
      </c>
      <c r="AX514" s="86" t="s">
        <v>1890</v>
      </c>
      <c r="AY514" s="81" t="s">
        <v>66</v>
      </c>
      <c r="AZ514" s="49"/>
      <c r="BA514" s="49"/>
      <c r="BB514" s="49"/>
      <c r="BC514" s="49"/>
      <c r="BD514" s="49" t="s">
        <v>480</v>
      </c>
      <c r="BE514" s="49" t="s">
        <v>480</v>
      </c>
      <c r="BF514" s="123" t="s">
        <v>6465</v>
      </c>
      <c r="BG514" s="123" t="s">
        <v>6465</v>
      </c>
      <c r="BH514" s="123" t="s">
        <v>6625</v>
      </c>
      <c r="BI514" s="123" t="s">
        <v>6625</v>
      </c>
      <c r="BJ514" s="87" t="e">
        <f>REPLACE(INDEX(GroupVertices[Group], MATCH(Vertices[[#This Row],[Vertex]],GroupVertices[Vertex],0)),1,1,"")</f>
        <v>#N/A</v>
      </c>
    </row>
    <row r="515" spans="1:62" x14ac:dyDescent="0.25">
      <c r="A515" s="67" t="s">
        <v>318</v>
      </c>
      <c r="B515" s="68"/>
      <c r="C515" s="68"/>
      <c r="D515" s="69"/>
      <c r="E515" s="71"/>
      <c r="F515" s="103" t="s">
        <v>598</v>
      </c>
      <c r="G515" s="68"/>
      <c r="H515" s="72"/>
      <c r="I515" s="73"/>
      <c r="J515" s="73"/>
      <c r="K515" s="72" t="s">
        <v>2067</v>
      </c>
      <c r="L515" s="76"/>
      <c r="M515" s="77">
        <v>2394.966064453125</v>
      </c>
      <c r="N515" s="77">
        <v>1758.3963623046875</v>
      </c>
      <c r="O515" s="78"/>
      <c r="P515" s="79"/>
      <c r="Q515" s="79"/>
      <c r="R515" s="89"/>
      <c r="S515" s="49">
        <v>0</v>
      </c>
      <c r="T515" s="49">
        <v>1</v>
      </c>
      <c r="U515" s="50">
        <v>0</v>
      </c>
      <c r="V515" s="50">
        <v>9.9299999999999996E-4</v>
      </c>
      <c r="W515" s="50">
        <v>1.297E-3</v>
      </c>
      <c r="X515" s="50">
        <v>0.37564799999999998</v>
      </c>
      <c r="Y515" s="50">
        <v>0</v>
      </c>
      <c r="Z515" s="50">
        <v>0</v>
      </c>
      <c r="AA515" s="74">
        <v>515</v>
      </c>
      <c r="AB515" s="74"/>
      <c r="AC515" s="75"/>
      <c r="AD515" s="81" t="s">
        <v>1191</v>
      </c>
      <c r="AE515" s="81">
        <v>4952</v>
      </c>
      <c r="AF515" s="81">
        <v>14355</v>
      </c>
      <c r="AG515" s="81">
        <v>48114</v>
      </c>
      <c r="AH515" s="81">
        <v>1156</v>
      </c>
      <c r="AI515" s="81">
        <v>-25200</v>
      </c>
      <c r="AJ515" s="81" t="s">
        <v>1345</v>
      </c>
      <c r="AK515" s="81" t="s">
        <v>1410</v>
      </c>
      <c r="AL515" s="86" t="s">
        <v>1545</v>
      </c>
      <c r="AM515" s="81" t="s">
        <v>1568</v>
      </c>
      <c r="AN515" s="83">
        <v>40980.50509259259</v>
      </c>
      <c r="AO515" s="86" t="s">
        <v>1669</v>
      </c>
      <c r="AP515" s="81" t="b">
        <v>0</v>
      </c>
      <c r="AQ515" s="81" t="b">
        <v>0</v>
      </c>
      <c r="AR515" s="81" t="b">
        <v>1</v>
      </c>
      <c r="AS515" s="81" t="s">
        <v>1023</v>
      </c>
      <c r="AT515" s="81">
        <v>31</v>
      </c>
      <c r="AU515" s="86" t="s">
        <v>1731</v>
      </c>
      <c r="AV515" s="81" t="b">
        <v>0</v>
      </c>
      <c r="AW515" s="81" t="s">
        <v>1780</v>
      </c>
      <c r="AX515" s="86" t="s">
        <v>1891</v>
      </c>
      <c r="AY515" s="81" t="s">
        <v>66</v>
      </c>
      <c r="AZ515" s="49"/>
      <c r="BA515" s="49"/>
      <c r="BB515" s="49"/>
      <c r="BC515" s="49"/>
      <c r="BD515" s="49" t="s">
        <v>480</v>
      </c>
      <c r="BE515" s="49" t="s">
        <v>480</v>
      </c>
      <c r="BF515" s="123" t="s">
        <v>6465</v>
      </c>
      <c r="BG515" s="123" t="s">
        <v>6465</v>
      </c>
      <c r="BH515" s="123" t="s">
        <v>6625</v>
      </c>
      <c r="BI515" s="123" t="s">
        <v>6625</v>
      </c>
      <c r="BJ515" s="87" t="e">
        <f>REPLACE(INDEX(GroupVertices[Group], MATCH(Vertices[[#This Row],[Vertex]],GroupVertices[Vertex],0)),1,1,"")</f>
        <v>#N/A</v>
      </c>
    </row>
    <row r="516" spans="1:62" x14ac:dyDescent="0.25">
      <c r="A516" s="67" t="s">
        <v>319</v>
      </c>
      <c r="B516" s="68"/>
      <c r="C516" s="68"/>
      <c r="D516" s="69"/>
      <c r="E516" s="71"/>
      <c r="F516" s="103" t="s">
        <v>599</v>
      </c>
      <c r="G516" s="68"/>
      <c r="H516" s="72"/>
      <c r="I516" s="73"/>
      <c r="J516" s="73"/>
      <c r="K516" s="72" t="s">
        <v>2068</v>
      </c>
      <c r="L516" s="76"/>
      <c r="M516" s="77">
        <v>9834.8515625</v>
      </c>
      <c r="N516" s="77">
        <v>4867.72509765625</v>
      </c>
      <c r="O516" s="78"/>
      <c r="P516" s="79"/>
      <c r="Q516" s="79"/>
      <c r="R516" s="89"/>
      <c r="S516" s="49">
        <v>0</v>
      </c>
      <c r="T516" s="49">
        <v>1</v>
      </c>
      <c r="U516" s="50">
        <v>0</v>
      </c>
      <c r="V516" s="50">
        <v>9.9299999999999996E-4</v>
      </c>
      <c r="W516" s="50">
        <v>1.297E-3</v>
      </c>
      <c r="X516" s="50">
        <v>0.37564799999999998</v>
      </c>
      <c r="Y516" s="50">
        <v>0</v>
      </c>
      <c r="Z516" s="50">
        <v>0</v>
      </c>
      <c r="AA516" s="74">
        <v>516</v>
      </c>
      <c r="AB516" s="74"/>
      <c r="AC516" s="75"/>
      <c r="AD516" s="81" t="s">
        <v>1192</v>
      </c>
      <c r="AE516" s="81">
        <v>4319</v>
      </c>
      <c r="AF516" s="81">
        <v>9195</v>
      </c>
      <c r="AG516" s="81">
        <v>95900</v>
      </c>
      <c r="AH516" s="81">
        <v>34783</v>
      </c>
      <c r="AI516" s="81">
        <v>19800</v>
      </c>
      <c r="AJ516" s="81" t="s">
        <v>1346</v>
      </c>
      <c r="AK516" s="81" t="s">
        <v>1409</v>
      </c>
      <c r="AL516" s="81"/>
      <c r="AM516" s="81" t="s">
        <v>1418</v>
      </c>
      <c r="AN516" s="83">
        <v>41471.766064814816</v>
      </c>
      <c r="AO516" s="86" t="s">
        <v>1670</v>
      </c>
      <c r="AP516" s="81" t="b">
        <v>1</v>
      </c>
      <c r="AQ516" s="81" t="b">
        <v>0</v>
      </c>
      <c r="AR516" s="81" t="b">
        <v>1</v>
      </c>
      <c r="AS516" s="81" t="s">
        <v>1023</v>
      </c>
      <c r="AT516" s="81">
        <v>178</v>
      </c>
      <c r="AU516" s="86" t="s">
        <v>1731</v>
      </c>
      <c r="AV516" s="81" t="b">
        <v>0</v>
      </c>
      <c r="AW516" s="81" t="s">
        <v>1780</v>
      </c>
      <c r="AX516" s="86" t="s">
        <v>1892</v>
      </c>
      <c r="AY516" s="81" t="s">
        <v>66</v>
      </c>
      <c r="AZ516" s="49"/>
      <c r="BA516" s="49"/>
      <c r="BB516" s="49"/>
      <c r="BC516" s="49"/>
      <c r="BD516" s="49" t="s">
        <v>480</v>
      </c>
      <c r="BE516" s="49" t="s">
        <v>480</v>
      </c>
      <c r="BF516" s="123" t="s">
        <v>6465</v>
      </c>
      <c r="BG516" s="123" t="s">
        <v>6465</v>
      </c>
      <c r="BH516" s="123" t="s">
        <v>6625</v>
      </c>
      <c r="BI516" s="123" t="s">
        <v>6625</v>
      </c>
      <c r="BJ516" s="87" t="e">
        <f>REPLACE(INDEX(GroupVertices[Group], MATCH(Vertices[[#This Row],[Vertex]],GroupVertices[Vertex],0)),1,1,"")</f>
        <v>#N/A</v>
      </c>
    </row>
    <row r="517" spans="1:62" x14ac:dyDescent="0.25">
      <c r="A517" s="67" t="s">
        <v>320</v>
      </c>
      <c r="B517" s="68"/>
      <c r="C517" s="68"/>
      <c r="D517" s="69"/>
      <c r="E517" s="71"/>
      <c r="F517" s="103" t="s">
        <v>600</v>
      </c>
      <c r="G517" s="68"/>
      <c r="H517" s="72"/>
      <c r="I517" s="73"/>
      <c r="J517" s="73"/>
      <c r="K517" s="72" t="s">
        <v>2069</v>
      </c>
      <c r="L517" s="76"/>
      <c r="M517" s="77">
        <v>1805.4490966796875</v>
      </c>
      <c r="N517" s="77">
        <v>4256.1513671875</v>
      </c>
      <c r="O517" s="78"/>
      <c r="P517" s="79"/>
      <c r="Q517" s="79"/>
      <c r="R517" s="89"/>
      <c r="S517" s="49">
        <v>0</v>
      </c>
      <c r="T517" s="49">
        <v>1</v>
      </c>
      <c r="U517" s="50">
        <v>0</v>
      </c>
      <c r="V517" s="50">
        <v>9.9299999999999996E-4</v>
      </c>
      <c r="W517" s="50">
        <v>1.297E-3</v>
      </c>
      <c r="X517" s="50">
        <v>0.37564799999999998</v>
      </c>
      <c r="Y517" s="50">
        <v>0</v>
      </c>
      <c r="Z517" s="50">
        <v>0</v>
      </c>
      <c r="AA517" s="74">
        <v>517</v>
      </c>
      <c r="AB517" s="74"/>
      <c r="AC517" s="75"/>
      <c r="AD517" s="81" t="s">
        <v>1193</v>
      </c>
      <c r="AE517" s="81">
        <v>84</v>
      </c>
      <c r="AF517" s="81">
        <v>5075</v>
      </c>
      <c r="AG517" s="81">
        <v>117176</v>
      </c>
      <c r="AH517" s="81">
        <v>3066</v>
      </c>
      <c r="AI517" s="81"/>
      <c r="AJ517" s="81" t="s">
        <v>1347</v>
      </c>
      <c r="AK517" s="81" t="s">
        <v>1423</v>
      </c>
      <c r="AL517" s="81"/>
      <c r="AM517" s="81"/>
      <c r="AN517" s="83">
        <v>42169.344004629631</v>
      </c>
      <c r="AO517" s="86" t="s">
        <v>1671</v>
      </c>
      <c r="AP517" s="81" t="b">
        <v>1</v>
      </c>
      <c r="AQ517" s="81" t="b">
        <v>0</v>
      </c>
      <c r="AR517" s="81" t="b">
        <v>1</v>
      </c>
      <c r="AS517" s="81" t="s">
        <v>1023</v>
      </c>
      <c r="AT517" s="81">
        <v>65</v>
      </c>
      <c r="AU517" s="86" t="s">
        <v>1731</v>
      </c>
      <c r="AV517" s="81" t="b">
        <v>0</v>
      </c>
      <c r="AW517" s="81" t="s">
        <v>1780</v>
      </c>
      <c r="AX517" s="86" t="s">
        <v>1893</v>
      </c>
      <c r="AY517" s="81" t="s">
        <v>66</v>
      </c>
      <c r="AZ517" s="49"/>
      <c r="BA517" s="49"/>
      <c r="BB517" s="49"/>
      <c r="BC517" s="49"/>
      <c r="BD517" s="49" t="s">
        <v>480</v>
      </c>
      <c r="BE517" s="49" t="s">
        <v>480</v>
      </c>
      <c r="BF517" s="123" t="s">
        <v>6465</v>
      </c>
      <c r="BG517" s="123" t="s">
        <v>6465</v>
      </c>
      <c r="BH517" s="123" t="s">
        <v>6625</v>
      </c>
      <c r="BI517" s="123" t="s">
        <v>6625</v>
      </c>
      <c r="BJ517" s="87" t="e">
        <f>REPLACE(INDEX(GroupVertices[Group], MATCH(Vertices[[#This Row],[Vertex]],GroupVertices[Vertex],0)),1,1,"")</f>
        <v>#N/A</v>
      </c>
    </row>
    <row r="518" spans="1:62" x14ac:dyDescent="0.25">
      <c r="A518" s="67" t="s">
        <v>321</v>
      </c>
      <c r="B518" s="68"/>
      <c r="C518" s="68"/>
      <c r="D518" s="69"/>
      <c r="E518" s="71"/>
      <c r="F518" s="103" t="s">
        <v>601</v>
      </c>
      <c r="G518" s="68"/>
      <c r="H518" s="72"/>
      <c r="I518" s="73"/>
      <c r="J518" s="73"/>
      <c r="K518" s="72" t="s">
        <v>2070</v>
      </c>
      <c r="L518" s="76"/>
      <c r="M518" s="77">
        <v>3866.540283203125</v>
      </c>
      <c r="N518" s="77">
        <v>300.53704833984375</v>
      </c>
      <c r="O518" s="78"/>
      <c r="P518" s="79"/>
      <c r="Q518" s="79"/>
      <c r="R518" s="89"/>
      <c r="S518" s="49">
        <v>0</v>
      </c>
      <c r="T518" s="49">
        <v>1</v>
      </c>
      <c r="U518" s="50">
        <v>0</v>
      </c>
      <c r="V518" s="50">
        <v>9.9299999999999996E-4</v>
      </c>
      <c r="W518" s="50">
        <v>1.297E-3</v>
      </c>
      <c r="X518" s="50">
        <v>0.37564799999999998</v>
      </c>
      <c r="Y518" s="50">
        <v>0</v>
      </c>
      <c r="Z518" s="50">
        <v>0</v>
      </c>
      <c r="AA518" s="74">
        <v>518</v>
      </c>
      <c r="AB518" s="74"/>
      <c r="AC518" s="75"/>
      <c r="AD518" s="81" t="s">
        <v>1194</v>
      </c>
      <c r="AE518" s="81">
        <v>4585</v>
      </c>
      <c r="AF518" s="81">
        <v>11861</v>
      </c>
      <c r="AG518" s="81">
        <v>40352</v>
      </c>
      <c r="AH518" s="81">
        <v>15852</v>
      </c>
      <c r="AI518" s="81"/>
      <c r="AJ518" s="81" t="s">
        <v>1348</v>
      </c>
      <c r="AK518" s="81" t="s">
        <v>1045</v>
      </c>
      <c r="AL518" s="86" t="s">
        <v>1546</v>
      </c>
      <c r="AM518" s="81"/>
      <c r="AN518" s="83">
        <v>42499.620393518519</v>
      </c>
      <c r="AO518" s="86" t="s">
        <v>1672</v>
      </c>
      <c r="AP518" s="81" t="b">
        <v>1</v>
      </c>
      <c r="AQ518" s="81" t="b">
        <v>0</v>
      </c>
      <c r="AR518" s="81" t="b">
        <v>0</v>
      </c>
      <c r="AS518" s="81" t="s">
        <v>1023</v>
      </c>
      <c r="AT518" s="81">
        <v>107</v>
      </c>
      <c r="AU518" s="81"/>
      <c r="AV518" s="81" t="b">
        <v>0</v>
      </c>
      <c r="AW518" s="81" t="s">
        <v>1780</v>
      </c>
      <c r="AX518" s="86" t="s">
        <v>1894</v>
      </c>
      <c r="AY518" s="81" t="s">
        <v>66</v>
      </c>
      <c r="AZ518" s="49"/>
      <c r="BA518" s="49"/>
      <c r="BB518" s="49"/>
      <c r="BC518" s="49"/>
      <c r="BD518" s="49" t="s">
        <v>480</v>
      </c>
      <c r="BE518" s="49" t="s">
        <v>480</v>
      </c>
      <c r="BF518" s="123" t="s">
        <v>6465</v>
      </c>
      <c r="BG518" s="123" t="s">
        <v>6465</v>
      </c>
      <c r="BH518" s="123" t="s">
        <v>6625</v>
      </c>
      <c r="BI518" s="123" t="s">
        <v>6625</v>
      </c>
      <c r="BJ518" s="87" t="e">
        <f>REPLACE(INDEX(GroupVertices[Group], MATCH(Vertices[[#This Row],[Vertex]],GroupVertices[Vertex],0)),1,1,"")</f>
        <v>#N/A</v>
      </c>
    </row>
    <row r="519" spans="1:62" x14ac:dyDescent="0.25">
      <c r="A519" s="67" t="s">
        <v>322</v>
      </c>
      <c r="B519" s="68"/>
      <c r="C519" s="68"/>
      <c r="D519" s="69"/>
      <c r="E519" s="71"/>
      <c r="F519" s="103" t="s">
        <v>602</v>
      </c>
      <c r="G519" s="68"/>
      <c r="H519" s="72"/>
      <c r="I519" s="73"/>
      <c r="J519" s="73"/>
      <c r="K519" s="72" t="s">
        <v>2071</v>
      </c>
      <c r="L519" s="76"/>
      <c r="M519" s="77">
        <v>1564.0726318359375</v>
      </c>
      <c r="N519" s="77">
        <v>2959.5595703125</v>
      </c>
      <c r="O519" s="78"/>
      <c r="P519" s="79"/>
      <c r="Q519" s="79"/>
      <c r="R519" s="89"/>
      <c r="S519" s="49">
        <v>0</v>
      </c>
      <c r="T519" s="49">
        <v>1</v>
      </c>
      <c r="U519" s="50">
        <v>0</v>
      </c>
      <c r="V519" s="50">
        <v>9.9299999999999996E-4</v>
      </c>
      <c r="W519" s="50">
        <v>1.297E-3</v>
      </c>
      <c r="X519" s="50">
        <v>0.37564799999999998</v>
      </c>
      <c r="Y519" s="50">
        <v>0</v>
      </c>
      <c r="Z519" s="50">
        <v>0</v>
      </c>
      <c r="AA519" s="74">
        <v>519</v>
      </c>
      <c r="AB519" s="74"/>
      <c r="AC519" s="75"/>
      <c r="AD519" s="81" t="s">
        <v>1195</v>
      </c>
      <c r="AE519" s="81">
        <v>4108</v>
      </c>
      <c r="AF519" s="81">
        <v>5927</v>
      </c>
      <c r="AG519" s="81">
        <v>24944</v>
      </c>
      <c r="AH519" s="81">
        <v>10178</v>
      </c>
      <c r="AI519" s="81"/>
      <c r="AJ519" s="81" t="s">
        <v>1349</v>
      </c>
      <c r="AK519" s="81" t="s">
        <v>1045</v>
      </c>
      <c r="AL519" s="86" t="s">
        <v>1547</v>
      </c>
      <c r="AM519" s="81"/>
      <c r="AN519" s="83">
        <v>41913.452384259261</v>
      </c>
      <c r="AO519" s="86" t="s">
        <v>1673</v>
      </c>
      <c r="AP519" s="81" t="b">
        <v>1</v>
      </c>
      <c r="AQ519" s="81" t="b">
        <v>0</v>
      </c>
      <c r="AR519" s="81" t="b">
        <v>0</v>
      </c>
      <c r="AS519" s="81" t="s">
        <v>1023</v>
      </c>
      <c r="AT519" s="81">
        <v>71</v>
      </c>
      <c r="AU519" s="86" t="s">
        <v>1731</v>
      </c>
      <c r="AV519" s="81" t="b">
        <v>0</v>
      </c>
      <c r="AW519" s="81" t="s">
        <v>1780</v>
      </c>
      <c r="AX519" s="86" t="s">
        <v>1895</v>
      </c>
      <c r="AY519" s="81" t="s">
        <v>66</v>
      </c>
      <c r="AZ519" s="49"/>
      <c r="BA519" s="49"/>
      <c r="BB519" s="49"/>
      <c r="BC519" s="49"/>
      <c r="BD519" s="49" t="s">
        <v>480</v>
      </c>
      <c r="BE519" s="49" t="s">
        <v>480</v>
      </c>
      <c r="BF519" s="123" t="s">
        <v>6465</v>
      </c>
      <c r="BG519" s="123" t="s">
        <v>6465</v>
      </c>
      <c r="BH519" s="123" t="s">
        <v>6625</v>
      </c>
      <c r="BI519" s="123" t="s">
        <v>6625</v>
      </c>
      <c r="BJ519" s="87" t="e">
        <f>REPLACE(INDEX(GroupVertices[Group], MATCH(Vertices[[#This Row],[Vertex]],GroupVertices[Vertex],0)),1,1,"")</f>
        <v>#N/A</v>
      </c>
    </row>
    <row r="520" spans="1:62" x14ac:dyDescent="0.25">
      <c r="A520" s="67" t="s">
        <v>323</v>
      </c>
      <c r="B520" s="68"/>
      <c r="C520" s="68"/>
      <c r="D520" s="69"/>
      <c r="E520" s="71"/>
      <c r="F520" s="103" t="s">
        <v>603</v>
      </c>
      <c r="G520" s="68"/>
      <c r="H520" s="72"/>
      <c r="I520" s="73"/>
      <c r="J520" s="73"/>
      <c r="K520" s="72" t="s">
        <v>2072</v>
      </c>
      <c r="L520" s="76"/>
      <c r="M520" s="77">
        <v>9386.1435546875</v>
      </c>
      <c r="N520" s="77">
        <v>2741.751708984375</v>
      </c>
      <c r="O520" s="78"/>
      <c r="P520" s="79"/>
      <c r="Q520" s="79"/>
      <c r="R520" s="89"/>
      <c r="S520" s="49">
        <v>0</v>
      </c>
      <c r="T520" s="49">
        <v>1</v>
      </c>
      <c r="U520" s="50">
        <v>0</v>
      </c>
      <c r="V520" s="50">
        <v>9.9299999999999996E-4</v>
      </c>
      <c r="W520" s="50">
        <v>1.297E-3</v>
      </c>
      <c r="X520" s="50">
        <v>0.37564799999999998</v>
      </c>
      <c r="Y520" s="50">
        <v>0</v>
      </c>
      <c r="Z520" s="50">
        <v>0</v>
      </c>
      <c r="AA520" s="74">
        <v>520</v>
      </c>
      <c r="AB520" s="74"/>
      <c r="AC520" s="75"/>
      <c r="AD520" s="81" t="s">
        <v>1196</v>
      </c>
      <c r="AE520" s="81">
        <v>180</v>
      </c>
      <c r="AF520" s="81">
        <v>9791</v>
      </c>
      <c r="AG520" s="81">
        <v>18585</v>
      </c>
      <c r="AH520" s="81">
        <v>2838</v>
      </c>
      <c r="AI520" s="81">
        <v>-25200</v>
      </c>
      <c r="AJ520" s="81" t="s">
        <v>1350</v>
      </c>
      <c r="AK520" s="81" t="s">
        <v>1467</v>
      </c>
      <c r="AL520" s="81"/>
      <c r="AM520" s="81" t="s">
        <v>1568</v>
      </c>
      <c r="AN520" s="83">
        <v>42016.220879629633</v>
      </c>
      <c r="AO520" s="86" t="s">
        <v>1674</v>
      </c>
      <c r="AP520" s="81" t="b">
        <v>1</v>
      </c>
      <c r="AQ520" s="81" t="b">
        <v>0</v>
      </c>
      <c r="AR520" s="81" t="b">
        <v>0</v>
      </c>
      <c r="AS520" s="81" t="s">
        <v>1023</v>
      </c>
      <c r="AT520" s="81">
        <v>15</v>
      </c>
      <c r="AU520" s="86" t="s">
        <v>1731</v>
      </c>
      <c r="AV520" s="81" t="b">
        <v>0</v>
      </c>
      <c r="AW520" s="81" t="s">
        <v>1780</v>
      </c>
      <c r="AX520" s="86" t="s">
        <v>1896</v>
      </c>
      <c r="AY520" s="81" t="s">
        <v>66</v>
      </c>
      <c r="AZ520" s="49"/>
      <c r="BA520" s="49"/>
      <c r="BB520" s="49"/>
      <c r="BC520" s="49"/>
      <c r="BD520" s="49" t="s">
        <v>480</v>
      </c>
      <c r="BE520" s="49" t="s">
        <v>480</v>
      </c>
      <c r="BF520" s="123" t="s">
        <v>6465</v>
      </c>
      <c r="BG520" s="123" t="s">
        <v>6465</v>
      </c>
      <c r="BH520" s="123" t="s">
        <v>6625</v>
      </c>
      <c r="BI520" s="123" t="s">
        <v>6625</v>
      </c>
      <c r="BJ520" s="87" t="e">
        <f>REPLACE(INDEX(GroupVertices[Group], MATCH(Vertices[[#This Row],[Vertex]],GroupVertices[Vertex],0)),1,1,"")</f>
        <v>#N/A</v>
      </c>
    </row>
    <row r="521" spans="1:62" x14ac:dyDescent="0.25">
      <c r="A521" s="67" t="s">
        <v>324</v>
      </c>
      <c r="B521" s="68"/>
      <c r="C521" s="68"/>
      <c r="D521" s="69"/>
      <c r="E521" s="71"/>
      <c r="F521" s="103" t="s">
        <v>604</v>
      </c>
      <c r="G521" s="68"/>
      <c r="H521" s="72"/>
      <c r="I521" s="73"/>
      <c r="J521" s="73"/>
      <c r="K521" s="72" t="s">
        <v>2073</v>
      </c>
      <c r="L521" s="76"/>
      <c r="M521" s="77">
        <v>3049.764892578125</v>
      </c>
      <c r="N521" s="77">
        <v>1009.7801513671875</v>
      </c>
      <c r="O521" s="78"/>
      <c r="P521" s="79"/>
      <c r="Q521" s="79"/>
      <c r="R521" s="89"/>
      <c r="S521" s="49">
        <v>0</v>
      </c>
      <c r="T521" s="49">
        <v>1</v>
      </c>
      <c r="U521" s="50">
        <v>0</v>
      </c>
      <c r="V521" s="50">
        <v>9.9299999999999996E-4</v>
      </c>
      <c r="W521" s="50">
        <v>1.297E-3</v>
      </c>
      <c r="X521" s="50">
        <v>0.37564799999999998</v>
      </c>
      <c r="Y521" s="50">
        <v>0</v>
      </c>
      <c r="Z521" s="50">
        <v>0</v>
      </c>
      <c r="AA521" s="74">
        <v>521</v>
      </c>
      <c r="AB521" s="74"/>
      <c r="AC521" s="75"/>
      <c r="AD521" s="81" t="s">
        <v>1197</v>
      </c>
      <c r="AE521" s="81">
        <v>63</v>
      </c>
      <c r="AF521" s="81">
        <v>9784</v>
      </c>
      <c r="AG521" s="81">
        <v>12343</v>
      </c>
      <c r="AH521" s="81">
        <v>620</v>
      </c>
      <c r="AI521" s="81"/>
      <c r="AJ521" s="81" t="s">
        <v>1351</v>
      </c>
      <c r="AK521" s="81" t="s">
        <v>1467</v>
      </c>
      <c r="AL521" s="81"/>
      <c r="AM521" s="81"/>
      <c r="AN521" s="83">
        <v>42370.699004629627</v>
      </c>
      <c r="AO521" s="86" t="s">
        <v>1675</v>
      </c>
      <c r="AP521" s="81" t="b">
        <v>1</v>
      </c>
      <c r="AQ521" s="81" t="b">
        <v>0</v>
      </c>
      <c r="AR521" s="81" t="b">
        <v>0</v>
      </c>
      <c r="AS521" s="81" t="s">
        <v>1023</v>
      </c>
      <c r="AT521" s="81">
        <v>12</v>
      </c>
      <c r="AU521" s="81"/>
      <c r="AV521" s="81" t="b">
        <v>0</v>
      </c>
      <c r="AW521" s="81" t="s">
        <v>1780</v>
      </c>
      <c r="AX521" s="86" t="s">
        <v>1897</v>
      </c>
      <c r="AY521" s="81" t="s">
        <v>66</v>
      </c>
      <c r="AZ521" s="49"/>
      <c r="BA521" s="49"/>
      <c r="BB521" s="49"/>
      <c r="BC521" s="49"/>
      <c r="BD521" s="49" t="s">
        <v>480</v>
      </c>
      <c r="BE521" s="49" t="s">
        <v>480</v>
      </c>
      <c r="BF521" s="123" t="s">
        <v>6465</v>
      </c>
      <c r="BG521" s="123" t="s">
        <v>6465</v>
      </c>
      <c r="BH521" s="123" t="s">
        <v>6625</v>
      </c>
      <c r="BI521" s="123" t="s">
        <v>6625</v>
      </c>
      <c r="BJ521" s="87" t="e">
        <f>REPLACE(INDEX(GroupVertices[Group], MATCH(Vertices[[#This Row],[Vertex]],GroupVertices[Vertex],0)),1,1,"")</f>
        <v>#N/A</v>
      </c>
    </row>
    <row r="522" spans="1:62" x14ac:dyDescent="0.25">
      <c r="A522" s="67" t="s">
        <v>325</v>
      </c>
      <c r="B522" s="68"/>
      <c r="C522" s="68"/>
      <c r="D522" s="69"/>
      <c r="E522" s="71"/>
      <c r="F522" s="103" t="s">
        <v>605</v>
      </c>
      <c r="G522" s="68"/>
      <c r="H522" s="72"/>
      <c r="I522" s="73"/>
      <c r="J522" s="73"/>
      <c r="K522" s="72" t="s">
        <v>2074</v>
      </c>
      <c r="L522" s="76"/>
      <c r="M522" s="77">
        <v>8922.40625</v>
      </c>
      <c r="N522" s="77">
        <v>7496.77587890625</v>
      </c>
      <c r="O522" s="78"/>
      <c r="P522" s="79"/>
      <c r="Q522" s="79"/>
      <c r="R522" s="89"/>
      <c r="S522" s="49">
        <v>0</v>
      </c>
      <c r="T522" s="49">
        <v>1</v>
      </c>
      <c r="U522" s="50">
        <v>0</v>
      </c>
      <c r="V522" s="50">
        <v>9.9299999999999996E-4</v>
      </c>
      <c r="W522" s="50">
        <v>1.297E-3</v>
      </c>
      <c r="X522" s="50">
        <v>0.37564799999999998</v>
      </c>
      <c r="Y522" s="50">
        <v>0</v>
      </c>
      <c r="Z522" s="50">
        <v>0</v>
      </c>
      <c r="AA522" s="74">
        <v>522</v>
      </c>
      <c r="AB522" s="74"/>
      <c r="AC522" s="75"/>
      <c r="AD522" s="81" t="s">
        <v>1198</v>
      </c>
      <c r="AE522" s="81">
        <v>77</v>
      </c>
      <c r="AF522" s="81">
        <v>3454</v>
      </c>
      <c r="AG522" s="81">
        <v>6478</v>
      </c>
      <c r="AH522" s="81">
        <v>499</v>
      </c>
      <c r="AI522" s="81"/>
      <c r="AJ522" s="81" t="s">
        <v>1352</v>
      </c>
      <c r="AK522" s="81" t="s">
        <v>1468</v>
      </c>
      <c r="AL522" s="81"/>
      <c r="AM522" s="81"/>
      <c r="AN522" s="83">
        <v>42442.42628472222</v>
      </c>
      <c r="AO522" s="86" t="s">
        <v>1676</v>
      </c>
      <c r="AP522" s="81" t="b">
        <v>1</v>
      </c>
      <c r="AQ522" s="81" t="b">
        <v>0</v>
      </c>
      <c r="AR522" s="81" t="b">
        <v>0</v>
      </c>
      <c r="AS522" s="81" t="s">
        <v>1023</v>
      </c>
      <c r="AT522" s="81">
        <v>5</v>
      </c>
      <c r="AU522" s="81"/>
      <c r="AV522" s="81" t="b">
        <v>0</v>
      </c>
      <c r="AW522" s="81" t="s">
        <v>1780</v>
      </c>
      <c r="AX522" s="86" t="s">
        <v>1898</v>
      </c>
      <c r="AY522" s="81" t="s">
        <v>66</v>
      </c>
      <c r="AZ522" s="49"/>
      <c r="BA522" s="49"/>
      <c r="BB522" s="49"/>
      <c r="BC522" s="49"/>
      <c r="BD522" s="49" t="s">
        <v>480</v>
      </c>
      <c r="BE522" s="49" t="s">
        <v>480</v>
      </c>
      <c r="BF522" s="123" t="s">
        <v>6465</v>
      </c>
      <c r="BG522" s="123" t="s">
        <v>6465</v>
      </c>
      <c r="BH522" s="123" t="s">
        <v>6625</v>
      </c>
      <c r="BI522" s="123" t="s">
        <v>6625</v>
      </c>
      <c r="BJ522" s="87" t="e">
        <f>REPLACE(INDEX(GroupVertices[Group], MATCH(Vertices[[#This Row],[Vertex]],GroupVertices[Vertex],0)),1,1,"")</f>
        <v>#N/A</v>
      </c>
    </row>
    <row r="523" spans="1:62" x14ac:dyDescent="0.25">
      <c r="A523" s="67" t="s">
        <v>326</v>
      </c>
      <c r="B523" s="68"/>
      <c r="C523" s="68"/>
      <c r="D523" s="69"/>
      <c r="E523" s="71"/>
      <c r="F523" s="103" t="s">
        <v>606</v>
      </c>
      <c r="G523" s="68"/>
      <c r="H523" s="72"/>
      <c r="I523" s="73"/>
      <c r="J523" s="73"/>
      <c r="K523" s="72" t="s">
        <v>2075</v>
      </c>
      <c r="L523" s="76"/>
      <c r="M523" s="77">
        <v>1872.9085693359375</v>
      </c>
      <c r="N523" s="77">
        <v>4858.82666015625</v>
      </c>
      <c r="O523" s="78"/>
      <c r="P523" s="79"/>
      <c r="Q523" s="79"/>
      <c r="R523" s="89"/>
      <c r="S523" s="49">
        <v>0</v>
      </c>
      <c r="T523" s="49">
        <v>1</v>
      </c>
      <c r="U523" s="50">
        <v>0</v>
      </c>
      <c r="V523" s="50">
        <v>9.9299999999999996E-4</v>
      </c>
      <c r="W523" s="50">
        <v>1.297E-3</v>
      </c>
      <c r="X523" s="50">
        <v>0.37564799999999998</v>
      </c>
      <c r="Y523" s="50">
        <v>0</v>
      </c>
      <c r="Z523" s="50">
        <v>0</v>
      </c>
      <c r="AA523" s="74">
        <v>523</v>
      </c>
      <c r="AB523" s="74"/>
      <c r="AC523" s="75"/>
      <c r="AD523" s="81" t="s">
        <v>1199</v>
      </c>
      <c r="AE523" s="81">
        <v>3336</v>
      </c>
      <c r="AF523" s="81">
        <v>19093</v>
      </c>
      <c r="AG523" s="81">
        <v>54274</v>
      </c>
      <c r="AH523" s="81">
        <v>3486</v>
      </c>
      <c r="AI523" s="81">
        <v>-25200</v>
      </c>
      <c r="AJ523" s="81" t="s">
        <v>1353</v>
      </c>
      <c r="AK523" s="81" t="s">
        <v>1410</v>
      </c>
      <c r="AL523" s="86" t="s">
        <v>1548</v>
      </c>
      <c r="AM523" s="81" t="s">
        <v>1568</v>
      </c>
      <c r="AN523" s="83">
        <v>41873.306701388887</v>
      </c>
      <c r="AO523" s="86" t="s">
        <v>1677</v>
      </c>
      <c r="AP523" s="81" t="b">
        <v>1</v>
      </c>
      <c r="AQ523" s="81" t="b">
        <v>0</v>
      </c>
      <c r="AR523" s="81" t="b">
        <v>1</v>
      </c>
      <c r="AS523" s="81" t="s">
        <v>1023</v>
      </c>
      <c r="AT523" s="81">
        <v>109</v>
      </c>
      <c r="AU523" s="86" t="s">
        <v>1731</v>
      </c>
      <c r="AV523" s="81" t="b">
        <v>0</v>
      </c>
      <c r="AW523" s="81" t="s">
        <v>1780</v>
      </c>
      <c r="AX523" s="86" t="s">
        <v>1899</v>
      </c>
      <c r="AY523" s="81" t="s">
        <v>66</v>
      </c>
      <c r="AZ523" s="49"/>
      <c r="BA523" s="49"/>
      <c r="BB523" s="49"/>
      <c r="BC523" s="49"/>
      <c r="BD523" s="49" t="s">
        <v>480</v>
      </c>
      <c r="BE523" s="49" t="s">
        <v>480</v>
      </c>
      <c r="BF523" s="123" t="s">
        <v>6465</v>
      </c>
      <c r="BG523" s="123" t="s">
        <v>6465</v>
      </c>
      <c r="BH523" s="123" t="s">
        <v>6625</v>
      </c>
      <c r="BI523" s="123" t="s">
        <v>6625</v>
      </c>
      <c r="BJ523" s="87" t="e">
        <f>REPLACE(INDEX(GroupVertices[Group], MATCH(Vertices[[#This Row],[Vertex]],GroupVertices[Vertex],0)),1,1,"")</f>
        <v>#N/A</v>
      </c>
    </row>
    <row r="524" spans="1:62" x14ac:dyDescent="0.25">
      <c r="A524" s="67" t="s">
        <v>327</v>
      </c>
      <c r="B524" s="68"/>
      <c r="C524" s="68"/>
      <c r="D524" s="69"/>
      <c r="E524" s="71"/>
      <c r="F524" s="103" t="s">
        <v>607</v>
      </c>
      <c r="G524" s="68"/>
      <c r="H524" s="72"/>
      <c r="I524" s="73"/>
      <c r="J524" s="73"/>
      <c r="K524" s="72" t="s">
        <v>2076</v>
      </c>
      <c r="L524" s="76"/>
      <c r="M524" s="77">
        <v>2102.8837890625</v>
      </c>
      <c r="N524" s="77">
        <v>6244.96923828125</v>
      </c>
      <c r="O524" s="78"/>
      <c r="P524" s="79"/>
      <c r="Q524" s="79"/>
      <c r="R524" s="89"/>
      <c r="S524" s="49">
        <v>0</v>
      </c>
      <c r="T524" s="49">
        <v>1</v>
      </c>
      <c r="U524" s="50">
        <v>0</v>
      </c>
      <c r="V524" s="50">
        <v>9.9299999999999996E-4</v>
      </c>
      <c r="W524" s="50">
        <v>1.297E-3</v>
      </c>
      <c r="X524" s="50">
        <v>0.37564799999999998</v>
      </c>
      <c r="Y524" s="50">
        <v>0</v>
      </c>
      <c r="Z524" s="50">
        <v>0</v>
      </c>
      <c r="AA524" s="74">
        <v>524</v>
      </c>
      <c r="AB524" s="74"/>
      <c r="AC524" s="75"/>
      <c r="AD524" s="81" t="s">
        <v>1200</v>
      </c>
      <c r="AE524" s="81">
        <v>4303</v>
      </c>
      <c r="AF524" s="81">
        <v>7185</v>
      </c>
      <c r="AG524" s="81">
        <v>13838</v>
      </c>
      <c r="AH524" s="81">
        <v>282</v>
      </c>
      <c r="AI524" s="81"/>
      <c r="AJ524" s="81" t="s">
        <v>1354</v>
      </c>
      <c r="AK524" s="81" t="s">
        <v>1410</v>
      </c>
      <c r="AL524" s="86" t="s">
        <v>1549</v>
      </c>
      <c r="AM524" s="81"/>
      <c r="AN524" s="83">
        <v>42355.820914351854</v>
      </c>
      <c r="AO524" s="86" t="s">
        <v>1678</v>
      </c>
      <c r="AP524" s="81" t="b">
        <v>1</v>
      </c>
      <c r="AQ524" s="81" t="b">
        <v>0</v>
      </c>
      <c r="AR524" s="81" t="b">
        <v>1</v>
      </c>
      <c r="AS524" s="81" t="s">
        <v>1023</v>
      </c>
      <c r="AT524" s="81">
        <v>38</v>
      </c>
      <c r="AU524" s="81"/>
      <c r="AV524" s="81" t="b">
        <v>0</v>
      </c>
      <c r="AW524" s="81" t="s">
        <v>1780</v>
      </c>
      <c r="AX524" s="86" t="s">
        <v>1900</v>
      </c>
      <c r="AY524" s="81" t="s">
        <v>66</v>
      </c>
      <c r="AZ524" s="49"/>
      <c r="BA524" s="49"/>
      <c r="BB524" s="49"/>
      <c r="BC524" s="49"/>
      <c r="BD524" s="49" t="s">
        <v>480</v>
      </c>
      <c r="BE524" s="49" t="s">
        <v>480</v>
      </c>
      <c r="BF524" s="123" t="s">
        <v>6465</v>
      </c>
      <c r="BG524" s="123" t="s">
        <v>6465</v>
      </c>
      <c r="BH524" s="123" t="s">
        <v>6625</v>
      </c>
      <c r="BI524" s="123" t="s">
        <v>6625</v>
      </c>
      <c r="BJ524" s="87" t="e">
        <f>REPLACE(INDEX(GroupVertices[Group], MATCH(Vertices[[#This Row],[Vertex]],GroupVertices[Vertex],0)),1,1,"")</f>
        <v>#N/A</v>
      </c>
    </row>
    <row r="525" spans="1:62" x14ac:dyDescent="0.25">
      <c r="A525" s="67" t="s">
        <v>328</v>
      </c>
      <c r="B525" s="68"/>
      <c r="C525" s="68"/>
      <c r="D525" s="69"/>
      <c r="E525" s="71"/>
      <c r="F525" s="103" t="s">
        <v>608</v>
      </c>
      <c r="G525" s="68"/>
      <c r="H525" s="72"/>
      <c r="I525" s="73"/>
      <c r="J525" s="73"/>
      <c r="K525" s="72" t="s">
        <v>2077</v>
      </c>
      <c r="L525" s="76"/>
      <c r="M525" s="77">
        <v>9590.4267578125</v>
      </c>
      <c r="N525" s="77">
        <v>6540.28466796875</v>
      </c>
      <c r="O525" s="78"/>
      <c r="P525" s="79"/>
      <c r="Q525" s="79"/>
      <c r="R525" s="89"/>
      <c r="S525" s="49">
        <v>0</v>
      </c>
      <c r="T525" s="49">
        <v>1</v>
      </c>
      <c r="U525" s="50">
        <v>0</v>
      </c>
      <c r="V525" s="50">
        <v>9.9299999999999996E-4</v>
      </c>
      <c r="W525" s="50">
        <v>1.297E-3</v>
      </c>
      <c r="X525" s="50">
        <v>0.37564799999999998</v>
      </c>
      <c r="Y525" s="50">
        <v>0</v>
      </c>
      <c r="Z525" s="50">
        <v>0</v>
      </c>
      <c r="AA525" s="74">
        <v>525</v>
      </c>
      <c r="AB525" s="74"/>
      <c r="AC525" s="75"/>
      <c r="AD525" s="81" t="s">
        <v>1201</v>
      </c>
      <c r="AE525" s="81">
        <v>5834</v>
      </c>
      <c r="AF525" s="81">
        <v>11919</v>
      </c>
      <c r="AG525" s="81">
        <v>73384</v>
      </c>
      <c r="AH525" s="81">
        <v>48641</v>
      </c>
      <c r="AI525" s="81"/>
      <c r="AJ525" s="81" t="s">
        <v>1355</v>
      </c>
      <c r="AK525" s="81" t="s">
        <v>1469</v>
      </c>
      <c r="AL525" s="86" t="s">
        <v>1550</v>
      </c>
      <c r="AM525" s="81"/>
      <c r="AN525" s="83">
        <v>42304.622893518521</v>
      </c>
      <c r="AO525" s="86" t="s">
        <v>1679</v>
      </c>
      <c r="AP525" s="81" t="b">
        <v>1</v>
      </c>
      <c r="AQ525" s="81" t="b">
        <v>0</v>
      </c>
      <c r="AR525" s="81" t="b">
        <v>0</v>
      </c>
      <c r="AS525" s="81" t="s">
        <v>1023</v>
      </c>
      <c r="AT525" s="81">
        <v>221</v>
      </c>
      <c r="AU525" s="86" t="s">
        <v>1731</v>
      </c>
      <c r="AV525" s="81" t="b">
        <v>0</v>
      </c>
      <c r="AW525" s="81" t="s">
        <v>1780</v>
      </c>
      <c r="AX525" s="86" t="s">
        <v>1901</v>
      </c>
      <c r="AY525" s="81" t="s">
        <v>66</v>
      </c>
      <c r="AZ525" s="49"/>
      <c r="BA525" s="49"/>
      <c r="BB525" s="49"/>
      <c r="BC525" s="49"/>
      <c r="BD525" s="49" t="s">
        <v>480</v>
      </c>
      <c r="BE525" s="49" t="s">
        <v>480</v>
      </c>
      <c r="BF525" s="123" t="s">
        <v>6465</v>
      </c>
      <c r="BG525" s="123" t="s">
        <v>6465</v>
      </c>
      <c r="BH525" s="123" t="s">
        <v>6625</v>
      </c>
      <c r="BI525" s="123" t="s">
        <v>6625</v>
      </c>
      <c r="BJ525" s="87" t="e">
        <f>REPLACE(INDEX(GroupVertices[Group], MATCH(Vertices[[#This Row],[Vertex]],GroupVertices[Vertex],0)),1,1,"")</f>
        <v>#N/A</v>
      </c>
    </row>
    <row r="526" spans="1:62" x14ac:dyDescent="0.25">
      <c r="A526" s="67" t="s">
        <v>329</v>
      </c>
      <c r="B526" s="68"/>
      <c r="C526" s="68"/>
      <c r="D526" s="69"/>
      <c r="E526" s="71"/>
      <c r="F526" s="103" t="s">
        <v>609</v>
      </c>
      <c r="G526" s="68"/>
      <c r="H526" s="72"/>
      <c r="I526" s="73"/>
      <c r="J526" s="73"/>
      <c r="K526" s="72" t="s">
        <v>2078</v>
      </c>
      <c r="L526" s="76"/>
      <c r="M526" s="77">
        <v>2151.671875</v>
      </c>
      <c r="N526" s="77">
        <v>2314.6875</v>
      </c>
      <c r="O526" s="78"/>
      <c r="P526" s="79"/>
      <c r="Q526" s="79"/>
      <c r="R526" s="89"/>
      <c r="S526" s="49">
        <v>0</v>
      </c>
      <c r="T526" s="49">
        <v>1</v>
      </c>
      <c r="U526" s="50">
        <v>0</v>
      </c>
      <c r="V526" s="50">
        <v>9.9299999999999996E-4</v>
      </c>
      <c r="W526" s="50">
        <v>1.297E-3</v>
      </c>
      <c r="X526" s="50">
        <v>0.37564799999999998</v>
      </c>
      <c r="Y526" s="50">
        <v>0</v>
      </c>
      <c r="Z526" s="50">
        <v>0</v>
      </c>
      <c r="AA526" s="74">
        <v>526</v>
      </c>
      <c r="AB526" s="74"/>
      <c r="AC526" s="75"/>
      <c r="AD526" s="81" t="s">
        <v>1202</v>
      </c>
      <c r="AE526" s="81">
        <v>253</v>
      </c>
      <c r="AF526" s="81">
        <v>3825</v>
      </c>
      <c r="AG526" s="81">
        <v>10606</v>
      </c>
      <c r="AH526" s="81">
        <v>74</v>
      </c>
      <c r="AI526" s="81"/>
      <c r="AJ526" s="81" t="s">
        <v>1356</v>
      </c>
      <c r="AK526" s="81" t="s">
        <v>1409</v>
      </c>
      <c r="AL526" s="81"/>
      <c r="AM526" s="81"/>
      <c r="AN526" s="83">
        <v>42609.872152777774</v>
      </c>
      <c r="AO526" s="86" t="s">
        <v>1680</v>
      </c>
      <c r="AP526" s="81" t="b">
        <v>1</v>
      </c>
      <c r="AQ526" s="81" t="b">
        <v>0</v>
      </c>
      <c r="AR526" s="81" t="b">
        <v>0</v>
      </c>
      <c r="AS526" s="81" t="s">
        <v>1023</v>
      </c>
      <c r="AT526" s="81">
        <v>12</v>
      </c>
      <c r="AU526" s="81"/>
      <c r="AV526" s="81" t="b">
        <v>0</v>
      </c>
      <c r="AW526" s="81" t="s">
        <v>1780</v>
      </c>
      <c r="AX526" s="86" t="s">
        <v>1902</v>
      </c>
      <c r="AY526" s="81" t="s">
        <v>66</v>
      </c>
      <c r="AZ526" s="49"/>
      <c r="BA526" s="49"/>
      <c r="BB526" s="49"/>
      <c r="BC526" s="49"/>
      <c r="BD526" s="49" t="s">
        <v>480</v>
      </c>
      <c r="BE526" s="49" t="s">
        <v>480</v>
      </c>
      <c r="BF526" s="123" t="s">
        <v>6465</v>
      </c>
      <c r="BG526" s="123" t="s">
        <v>6465</v>
      </c>
      <c r="BH526" s="123" t="s">
        <v>6625</v>
      </c>
      <c r="BI526" s="123" t="s">
        <v>6625</v>
      </c>
      <c r="BJ526" s="87" t="e">
        <f>REPLACE(INDEX(GroupVertices[Group], MATCH(Vertices[[#This Row],[Vertex]],GroupVertices[Vertex],0)),1,1,"")</f>
        <v>#N/A</v>
      </c>
    </row>
    <row r="527" spans="1:62" x14ac:dyDescent="0.25">
      <c r="A527" s="67" t="s">
        <v>330</v>
      </c>
      <c r="B527" s="68"/>
      <c r="C527" s="68"/>
      <c r="D527" s="69"/>
      <c r="E527" s="71"/>
      <c r="F527" s="103" t="s">
        <v>610</v>
      </c>
      <c r="G527" s="68"/>
      <c r="H527" s="72"/>
      <c r="I527" s="73"/>
      <c r="J527" s="73"/>
      <c r="K527" s="72" t="s">
        <v>2079</v>
      </c>
      <c r="L527" s="76"/>
      <c r="M527" s="77">
        <v>8873.5185546875</v>
      </c>
      <c r="N527" s="77">
        <v>7775.37841796875</v>
      </c>
      <c r="O527" s="78"/>
      <c r="P527" s="79"/>
      <c r="Q527" s="79"/>
      <c r="R527" s="89"/>
      <c r="S527" s="49">
        <v>0</v>
      </c>
      <c r="T527" s="49">
        <v>1</v>
      </c>
      <c r="U527" s="50">
        <v>0</v>
      </c>
      <c r="V527" s="50">
        <v>9.9299999999999996E-4</v>
      </c>
      <c r="W527" s="50">
        <v>1.297E-3</v>
      </c>
      <c r="X527" s="50">
        <v>0.37564799999999998</v>
      </c>
      <c r="Y527" s="50">
        <v>0</v>
      </c>
      <c r="Z527" s="50">
        <v>0</v>
      </c>
      <c r="AA527" s="74">
        <v>527</v>
      </c>
      <c r="AB527" s="74"/>
      <c r="AC527" s="75"/>
      <c r="AD527" s="81" t="s">
        <v>1203</v>
      </c>
      <c r="AE527" s="81">
        <v>1286</v>
      </c>
      <c r="AF527" s="81">
        <v>13014</v>
      </c>
      <c r="AG527" s="81">
        <v>151950</v>
      </c>
      <c r="AH527" s="81">
        <v>24309</v>
      </c>
      <c r="AI527" s="81">
        <v>19800</v>
      </c>
      <c r="AJ527" s="81" t="s">
        <v>1357</v>
      </c>
      <c r="AK527" s="81" t="s">
        <v>1470</v>
      </c>
      <c r="AL527" s="81"/>
      <c r="AM527" s="81" t="s">
        <v>1419</v>
      </c>
      <c r="AN527" s="83">
        <v>40766.29414351852</v>
      </c>
      <c r="AO527" s="86" t="s">
        <v>1681</v>
      </c>
      <c r="AP527" s="81" t="b">
        <v>0</v>
      </c>
      <c r="AQ527" s="81" t="b">
        <v>0</v>
      </c>
      <c r="AR527" s="81" t="b">
        <v>1</v>
      </c>
      <c r="AS527" s="81" t="s">
        <v>1023</v>
      </c>
      <c r="AT527" s="81">
        <v>180</v>
      </c>
      <c r="AU527" s="86" t="s">
        <v>1751</v>
      </c>
      <c r="AV527" s="81" t="b">
        <v>0</v>
      </c>
      <c r="AW527" s="81" t="s">
        <v>1780</v>
      </c>
      <c r="AX527" s="86" t="s">
        <v>1903</v>
      </c>
      <c r="AY527" s="81" t="s">
        <v>66</v>
      </c>
      <c r="AZ527" s="49"/>
      <c r="BA527" s="49"/>
      <c r="BB527" s="49"/>
      <c r="BC527" s="49"/>
      <c r="BD527" s="49" t="s">
        <v>480</v>
      </c>
      <c r="BE527" s="49" t="s">
        <v>480</v>
      </c>
      <c r="BF527" s="123" t="s">
        <v>6465</v>
      </c>
      <c r="BG527" s="123" t="s">
        <v>6465</v>
      </c>
      <c r="BH527" s="123" t="s">
        <v>6625</v>
      </c>
      <c r="BI527" s="123" t="s">
        <v>6625</v>
      </c>
      <c r="BJ527" s="87" t="e">
        <f>REPLACE(INDEX(GroupVertices[Group], MATCH(Vertices[[#This Row],[Vertex]],GroupVertices[Vertex],0)),1,1,"")</f>
        <v>#N/A</v>
      </c>
    </row>
    <row r="528" spans="1:62" x14ac:dyDescent="0.25">
      <c r="A528" s="67" t="s">
        <v>331</v>
      </c>
      <c r="B528" s="68"/>
      <c r="C528" s="68"/>
      <c r="D528" s="69"/>
      <c r="E528" s="71"/>
      <c r="F528" s="103" t="s">
        <v>611</v>
      </c>
      <c r="G528" s="68"/>
      <c r="H528" s="72"/>
      <c r="I528" s="73"/>
      <c r="J528" s="73"/>
      <c r="K528" s="72" t="s">
        <v>2080</v>
      </c>
      <c r="L528" s="76"/>
      <c r="M528" s="77">
        <v>9834.8515625</v>
      </c>
      <c r="N528" s="77">
        <v>5100.5107421875</v>
      </c>
      <c r="O528" s="78"/>
      <c r="P528" s="79"/>
      <c r="Q528" s="79"/>
      <c r="R528" s="89"/>
      <c r="S528" s="49">
        <v>0</v>
      </c>
      <c r="T528" s="49">
        <v>1</v>
      </c>
      <c r="U528" s="50">
        <v>0</v>
      </c>
      <c r="V528" s="50">
        <v>9.9299999999999996E-4</v>
      </c>
      <c r="W528" s="50">
        <v>1.297E-3</v>
      </c>
      <c r="X528" s="50">
        <v>0.37564799999999998</v>
      </c>
      <c r="Y528" s="50">
        <v>0</v>
      </c>
      <c r="Z528" s="50">
        <v>0</v>
      </c>
      <c r="AA528" s="74">
        <v>528</v>
      </c>
      <c r="AB528" s="74"/>
      <c r="AC528" s="75"/>
      <c r="AD528" s="81" t="s">
        <v>1204</v>
      </c>
      <c r="AE528" s="81">
        <v>853</v>
      </c>
      <c r="AF528" s="81">
        <v>13243</v>
      </c>
      <c r="AG528" s="81">
        <v>8878</v>
      </c>
      <c r="AH528" s="81">
        <v>80</v>
      </c>
      <c r="AI528" s="81"/>
      <c r="AJ528" s="81" t="s">
        <v>1358</v>
      </c>
      <c r="AK528" s="81" t="s">
        <v>1409</v>
      </c>
      <c r="AL528" s="86" t="s">
        <v>1551</v>
      </c>
      <c r="AM528" s="81"/>
      <c r="AN528" s="83">
        <v>42752.351111111115</v>
      </c>
      <c r="AO528" s="86" t="s">
        <v>1682</v>
      </c>
      <c r="AP528" s="81" t="b">
        <v>1</v>
      </c>
      <c r="AQ528" s="81" t="b">
        <v>0</v>
      </c>
      <c r="AR528" s="81" t="b">
        <v>0</v>
      </c>
      <c r="AS528" s="81" t="s">
        <v>1023</v>
      </c>
      <c r="AT528" s="81">
        <v>18</v>
      </c>
      <c r="AU528" s="81"/>
      <c r="AV528" s="81" t="b">
        <v>0</v>
      </c>
      <c r="AW528" s="81" t="s">
        <v>1780</v>
      </c>
      <c r="AX528" s="86" t="s">
        <v>1904</v>
      </c>
      <c r="AY528" s="81" t="s">
        <v>66</v>
      </c>
      <c r="AZ528" s="49"/>
      <c r="BA528" s="49"/>
      <c r="BB528" s="49"/>
      <c r="BC528" s="49"/>
      <c r="BD528" s="49" t="s">
        <v>480</v>
      </c>
      <c r="BE528" s="49" t="s">
        <v>480</v>
      </c>
      <c r="BF528" s="123" t="s">
        <v>6465</v>
      </c>
      <c r="BG528" s="123" t="s">
        <v>6465</v>
      </c>
      <c r="BH528" s="123" t="s">
        <v>6625</v>
      </c>
      <c r="BI528" s="123" t="s">
        <v>6625</v>
      </c>
      <c r="BJ528" s="87" t="e">
        <f>REPLACE(INDEX(GroupVertices[Group], MATCH(Vertices[[#This Row],[Vertex]],GroupVertices[Vertex],0)),1,1,"")</f>
        <v>#N/A</v>
      </c>
    </row>
    <row r="529" spans="1:62" x14ac:dyDescent="0.25">
      <c r="A529" s="67" t="s">
        <v>332</v>
      </c>
      <c r="B529" s="68"/>
      <c r="C529" s="68"/>
      <c r="D529" s="69"/>
      <c r="E529" s="71"/>
      <c r="F529" s="103" t="s">
        <v>612</v>
      </c>
      <c r="G529" s="68"/>
      <c r="H529" s="72"/>
      <c r="I529" s="73"/>
      <c r="J529" s="73"/>
      <c r="K529" s="72" t="s">
        <v>2081</v>
      </c>
      <c r="L529" s="76"/>
      <c r="M529" s="77">
        <v>4533.38818359375</v>
      </c>
      <c r="N529" s="77">
        <v>7180.57958984375</v>
      </c>
      <c r="O529" s="78"/>
      <c r="P529" s="79"/>
      <c r="Q529" s="79"/>
      <c r="R529" s="89"/>
      <c r="S529" s="49">
        <v>0</v>
      </c>
      <c r="T529" s="49">
        <v>1</v>
      </c>
      <c r="U529" s="50">
        <v>0</v>
      </c>
      <c r="V529" s="50">
        <v>9.9299999999999996E-4</v>
      </c>
      <c r="W529" s="50">
        <v>1.297E-3</v>
      </c>
      <c r="X529" s="50">
        <v>0.37564799999999998</v>
      </c>
      <c r="Y529" s="50">
        <v>0</v>
      </c>
      <c r="Z529" s="50">
        <v>0</v>
      </c>
      <c r="AA529" s="74">
        <v>529</v>
      </c>
      <c r="AB529" s="74"/>
      <c r="AC529" s="75"/>
      <c r="AD529" s="81" t="s">
        <v>1205</v>
      </c>
      <c r="AE529" s="81">
        <v>2894</v>
      </c>
      <c r="AF529" s="81">
        <v>8242</v>
      </c>
      <c r="AG529" s="81">
        <v>33480</v>
      </c>
      <c r="AH529" s="81">
        <v>826</v>
      </c>
      <c r="AI529" s="81"/>
      <c r="AJ529" s="81" t="s">
        <v>1359</v>
      </c>
      <c r="AK529" s="81" t="s">
        <v>1410</v>
      </c>
      <c r="AL529" s="81"/>
      <c r="AM529" s="81"/>
      <c r="AN529" s="83">
        <v>41826.544444444444</v>
      </c>
      <c r="AO529" s="86" t="s">
        <v>1683</v>
      </c>
      <c r="AP529" s="81" t="b">
        <v>1</v>
      </c>
      <c r="AQ529" s="81" t="b">
        <v>0</v>
      </c>
      <c r="AR529" s="81" t="b">
        <v>1</v>
      </c>
      <c r="AS529" s="81" t="s">
        <v>1023</v>
      </c>
      <c r="AT529" s="81">
        <v>53</v>
      </c>
      <c r="AU529" s="86" t="s">
        <v>1731</v>
      </c>
      <c r="AV529" s="81" t="b">
        <v>0</v>
      </c>
      <c r="AW529" s="81" t="s">
        <v>1780</v>
      </c>
      <c r="AX529" s="86" t="s">
        <v>1905</v>
      </c>
      <c r="AY529" s="81" t="s">
        <v>66</v>
      </c>
      <c r="AZ529" s="49"/>
      <c r="BA529" s="49"/>
      <c r="BB529" s="49"/>
      <c r="BC529" s="49"/>
      <c r="BD529" s="49" t="s">
        <v>480</v>
      </c>
      <c r="BE529" s="49" t="s">
        <v>480</v>
      </c>
      <c r="BF529" s="123" t="s">
        <v>6465</v>
      </c>
      <c r="BG529" s="123" t="s">
        <v>6465</v>
      </c>
      <c r="BH529" s="123" t="s">
        <v>6625</v>
      </c>
      <c r="BI529" s="123" t="s">
        <v>6625</v>
      </c>
      <c r="BJ529" s="87" t="e">
        <f>REPLACE(INDEX(GroupVertices[Group], MATCH(Vertices[[#This Row],[Vertex]],GroupVertices[Vertex],0)),1,1,"")</f>
        <v>#N/A</v>
      </c>
    </row>
    <row r="530" spans="1:62" x14ac:dyDescent="0.25">
      <c r="A530" s="67" t="s">
        <v>333</v>
      </c>
      <c r="B530" s="68"/>
      <c r="C530" s="68"/>
      <c r="D530" s="69"/>
      <c r="E530" s="71"/>
      <c r="F530" s="103" t="s">
        <v>613</v>
      </c>
      <c r="G530" s="68"/>
      <c r="H530" s="72"/>
      <c r="I530" s="73"/>
      <c r="J530" s="73"/>
      <c r="K530" s="72" t="s">
        <v>2082</v>
      </c>
      <c r="L530" s="76"/>
      <c r="M530" s="77">
        <v>2072.1279296875</v>
      </c>
      <c r="N530" s="77">
        <v>2617.362548828125</v>
      </c>
      <c r="O530" s="78"/>
      <c r="P530" s="79"/>
      <c r="Q530" s="79"/>
      <c r="R530" s="89"/>
      <c r="S530" s="49">
        <v>0</v>
      </c>
      <c r="T530" s="49">
        <v>1</v>
      </c>
      <c r="U530" s="50">
        <v>0</v>
      </c>
      <c r="V530" s="50">
        <v>9.9299999999999996E-4</v>
      </c>
      <c r="W530" s="50">
        <v>1.297E-3</v>
      </c>
      <c r="X530" s="50">
        <v>0.37564799999999998</v>
      </c>
      <c r="Y530" s="50">
        <v>0</v>
      </c>
      <c r="Z530" s="50">
        <v>0</v>
      </c>
      <c r="AA530" s="74">
        <v>530</v>
      </c>
      <c r="AB530" s="74"/>
      <c r="AC530" s="75"/>
      <c r="AD530" s="81" t="s">
        <v>1206</v>
      </c>
      <c r="AE530" s="81">
        <v>1362</v>
      </c>
      <c r="AF530" s="81">
        <v>7193</v>
      </c>
      <c r="AG530" s="81">
        <v>120901</v>
      </c>
      <c r="AH530" s="81">
        <v>796</v>
      </c>
      <c r="AI530" s="81">
        <v>19800</v>
      </c>
      <c r="AJ530" s="81" t="s">
        <v>1360</v>
      </c>
      <c r="AK530" s="81" t="s">
        <v>1409</v>
      </c>
      <c r="AL530" s="86" t="s">
        <v>1552</v>
      </c>
      <c r="AM530" s="81" t="s">
        <v>1418</v>
      </c>
      <c r="AN530" s="83">
        <v>40089.495613425926</v>
      </c>
      <c r="AO530" s="86" t="s">
        <v>1684</v>
      </c>
      <c r="AP530" s="81" t="b">
        <v>0</v>
      </c>
      <c r="AQ530" s="81" t="b">
        <v>0</v>
      </c>
      <c r="AR530" s="81" t="b">
        <v>1</v>
      </c>
      <c r="AS530" s="81" t="s">
        <v>1023</v>
      </c>
      <c r="AT530" s="81">
        <v>135</v>
      </c>
      <c r="AU530" s="86" t="s">
        <v>1739</v>
      </c>
      <c r="AV530" s="81" t="b">
        <v>0</v>
      </c>
      <c r="AW530" s="81" t="s">
        <v>1780</v>
      </c>
      <c r="AX530" s="86" t="s">
        <v>1906</v>
      </c>
      <c r="AY530" s="81" t="s">
        <v>66</v>
      </c>
      <c r="AZ530" s="49"/>
      <c r="BA530" s="49"/>
      <c r="BB530" s="49"/>
      <c r="BC530" s="49"/>
      <c r="BD530" s="49" t="s">
        <v>480</v>
      </c>
      <c r="BE530" s="49" t="s">
        <v>480</v>
      </c>
      <c r="BF530" s="123" t="s">
        <v>6465</v>
      </c>
      <c r="BG530" s="123" t="s">
        <v>6465</v>
      </c>
      <c r="BH530" s="123" t="s">
        <v>6625</v>
      </c>
      <c r="BI530" s="123" t="s">
        <v>6625</v>
      </c>
      <c r="BJ530" s="87" t="e">
        <f>REPLACE(INDEX(GroupVertices[Group], MATCH(Vertices[[#This Row],[Vertex]],GroupVertices[Vertex],0)),1,1,"")</f>
        <v>#N/A</v>
      </c>
    </row>
    <row r="531" spans="1:62" x14ac:dyDescent="0.25">
      <c r="A531" s="67" t="s">
        <v>334</v>
      </c>
      <c r="B531" s="68"/>
      <c r="C531" s="68"/>
      <c r="D531" s="69"/>
      <c r="E531" s="71"/>
      <c r="F531" s="103" t="s">
        <v>614</v>
      </c>
      <c r="G531" s="68"/>
      <c r="H531" s="72"/>
      <c r="I531" s="73"/>
      <c r="J531" s="73"/>
      <c r="K531" s="72" t="s">
        <v>2083</v>
      </c>
      <c r="L531" s="76"/>
      <c r="M531" s="77">
        <v>4212.80810546875</v>
      </c>
      <c r="N531" s="77">
        <v>187.986572265625</v>
      </c>
      <c r="O531" s="78"/>
      <c r="P531" s="79"/>
      <c r="Q531" s="79"/>
      <c r="R531" s="89"/>
      <c r="S531" s="49">
        <v>0</v>
      </c>
      <c r="T531" s="49">
        <v>1</v>
      </c>
      <c r="U531" s="50">
        <v>0</v>
      </c>
      <c r="V531" s="50">
        <v>9.9299999999999996E-4</v>
      </c>
      <c r="W531" s="50">
        <v>1.297E-3</v>
      </c>
      <c r="X531" s="50">
        <v>0.37564799999999998</v>
      </c>
      <c r="Y531" s="50">
        <v>0</v>
      </c>
      <c r="Z531" s="50">
        <v>0</v>
      </c>
      <c r="AA531" s="74">
        <v>531</v>
      </c>
      <c r="AB531" s="74"/>
      <c r="AC531" s="75"/>
      <c r="AD531" s="81" t="s">
        <v>1207</v>
      </c>
      <c r="AE531" s="81">
        <v>1447</v>
      </c>
      <c r="AF531" s="81">
        <v>9980</v>
      </c>
      <c r="AG531" s="81">
        <v>47742</v>
      </c>
      <c r="AH531" s="81">
        <v>7154</v>
      </c>
      <c r="AI531" s="81"/>
      <c r="AJ531" s="81" t="s">
        <v>1361</v>
      </c>
      <c r="AK531" s="81" t="s">
        <v>1471</v>
      </c>
      <c r="AL531" s="81"/>
      <c r="AM531" s="81"/>
      <c r="AN531" s="83">
        <v>42305.720231481479</v>
      </c>
      <c r="AO531" s="86" t="s">
        <v>1685</v>
      </c>
      <c r="AP531" s="81" t="b">
        <v>0</v>
      </c>
      <c r="AQ531" s="81" t="b">
        <v>0</v>
      </c>
      <c r="AR531" s="81" t="b">
        <v>1</v>
      </c>
      <c r="AS531" s="81" t="s">
        <v>1023</v>
      </c>
      <c r="AT531" s="81">
        <v>42</v>
      </c>
      <c r="AU531" s="86" t="s">
        <v>1740</v>
      </c>
      <c r="AV531" s="81" t="b">
        <v>0</v>
      </c>
      <c r="AW531" s="81" t="s">
        <v>1780</v>
      </c>
      <c r="AX531" s="86" t="s">
        <v>1907</v>
      </c>
      <c r="AY531" s="81" t="s">
        <v>66</v>
      </c>
      <c r="AZ531" s="49"/>
      <c r="BA531" s="49"/>
      <c r="BB531" s="49"/>
      <c r="BC531" s="49"/>
      <c r="BD531" s="49" t="s">
        <v>480</v>
      </c>
      <c r="BE531" s="49" t="s">
        <v>480</v>
      </c>
      <c r="BF531" s="123" t="s">
        <v>6465</v>
      </c>
      <c r="BG531" s="123" t="s">
        <v>6465</v>
      </c>
      <c r="BH531" s="123" t="s">
        <v>6625</v>
      </c>
      <c r="BI531" s="123" t="s">
        <v>6625</v>
      </c>
      <c r="BJ531" s="87" t="e">
        <f>REPLACE(INDEX(GroupVertices[Group], MATCH(Vertices[[#This Row],[Vertex]],GroupVertices[Vertex],0)),1,1,"")</f>
        <v>#N/A</v>
      </c>
    </row>
    <row r="532" spans="1:62" x14ac:dyDescent="0.25">
      <c r="A532" s="67" t="s">
        <v>335</v>
      </c>
      <c r="B532" s="68"/>
      <c r="C532" s="68"/>
      <c r="D532" s="69"/>
      <c r="E532" s="71"/>
      <c r="F532" s="103" t="s">
        <v>615</v>
      </c>
      <c r="G532" s="68"/>
      <c r="H532" s="72"/>
      <c r="I532" s="73"/>
      <c r="J532" s="73"/>
      <c r="K532" s="72" t="s">
        <v>2084</v>
      </c>
      <c r="L532" s="76"/>
      <c r="M532" s="77">
        <v>1613.257080078125</v>
      </c>
      <c r="N532" s="77">
        <v>4083.64013671875</v>
      </c>
      <c r="O532" s="78"/>
      <c r="P532" s="79"/>
      <c r="Q532" s="79"/>
      <c r="R532" s="89"/>
      <c r="S532" s="49">
        <v>0</v>
      </c>
      <c r="T532" s="49">
        <v>1</v>
      </c>
      <c r="U532" s="50">
        <v>0</v>
      </c>
      <c r="V532" s="50">
        <v>9.9299999999999996E-4</v>
      </c>
      <c r="W532" s="50">
        <v>1.297E-3</v>
      </c>
      <c r="X532" s="50">
        <v>0.37564799999999998</v>
      </c>
      <c r="Y532" s="50">
        <v>0</v>
      </c>
      <c r="Z532" s="50">
        <v>0</v>
      </c>
      <c r="AA532" s="74">
        <v>532</v>
      </c>
      <c r="AB532" s="74"/>
      <c r="AC532" s="75"/>
      <c r="AD532" s="81" t="s">
        <v>1208</v>
      </c>
      <c r="AE532" s="81">
        <v>813</v>
      </c>
      <c r="AF532" s="81">
        <v>13596</v>
      </c>
      <c r="AG532" s="81">
        <v>218750</v>
      </c>
      <c r="AH532" s="81">
        <v>77425</v>
      </c>
      <c r="AI532" s="81"/>
      <c r="AJ532" s="81" t="s">
        <v>1362</v>
      </c>
      <c r="AK532" s="81" t="s">
        <v>1466</v>
      </c>
      <c r="AL532" s="81"/>
      <c r="AM532" s="81"/>
      <c r="AN532" s="83">
        <v>40732.481770833336</v>
      </c>
      <c r="AO532" s="86" t="s">
        <v>1686</v>
      </c>
      <c r="AP532" s="81" t="b">
        <v>0</v>
      </c>
      <c r="AQ532" s="81" t="b">
        <v>0</v>
      </c>
      <c r="AR532" s="81" t="b">
        <v>1</v>
      </c>
      <c r="AS532" s="81" t="s">
        <v>1023</v>
      </c>
      <c r="AT532" s="81">
        <v>133</v>
      </c>
      <c r="AU532" s="86" t="s">
        <v>1738</v>
      </c>
      <c r="AV532" s="81" t="b">
        <v>0</v>
      </c>
      <c r="AW532" s="81" t="s">
        <v>1780</v>
      </c>
      <c r="AX532" s="86" t="s">
        <v>1908</v>
      </c>
      <c r="AY532" s="81" t="s">
        <v>66</v>
      </c>
      <c r="AZ532" s="49"/>
      <c r="BA532" s="49"/>
      <c r="BB532" s="49"/>
      <c r="BC532" s="49"/>
      <c r="BD532" s="49" t="s">
        <v>480</v>
      </c>
      <c r="BE532" s="49" t="s">
        <v>480</v>
      </c>
      <c r="BF532" s="123" t="s">
        <v>6465</v>
      </c>
      <c r="BG532" s="123" t="s">
        <v>6465</v>
      </c>
      <c r="BH532" s="123" t="s">
        <v>6625</v>
      </c>
      <c r="BI532" s="123" t="s">
        <v>6625</v>
      </c>
      <c r="BJ532" s="87" t="e">
        <f>REPLACE(INDEX(GroupVertices[Group], MATCH(Vertices[[#This Row],[Vertex]],GroupVertices[Vertex],0)),1,1,"")</f>
        <v>#N/A</v>
      </c>
    </row>
    <row r="533" spans="1:62" x14ac:dyDescent="0.25">
      <c r="A533" s="67" t="s">
        <v>336</v>
      </c>
      <c r="B533" s="68"/>
      <c r="C533" s="68"/>
      <c r="D533" s="69"/>
      <c r="E533" s="71"/>
      <c r="F533" s="103" t="s">
        <v>502</v>
      </c>
      <c r="G533" s="68"/>
      <c r="H533" s="72"/>
      <c r="I533" s="73"/>
      <c r="J533" s="73"/>
      <c r="K533" s="72" t="s">
        <v>2085</v>
      </c>
      <c r="L533" s="76"/>
      <c r="M533" s="77">
        <v>7173.58154296875</v>
      </c>
      <c r="N533" s="77">
        <v>7293.28271484375</v>
      </c>
      <c r="O533" s="78"/>
      <c r="P533" s="79"/>
      <c r="Q533" s="79"/>
      <c r="R533" s="89"/>
      <c r="S533" s="49">
        <v>0</v>
      </c>
      <c r="T533" s="49">
        <v>1</v>
      </c>
      <c r="U533" s="50">
        <v>0</v>
      </c>
      <c r="V533" s="50">
        <v>9.9299999999999996E-4</v>
      </c>
      <c r="W533" s="50">
        <v>1.297E-3</v>
      </c>
      <c r="X533" s="50">
        <v>0.37564799999999998</v>
      </c>
      <c r="Y533" s="50">
        <v>0</v>
      </c>
      <c r="Z533" s="50">
        <v>0</v>
      </c>
      <c r="AA533" s="74">
        <v>533</v>
      </c>
      <c r="AB533" s="74"/>
      <c r="AC533" s="75"/>
      <c r="AD533" s="81" t="s">
        <v>1209</v>
      </c>
      <c r="AE533" s="81">
        <v>11</v>
      </c>
      <c r="AF533" s="81">
        <v>1</v>
      </c>
      <c r="AG533" s="81">
        <v>4</v>
      </c>
      <c r="AH533" s="81">
        <v>0</v>
      </c>
      <c r="AI533" s="81"/>
      <c r="AJ533" s="81"/>
      <c r="AK533" s="81"/>
      <c r="AL533" s="81"/>
      <c r="AM533" s="81"/>
      <c r="AN533" s="83">
        <v>42847.498090277775</v>
      </c>
      <c r="AO533" s="81"/>
      <c r="AP533" s="81" t="b">
        <v>1</v>
      </c>
      <c r="AQ533" s="81" t="b">
        <v>1</v>
      </c>
      <c r="AR533" s="81" t="b">
        <v>0</v>
      </c>
      <c r="AS533" s="81" t="s">
        <v>1023</v>
      </c>
      <c r="AT533" s="81">
        <v>0</v>
      </c>
      <c r="AU533" s="81"/>
      <c r="AV533" s="81" t="b">
        <v>0</v>
      </c>
      <c r="AW533" s="81" t="s">
        <v>1780</v>
      </c>
      <c r="AX533" s="86" t="s">
        <v>1909</v>
      </c>
      <c r="AY533" s="81" t="s">
        <v>66</v>
      </c>
      <c r="AZ533" s="49"/>
      <c r="BA533" s="49"/>
      <c r="BB533" s="49"/>
      <c r="BC533" s="49"/>
      <c r="BD533" s="49" t="s">
        <v>480</v>
      </c>
      <c r="BE533" s="49" t="s">
        <v>480</v>
      </c>
      <c r="BF533" s="123" t="s">
        <v>6428</v>
      </c>
      <c r="BG533" s="123" t="s">
        <v>6428</v>
      </c>
      <c r="BH533" s="123" t="s">
        <v>6588</v>
      </c>
      <c r="BI533" s="123" t="s">
        <v>6588</v>
      </c>
      <c r="BJ533" s="87" t="e">
        <f>REPLACE(INDEX(GroupVertices[Group], MATCH(Vertices[[#This Row],[Vertex]],GroupVertices[Vertex],0)),1,1,"")</f>
        <v>#N/A</v>
      </c>
    </row>
    <row r="534" spans="1:62" x14ac:dyDescent="0.25">
      <c r="A534" s="67" t="s">
        <v>337</v>
      </c>
      <c r="B534" s="68"/>
      <c r="C534" s="68"/>
      <c r="D534" s="69"/>
      <c r="E534" s="71"/>
      <c r="F534" s="103" t="s">
        <v>616</v>
      </c>
      <c r="G534" s="68"/>
      <c r="H534" s="72"/>
      <c r="I534" s="73"/>
      <c r="J534" s="73"/>
      <c r="K534" s="72" t="s">
        <v>2086</v>
      </c>
      <c r="L534" s="76"/>
      <c r="M534" s="77">
        <v>4939.3935546875</v>
      </c>
      <c r="N534" s="77">
        <v>8456.5078125</v>
      </c>
      <c r="O534" s="78"/>
      <c r="P534" s="79"/>
      <c r="Q534" s="79"/>
      <c r="R534" s="89"/>
      <c r="S534" s="49">
        <v>0</v>
      </c>
      <c r="T534" s="49">
        <v>1</v>
      </c>
      <c r="U534" s="50">
        <v>0</v>
      </c>
      <c r="V534" s="50">
        <v>9.9299999999999996E-4</v>
      </c>
      <c r="W534" s="50">
        <v>1.297E-3</v>
      </c>
      <c r="X534" s="50">
        <v>0.37564799999999998</v>
      </c>
      <c r="Y534" s="50">
        <v>0</v>
      </c>
      <c r="Z534" s="50">
        <v>0</v>
      </c>
      <c r="AA534" s="74">
        <v>534</v>
      </c>
      <c r="AB534" s="74"/>
      <c r="AC534" s="75"/>
      <c r="AD534" s="81" t="s">
        <v>1210</v>
      </c>
      <c r="AE534" s="81">
        <v>385</v>
      </c>
      <c r="AF534" s="81">
        <v>21420</v>
      </c>
      <c r="AG534" s="81">
        <v>52788</v>
      </c>
      <c r="AH534" s="81">
        <v>6703</v>
      </c>
      <c r="AI534" s="81">
        <v>19800</v>
      </c>
      <c r="AJ534" s="81" t="s">
        <v>1363</v>
      </c>
      <c r="AK534" s="81" t="s">
        <v>1045</v>
      </c>
      <c r="AL534" s="86" t="s">
        <v>1553</v>
      </c>
      <c r="AM534" s="81" t="s">
        <v>1435</v>
      </c>
      <c r="AN534" s="83">
        <v>40147.099432870367</v>
      </c>
      <c r="AO534" s="86" t="s">
        <v>1687</v>
      </c>
      <c r="AP534" s="81" t="b">
        <v>0</v>
      </c>
      <c r="AQ534" s="81" t="b">
        <v>0</v>
      </c>
      <c r="AR534" s="81" t="b">
        <v>1</v>
      </c>
      <c r="AS534" s="81" t="s">
        <v>1023</v>
      </c>
      <c r="AT534" s="81">
        <v>52</v>
      </c>
      <c r="AU534" s="86" t="s">
        <v>1740</v>
      </c>
      <c r="AV534" s="81" t="b">
        <v>0</v>
      </c>
      <c r="AW534" s="81" t="s">
        <v>1780</v>
      </c>
      <c r="AX534" s="86" t="s">
        <v>1910</v>
      </c>
      <c r="AY534" s="81" t="s">
        <v>66</v>
      </c>
      <c r="AZ534" s="49"/>
      <c r="BA534" s="49"/>
      <c r="BB534" s="49"/>
      <c r="BC534" s="49"/>
      <c r="BD534" s="49" t="s">
        <v>480</v>
      </c>
      <c r="BE534" s="49" t="s">
        <v>480</v>
      </c>
      <c r="BF534" s="123" t="s">
        <v>6428</v>
      </c>
      <c r="BG534" s="123" t="s">
        <v>6428</v>
      </c>
      <c r="BH534" s="123" t="s">
        <v>6588</v>
      </c>
      <c r="BI534" s="123" t="s">
        <v>6588</v>
      </c>
      <c r="BJ534" s="87" t="e">
        <f>REPLACE(INDEX(GroupVertices[Group], MATCH(Vertices[[#This Row],[Vertex]],GroupVertices[Vertex],0)),1,1,"")</f>
        <v>#N/A</v>
      </c>
    </row>
    <row r="535" spans="1:62" x14ac:dyDescent="0.25">
      <c r="A535" s="67" t="s">
        <v>338</v>
      </c>
      <c r="B535" s="68"/>
      <c r="C535" s="68"/>
      <c r="D535" s="69"/>
      <c r="E535" s="71"/>
      <c r="F535" s="103" t="s">
        <v>617</v>
      </c>
      <c r="G535" s="68"/>
      <c r="H535" s="72"/>
      <c r="I535" s="73"/>
      <c r="J535" s="73"/>
      <c r="K535" s="72" t="s">
        <v>2087</v>
      </c>
      <c r="L535" s="76"/>
      <c r="M535" s="77">
        <v>2210.296630859375</v>
      </c>
      <c r="N535" s="77">
        <v>6508.2607421875</v>
      </c>
      <c r="O535" s="78"/>
      <c r="P535" s="79"/>
      <c r="Q535" s="79"/>
      <c r="R535" s="89"/>
      <c r="S535" s="49">
        <v>0</v>
      </c>
      <c r="T535" s="49">
        <v>1</v>
      </c>
      <c r="U535" s="50">
        <v>0</v>
      </c>
      <c r="V535" s="50">
        <v>9.9299999999999996E-4</v>
      </c>
      <c r="W535" s="50">
        <v>1.297E-3</v>
      </c>
      <c r="X535" s="50">
        <v>0.37564799999999998</v>
      </c>
      <c r="Y535" s="50">
        <v>0</v>
      </c>
      <c r="Z535" s="50">
        <v>0</v>
      </c>
      <c r="AA535" s="74">
        <v>535</v>
      </c>
      <c r="AB535" s="74"/>
      <c r="AC535" s="75"/>
      <c r="AD535" s="81" t="s">
        <v>1211</v>
      </c>
      <c r="AE535" s="81">
        <v>558</v>
      </c>
      <c r="AF535" s="81">
        <v>9825</v>
      </c>
      <c r="AG535" s="81">
        <v>43332</v>
      </c>
      <c r="AH535" s="81">
        <v>3360</v>
      </c>
      <c r="AI535" s="81">
        <v>19800</v>
      </c>
      <c r="AJ535" s="81" t="s">
        <v>1364</v>
      </c>
      <c r="AK535" s="81" t="s">
        <v>1414</v>
      </c>
      <c r="AL535" s="81"/>
      <c r="AM535" s="81" t="s">
        <v>1419</v>
      </c>
      <c r="AN535" s="83">
        <v>41137.631527777776</v>
      </c>
      <c r="AO535" s="86" t="s">
        <v>1688</v>
      </c>
      <c r="AP535" s="81" t="b">
        <v>1</v>
      </c>
      <c r="AQ535" s="81" t="b">
        <v>0</v>
      </c>
      <c r="AR535" s="81" t="b">
        <v>0</v>
      </c>
      <c r="AS535" s="81" t="s">
        <v>1023</v>
      </c>
      <c r="AT535" s="81">
        <v>18</v>
      </c>
      <c r="AU535" s="86" t="s">
        <v>1731</v>
      </c>
      <c r="AV535" s="81" t="b">
        <v>0</v>
      </c>
      <c r="AW535" s="81" t="s">
        <v>1780</v>
      </c>
      <c r="AX535" s="86" t="s">
        <v>1911</v>
      </c>
      <c r="AY535" s="81" t="s">
        <v>66</v>
      </c>
      <c r="AZ535" s="49"/>
      <c r="BA535" s="49"/>
      <c r="BB535" s="49"/>
      <c r="BC535" s="49"/>
      <c r="BD535" s="49" t="s">
        <v>480</v>
      </c>
      <c r="BE535" s="49" t="s">
        <v>480</v>
      </c>
      <c r="BF535" s="123" t="s">
        <v>6428</v>
      </c>
      <c r="BG535" s="123" t="s">
        <v>6428</v>
      </c>
      <c r="BH535" s="123" t="s">
        <v>6588</v>
      </c>
      <c r="BI535" s="123" t="s">
        <v>6588</v>
      </c>
      <c r="BJ535" s="87" t="e">
        <f>REPLACE(INDEX(GroupVertices[Group], MATCH(Vertices[[#This Row],[Vertex]],GroupVertices[Vertex],0)),1,1,"")</f>
        <v>#N/A</v>
      </c>
    </row>
    <row r="536" spans="1:62" x14ac:dyDescent="0.25">
      <c r="A536" s="67" t="s">
        <v>339</v>
      </c>
      <c r="B536" s="68"/>
      <c r="C536" s="68"/>
      <c r="D536" s="69"/>
      <c r="E536" s="71"/>
      <c r="F536" s="103" t="s">
        <v>618</v>
      </c>
      <c r="G536" s="68"/>
      <c r="H536" s="72"/>
      <c r="I536" s="73"/>
      <c r="J536" s="73"/>
      <c r="K536" s="72" t="s">
        <v>2088</v>
      </c>
      <c r="L536" s="76"/>
      <c r="M536" s="77">
        <v>9363.720703125</v>
      </c>
      <c r="N536" s="77">
        <v>7034.12255859375</v>
      </c>
      <c r="O536" s="78"/>
      <c r="P536" s="79"/>
      <c r="Q536" s="79"/>
      <c r="R536" s="89"/>
      <c r="S536" s="49">
        <v>0</v>
      </c>
      <c r="T536" s="49">
        <v>1</v>
      </c>
      <c r="U536" s="50">
        <v>0</v>
      </c>
      <c r="V536" s="50">
        <v>9.9299999999999996E-4</v>
      </c>
      <c r="W536" s="50">
        <v>1.297E-3</v>
      </c>
      <c r="X536" s="50">
        <v>0.37564799999999998</v>
      </c>
      <c r="Y536" s="50">
        <v>0</v>
      </c>
      <c r="Z536" s="50">
        <v>0</v>
      </c>
      <c r="AA536" s="74">
        <v>536</v>
      </c>
      <c r="AB536" s="74"/>
      <c r="AC536" s="75"/>
      <c r="AD536" s="81" t="s">
        <v>1212</v>
      </c>
      <c r="AE536" s="81">
        <v>2566</v>
      </c>
      <c r="AF536" s="81">
        <v>14327</v>
      </c>
      <c r="AG536" s="81">
        <v>107703</v>
      </c>
      <c r="AH536" s="81">
        <v>22211</v>
      </c>
      <c r="AI536" s="81">
        <v>19800</v>
      </c>
      <c r="AJ536" s="81" t="s">
        <v>1365</v>
      </c>
      <c r="AK536" s="81" t="s">
        <v>1472</v>
      </c>
      <c r="AL536" s="86" t="s">
        <v>1554</v>
      </c>
      <c r="AM536" s="81" t="s">
        <v>1418</v>
      </c>
      <c r="AN536" s="83">
        <v>42010.214791666665</v>
      </c>
      <c r="AO536" s="86" t="s">
        <v>1689</v>
      </c>
      <c r="AP536" s="81" t="b">
        <v>0</v>
      </c>
      <c r="AQ536" s="81" t="b">
        <v>0</v>
      </c>
      <c r="AR536" s="81" t="b">
        <v>1</v>
      </c>
      <c r="AS536" s="81" t="s">
        <v>1023</v>
      </c>
      <c r="AT536" s="81">
        <v>88</v>
      </c>
      <c r="AU536" s="86" t="s">
        <v>1731</v>
      </c>
      <c r="AV536" s="81" t="b">
        <v>0</v>
      </c>
      <c r="AW536" s="81" t="s">
        <v>1780</v>
      </c>
      <c r="AX536" s="86" t="s">
        <v>1912</v>
      </c>
      <c r="AY536" s="81" t="s">
        <v>66</v>
      </c>
      <c r="AZ536" s="49"/>
      <c r="BA536" s="49"/>
      <c r="BB536" s="49"/>
      <c r="BC536" s="49"/>
      <c r="BD536" s="49" t="s">
        <v>480</v>
      </c>
      <c r="BE536" s="49" t="s">
        <v>480</v>
      </c>
      <c r="BF536" s="123" t="s">
        <v>6465</v>
      </c>
      <c r="BG536" s="123" t="s">
        <v>6465</v>
      </c>
      <c r="BH536" s="123" t="s">
        <v>6625</v>
      </c>
      <c r="BI536" s="123" t="s">
        <v>6625</v>
      </c>
      <c r="BJ536" s="87" t="e">
        <f>REPLACE(INDEX(GroupVertices[Group], MATCH(Vertices[[#This Row],[Vertex]],GroupVertices[Vertex],0)),1,1,"")</f>
        <v>#N/A</v>
      </c>
    </row>
    <row r="537" spans="1:62" x14ac:dyDescent="0.25">
      <c r="A537" s="67" t="s">
        <v>340</v>
      </c>
      <c r="B537" s="68"/>
      <c r="C537" s="68"/>
      <c r="D537" s="69"/>
      <c r="E537" s="71"/>
      <c r="F537" s="103" t="s">
        <v>619</v>
      </c>
      <c r="G537" s="68"/>
      <c r="H537" s="72"/>
      <c r="I537" s="73"/>
      <c r="J537" s="73"/>
      <c r="K537" s="72" t="s">
        <v>2089</v>
      </c>
      <c r="L537" s="76"/>
      <c r="M537" s="77">
        <v>2908.525146484375</v>
      </c>
      <c r="N537" s="77">
        <v>4975.4228515625</v>
      </c>
      <c r="O537" s="78"/>
      <c r="P537" s="79"/>
      <c r="Q537" s="79"/>
      <c r="R537" s="89"/>
      <c r="S537" s="49">
        <v>0</v>
      </c>
      <c r="T537" s="49">
        <v>1</v>
      </c>
      <c r="U537" s="50">
        <v>0</v>
      </c>
      <c r="V537" s="50">
        <v>9.9299999999999996E-4</v>
      </c>
      <c r="W537" s="50">
        <v>1.297E-3</v>
      </c>
      <c r="X537" s="50">
        <v>0.37564799999999998</v>
      </c>
      <c r="Y537" s="50">
        <v>0</v>
      </c>
      <c r="Z537" s="50">
        <v>0</v>
      </c>
      <c r="AA537" s="74">
        <v>537</v>
      </c>
      <c r="AB537" s="74"/>
      <c r="AC537" s="75"/>
      <c r="AD537" s="81" t="s">
        <v>1213</v>
      </c>
      <c r="AE537" s="81">
        <v>945</v>
      </c>
      <c r="AF537" s="81">
        <v>25482</v>
      </c>
      <c r="AG537" s="81">
        <v>86943</v>
      </c>
      <c r="AH537" s="81">
        <v>1923</v>
      </c>
      <c r="AI537" s="81">
        <v>19800</v>
      </c>
      <c r="AJ537" s="81" t="s">
        <v>1366</v>
      </c>
      <c r="AK537" s="81" t="s">
        <v>1458</v>
      </c>
      <c r="AL537" s="81"/>
      <c r="AM537" s="81" t="s">
        <v>1498</v>
      </c>
      <c r="AN537" s="83">
        <v>41045.245023148149</v>
      </c>
      <c r="AO537" s="86" t="s">
        <v>1690</v>
      </c>
      <c r="AP537" s="81" t="b">
        <v>0</v>
      </c>
      <c r="AQ537" s="81" t="b">
        <v>0</v>
      </c>
      <c r="AR537" s="81" t="b">
        <v>1</v>
      </c>
      <c r="AS537" s="81" t="s">
        <v>1023</v>
      </c>
      <c r="AT537" s="81">
        <v>85</v>
      </c>
      <c r="AU537" s="86" t="s">
        <v>1762</v>
      </c>
      <c r="AV537" s="81" t="b">
        <v>0</v>
      </c>
      <c r="AW537" s="81" t="s">
        <v>1780</v>
      </c>
      <c r="AX537" s="86" t="s">
        <v>1913</v>
      </c>
      <c r="AY537" s="81" t="s">
        <v>66</v>
      </c>
      <c r="AZ537" s="49"/>
      <c r="BA537" s="49"/>
      <c r="BB537" s="49"/>
      <c r="BC537" s="49"/>
      <c r="BD537" s="49" t="s">
        <v>480</v>
      </c>
      <c r="BE537" s="49" t="s">
        <v>480</v>
      </c>
      <c r="BF537" s="123" t="s">
        <v>6465</v>
      </c>
      <c r="BG537" s="123" t="s">
        <v>6465</v>
      </c>
      <c r="BH537" s="123" t="s">
        <v>6625</v>
      </c>
      <c r="BI537" s="123" t="s">
        <v>6625</v>
      </c>
      <c r="BJ537" s="87" t="e">
        <f>REPLACE(INDEX(GroupVertices[Group], MATCH(Vertices[[#This Row],[Vertex]],GroupVertices[Vertex],0)),1,1,"")</f>
        <v>#N/A</v>
      </c>
    </row>
    <row r="538" spans="1:62" x14ac:dyDescent="0.25">
      <c r="A538" s="67" t="s">
        <v>341</v>
      </c>
      <c r="B538" s="68"/>
      <c r="C538" s="68"/>
      <c r="D538" s="69"/>
      <c r="E538" s="71"/>
      <c r="F538" s="103" t="s">
        <v>620</v>
      </c>
      <c r="G538" s="68"/>
      <c r="H538" s="72"/>
      <c r="I538" s="73"/>
      <c r="J538" s="73"/>
      <c r="K538" s="72" t="s">
        <v>2090</v>
      </c>
      <c r="L538" s="76"/>
      <c r="M538" s="77">
        <v>4564.7890625</v>
      </c>
      <c r="N538" s="77">
        <v>187.986572265625</v>
      </c>
      <c r="O538" s="78"/>
      <c r="P538" s="79"/>
      <c r="Q538" s="79"/>
      <c r="R538" s="89"/>
      <c r="S538" s="49">
        <v>0</v>
      </c>
      <c r="T538" s="49">
        <v>1</v>
      </c>
      <c r="U538" s="50">
        <v>0</v>
      </c>
      <c r="V538" s="50">
        <v>9.9299999999999996E-4</v>
      </c>
      <c r="W538" s="50">
        <v>1.297E-3</v>
      </c>
      <c r="X538" s="50">
        <v>0.37564799999999998</v>
      </c>
      <c r="Y538" s="50">
        <v>0</v>
      </c>
      <c r="Z538" s="50">
        <v>0</v>
      </c>
      <c r="AA538" s="74">
        <v>538</v>
      </c>
      <c r="AB538" s="74"/>
      <c r="AC538" s="75"/>
      <c r="AD538" s="81" t="s">
        <v>1214</v>
      </c>
      <c r="AE538" s="81">
        <v>355</v>
      </c>
      <c r="AF538" s="81">
        <v>10124</v>
      </c>
      <c r="AG538" s="81">
        <v>83662</v>
      </c>
      <c r="AH538" s="81">
        <v>28341</v>
      </c>
      <c r="AI538" s="81">
        <v>-25200</v>
      </c>
      <c r="AJ538" s="81" t="s">
        <v>1367</v>
      </c>
      <c r="AK538" s="81" t="s">
        <v>1409</v>
      </c>
      <c r="AL538" s="86" t="s">
        <v>1555</v>
      </c>
      <c r="AM538" s="81" t="s">
        <v>1568</v>
      </c>
      <c r="AN538" s="83">
        <v>41919.742222222223</v>
      </c>
      <c r="AO538" s="86" t="s">
        <v>1691</v>
      </c>
      <c r="AP538" s="81" t="b">
        <v>1</v>
      </c>
      <c r="AQ538" s="81" t="b">
        <v>0</v>
      </c>
      <c r="AR538" s="81" t="b">
        <v>1</v>
      </c>
      <c r="AS538" s="81" t="s">
        <v>1023</v>
      </c>
      <c r="AT538" s="81">
        <v>88</v>
      </c>
      <c r="AU538" s="86" t="s">
        <v>1731</v>
      </c>
      <c r="AV538" s="81" t="b">
        <v>0</v>
      </c>
      <c r="AW538" s="81" t="s">
        <v>1780</v>
      </c>
      <c r="AX538" s="86" t="s">
        <v>1914</v>
      </c>
      <c r="AY538" s="81" t="s">
        <v>66</v>
      </c>
      <c r="AZ538" s="49"/>
      <c r="BA538" s="49"/>
      <c r="BB538" s="49"/>
      <c r="BC538" s="49"/>
      <c r="BD538" s="49" t="s">
        <v>480</v>
      </c>
      <c r="BE538" s="49" t="s">
        <v>480</v>
      </c>
      <c r="BF538" s="123" t="s">
        <v>6465</v>
      </c>
      <c r="BG538" s="123" t="s">
        <v>6465</v>
      </c>
      <c r="BH538" s="123" t="s">
        <v>6625</v>
      </c>
      <c r="BI538" s="123" t="s">
        <v>6625</v>
      </c>
      <c r="BJ538" s="87" t="e">
        <f>REPLACE(INDEX(GroupVertices[Group], MATCH(Vertices[[#This Row],[Vertex]],GroupVertices[Vertex],0)),1,1,"")</f>
        <v>#N/A</v>
      </c>
    </row>
    <row r="539" spans="1:62" x14ac:dyDescent="0.25">
      <c r="A539" s="67" t="s">
        <v>343</v>
      </c>
      <c r="B539" s="68"/>
      <c r="C539" s="68"/>
      <c r="D539" s="69"/>
      <c r="E539" s="71"/>
      <c r="F539" s="103" t="s">
        <v>622</v>
      </c>
      <c r="G539" s="68"/>
      <c r="H539" s="72"/>
      <c r="I539" s="73"/>
      <c r="J539" s="73"/>
      <c r="K539" s="72" t="s">
        <v>2091</v>
      </c>
      <c r="L539" s="76"/>
      <c r="M539" s="77">
        <v>4034.865478515625</v>
      </c>
      <c r="N539" s="77">
        <v>226.00881958007813</v>
      </c>
      <c r="O539" s="78"/>
      <c r="P539" s="79"/>
      <c r="Q539" s="79"/>
      <c r="R539" s="89"/>
      <c r="S539" s="49">
        <v>0</v>
      </c>
      <c r="T539" s="49">
        <v>1</v>
      </c>
      <c r="U539" s="50">
        <v>0</v>
      </c>
      <c r="V539" s="50">
        <v>9.9299999999999996E-4</v>
      </c>
      <c r="W539" s="50">
        <v>1.297E-3</v>
      </c>
      <c r="X539" s="50">
        <v>0.37564799999999998</v>
      </c>
      <c r="Y539" s="50">
        <v>0</v>
      </c>
      <c r="Z539" s="50">
        <v>0</v>
      </c>
      <c r="AA539" s="74">
        <v>539</v>
      </c>
      <c r="AB539" s="74"/>
      <c r="AC539" s="75"/>
      <c r="AD539" s="81" t="s">
        <v>1216</v>
      </c>
      <c r="AE539" s="81">
        <v>4614</v>
      </c>
      <c r="AF539" s="81">
        <v>10955</v>
      </c>
      <c r="AG539" s="81">
        <v>59456</v>
      </c>
      <c r="AH539" s="81">
        <v>29782</v>
      </c>
      <c r="AI539" s="81">
        <v>19800</v>
      </c>
      <c r="AJ539" s="81" t="s">
        <v>1369</v>
      </c>
      <c r="AK539" s="81" t="s">
        <v>1474</v>
      </c>
      <c r="AL539" s="86" t="s">
        <v>1556</v>
      </c>
      <c r="AM539" s="81" t="s">
        <v>1435</v>
      </c>
      <c r="AN539" s="83">
        <v>40289.014814814815</v>
      </c>
      <c r="AO539" s="86" t="s">
        <v>1693</v>
      </c>
      <c r="AP539" s="81" t="b">
        <v>0</v>
      </c>
      <c r="AQ539" s="81" t="b">
        <v>0</v>
      </c>
      <c r="AR539" s="81" t="b">
        <v>1</v>
      </c>
      <c r="AS539" s="81" t="s">
        <v>1023</v>
      </c>
      <c r="AT539" s="81">
        <v>111</v>
      </c>
      <c r="AU539" s="86" t="s">
        <v>1751</v>
      </c>
      <c r="AV539" s="81" t="b">
        <v>0</v>
      </c>
      <c r="AW539" s="81" t="s">
        <v>1780</v>
      </c>
      <c r="AX539" s="86" t="s">
        <v>1916</v>
      </c>
      <c r="AY539" s="81" t="s">
        <v>66</v>
      </c>
      <c r="AZ539" s="49"/>
      <c r="BA539" s="49"/>
      <c r="BB539" s="49"/>
      <c r="BC539" s="49"/>
      <c r="BD539" s="49" t="s">
        <v>480</v>
      </c>
      <c r="BE539" s="49" t="s">
        <v>480</v>
      </c>
      <c r="BF539" s="123" t="s">
        <v>6471</v>
      </c>
      <c r="BG539" s="123" t="s">
        <v>6471</v>
      </c>
      <c r="BH539" s="123" t="s">
        <v>6630</v>
      </c>
      <c r="BI539" s="123" t="s">
        <v>6630</v>
      </c>
      <c r="BJ539" s="87" t="e">
        <f>REPLACE(INDEX(GroupVertices[Group], MATCH(Vertices[[#This Row],[Vertex]],GroupVertices[Vertex],0)),1,1,"")</f>
        <v>#N/A</v>
      </c>
    </row>
    <row r="540" spans="1:62" x14ac:dyDescent="0.25">
      <c r="A540" s="67" t="s">
        <v>344</v>
      </c>
      <c r="B540" s="68"/>
      <c r="C540" s="68"/>
      <c r="D540" s="69"/>
      <c r="E540" s="71"/>
      <c r="F540" s="103" t="s">
        <v>623</v>
      </c>
      <c r="G540" s="68"/>
      <c r="H540" s="72"/>
      <c r="I540" s="73"/>
      <c r="J540" s="73"/>
      <c r="K540" s="72" t="s">
        <v>2092</v>
      </c>
      <c r="L540" s="76"/>
      <c r="M540" s="77">
        <v>6205.6591796875</v>
      </c>
      <c r="N540" s="77">
        <v>4844.7255859375</v>
      </c>
      <c r="O540" s="78"/>
      <c r="P540" s="79"/>
      <c r="Q540" s="79"/>
      <c r="R540" s="89"/>
      <c r="S540" s="49">
        <v>0</v>
      </c>
      <c r="T540" s="49">
        <v>1</v>
      </c>
      <c r="U540" s="50">
        <v>0</v>
      </c>
      <c r="V540" s="50">
        <v>9.9299999999999996E-4</v>
      </c>
      <c r="W540" s="50">
        <v>1.297E-3</v>
      </c>
      <c r="X540" s="50">
        <v>0.37564799999999998</v>
      </c>
      <c r="Y540" s="50">
        <v>0</v>
      </c>
      <c r="Z540" s="50">
        <v>0</v>
      </c>
      <c r="AA540" s="74">
        <v>540</v>
      </c>
      <c r="AB540" s="74"/>
      <c r="AC540" s="75"/>
      <c r="AD540" s="81" t="s">
        <v>1217</v>
      </c>
      <c r="AE540" s="81">
        <v>40</v>
      </c>
      <c r="AF540" s="81">
        <v>3</v>
      </c>
      <c r="AG540" s="81">
        <v>67</v>
      </c>
      <c r="AH540" s="81">
        <v>42</v>
      </c>
      <c r="AI540" s="81"/>
      <c r="AJ540" s="81" t="s">
        <v>1370</v>
      </c>
      <c r="AK540" s="81" t="s">
        <v>1473</v>
      </c>
      <c r="AL540" s="81"/>
      <c r="AM540" s="81"/>
      <c r="AN540" s="83">
        <v>42706.640567129631</v>
      </c>
      <c r="AO540" s="86" t="s">
        <v>1694</v>
      </c>
      <c r="AP540" s="81" t="b">
        <v>1</v>
      </c>
      <c r="AQ540" s="81" t="b">
        <v>0</v>
      </c>
      <c r="AR540" s="81" t="b">
        <v>0</v>
      </c>
      <c r="AS540" s="81" t="s">
        <v>1023</v>
      </c>
      <c r="AT540" s="81">
        <v>0</v>
      </c>
      <c r="AU540" s="81"/>
      <c r="AV540" s="81" t="b">
        <v>0</v>
      </c>
      <c r="AW540" s="81" t="s">
        <v>1780</v>
      </c>
      <c r="AX540" s="86" t="s">
        <v>1917</v>
      </c>
      <c r="AY540" s="81" t="s">
        <v>66</v>
      </c>
      <c r="AZ540" s="49"/>
      <c r="BA540" s="49"/>
      <c r="BB540" s="49"/>
      <c r="BC540" s="49"/>
      <c r="BD540" s="49" t="s">
        <v>491</v>
      </c>
      <c r="BE540" s="49" t="s">
        <v>491</v>
      </c>
      <c r="BF540" s="123" t="s">
        <v>6472</v>
      </c>
      <c r="BG540" s="123" t="s">
        <v>6472</v>
      </c>
      <c r="BH540" s="123" t="s">
        <v>6631</v>
      </c>
      <c r="BI540" s="123" t="s">
        <v>6631</v>
      </c>
      <c r="BJ540" s="87" t="e">
        <f>REPLACE(INDEX(GroupVertices[Group], MATCH(Vertices[[#This Row],[Vertex]],GroupVertices[Vertex],0)),1,1,"")</f>
        <v>#N/A</v>
      </c>
    </row>
    <row r="541" spans="1:62" x14ac:dyDescent="0.25">
      <c r="A541" s="67" t="s">
        <v>346</v>
      </c>
      <c r="B541" s="68"/>
      <c r="C541" s="68"/>
      <c r="D541" s="69"/>
      <c r="E541" s="71"/>
      <c r="F541" s="103" t="s">
        <v>625</v>
      </c>
      <c r="G541" s="68"/>
      <c r="H541" s="72"/>
      <c r="I541" s="73"/>
      <c r="J541" s="73"/>
      <c r="K541" s="72" t="s">
        <v>2094</v>
      </c>
      <c r="L541" s="76"/>
      <c r="M541" s="77">
        <v>5430.1767578125</v>
      </c>
      <c r="N541" s="77">
        <v>8960.3486328125</v>
      </c>
      <c r="O541" s="78"/>
      <c r="P541" s="79"/>
      <c r="Q541" s="79"/>
      <c r="R541" s="89"/>
      <c r="S541" s="49">
        <v>0</v>
      </c>
      <c r="T541" s="49">
        <v>1</v>
      </c>
      <c r="U541" s="50">
        <v>0</v>
      </c>
      <c r="V541" s="50">
        <v>9.9299999999999996E-4</v>
      </c>
      <c r="W541" s="50">
        <v>1.297E-3</v>
      </c>
      <c r="X541" s="50">
        <v>0.37564799999999998</v>
      </c>
      <c r="Y541" s="50">
        <v>0</v>
      </c>
      <c r="Z541" s="50">
        <v>0</v>
      </c>
      <c r="AA541" s="74">
        <v>541</v>
      </c>
      <c r="AB541" s="74"/>
      <c r="AC541" s="75"/>
      <c r="AD541" s="81" t="s">
        <v>1219</v>
      </c>
      <c r="AE541" s="81">
        <v>1207</v>
      </c>
      <c r="AF541" s="81">
        <v>6826</v>
      </c>
      <c r="AG541" s="81">
        <v>51489</v>
      </c>
      <c r="AH541" s="81">
        <v>30683</v>
      </c>
      <c r="AI541" s="81">
        <v>-25200</v>
      </c>
      <c r="AJ541" s="81" t="s">
        <v>1372</v>
      </c>
      <c r="AK541" s="81" t="s">
        <v>1045</v>
      </c>
      <c r="AL541" s="86" t="s">
        <v>1557</v>
      </c>
      <c r="AM541" s="81" t="s">
        <v>1568</v>
      </c>
      <c r="AN541" s="83">
        <v>41865.573900462965</v>
      </c>
      <c r="AO541" s="86" t="s">
        <v>1696</v>
      </c>
      <c r="AP541" s="81" t="b">
        <v>0</v>
      </c>
      <c r="AQ541" s="81" t="b">
        <v>0</v>
      </c>
      <c r="AR541" s="81" t="b">
        <v>0</v>
      </c>
      <c r="AS541" s="81" t="s">
        <v>1023</v>
      </c>
      <c r="AT541" s="81">
        <v>69</v>
      </c>
      <c r="AU541" s="86" t="s">
        <v>1731</v>
      </c>
      <c r="AV541" s="81" t="b">
        <v>0</v>
      </c>
      <c r="AW541" s="81" t="s">
        <v>1780</v>
      </c>
      <c r="AX541" s="86" t="s">
        <v>1919</v>
      </c>
      <c r="AY541" s="81" t="s">
        <v>66</v>
      </c>
      <c r="AZ541" s="49"/>
      <c r="BA541" s="49"/>
      <c r="BB541" s="49"/>
      <c r="BC541" s="49"/>
      <c r="BD541" s="49" t="s">
        <v>480</v>
      </c>
      <c r="BE541" s="49" t="s">
        <v>480</v>
      </c>
      <c r="BF541" s="123" t="s">
        <v>6471</v>
      </c>
      <c r="BG541" s="123" t="s">
        <v>6471</v>
      </c>
      <c r="BH541" s="123" t="s">
        <v>6630</v>
      </c>
      <c r="BI541" s="123" t="s">
        <v>6630</v>
      </c>
      <c r="BJ541" s="87" t="e">
        <f>REPLACE(INDEX(GroupVertices[Group], MATCH(Vertices[[#This Row],[Vertex]],GroupVertices[Vertex],0)),1,1,"")</f>
        <v>#N/A</v>
      </c>
    </row>
    <row r="542" spans="1:62" x14ac:dyDescent="0.25">
      <c r="A542" s="67" t="s">
        <v>347</v>
      </c>
      <c r="B542" s="68"/>
      <c r="C542" s="68"/>
      <c r="D542" s="69"/>
      <c r="E542" s="71"/>
      <c r="F542" s="103" t="s">
        <v>626</v>
      </c>
      <c r="G542" s="68"/>
      <c r="H542" s="72"/>
      <c r="I542" s="73"/>
      <c r="J542" s="73"/>
      <c r="K542" s="72" t="s">
        <v>2095</v>
      </c>
      <c r="L542" s="76"/>
      <c r="M542" s="77">
        <v>6241.4384765625</v>
      </c>
      <c r="N542" s="77">
        <v>2917.306640625</v>
      </c>
      <c r="O542" s="78"/>
      <c r="P542" s="79"/>
      <c r="Q542" s="79"/>
      <c r="R542" s="89"/>
      <c r="S542" s="49">
        <v>0</v>
      </c>
      <c r="T542" s="49">
        <v>1</v>
      </c>
      <c r="U542" s="50">
        <v>0</v>
      </c>
      <c r="V542" s="50">
        <v>9.9299999999999996E-4</v>
      </c>
      <c r="W542" s="50">
        <v>1.297E-3</v>
      </c>
      <c r="X542" s="50">
        <v>0.37564799999999998</v>
      </c>
      <c r="Y542" s="50">
        <v>0</v>
      </c>
      <c r="Z542" s="50">
        <v>0</v>
      </c>
      <c r="AA542" s="74">
        <v>542</v>
      </c>
      <c r="AB542" s="74"/>
      <c r="AC542" s="75"/>
      <c r="AD542" s="81" t="s">
        <v>1220</v>
      </c>
      <c r="AE542" s="81">
        <v>112</v>
      </c>
      <c r="AF542" s="81">
        <v>28</v>
      </c>
      <c r="AG542" s="81">
        <v>23</v>
      </c>
      <c r="AH542" s="81">
        <v>83</v>
      </c>
      <c r="AI542" s="81"/>
      <c r="AJ542" s="81"/>
      <c r="AK542" s="81" t="s">
        <v>1476</v>
      </c>
      <c r="AL542" s="81"/>
      <c r="AM542" s="81"/>
      <c r="AN542" s="83">
        <v>42045.708715277775</v>
      </c>
      <c r="AO542" s="86" t="s">
        <v>1697</v>
      </c>
      <c r="AP542" s="81" t="b">
        <v>1</v>
      </c>
      <c r="AQ542" s="81" t="b">
        <v>0</v>
      </c>
      <c r="AR542" s="81" t="b">
        <v>1</v>
      </c>
      <c r="AS542" s="81" t="s">
        <v>1023</v>
      </c>
      <c r="AT542" s="81">
        <v>0</v>
      </c>
      <c r="AU542" s="86" t="s">
        <v>1731</v>
      </c>
      <c r="AV542" s="81" t="b">
        <v>0</v>
      </c>
      <c r="AW542" s="81" t="s">
        <v>1780</v>
      </c>
      <c r="AX542" s="86" t="s">
        <v>1920</v>
      </c>
      <c r="AY542" s="81" t="s">
        <v>66</v>
      </c>
      <c r="AZ542" s="49"/>
      <c r="BA542" s="49"/>
      <c r="BB542" s="49"/>
      <c r="BC542" s="49"/>
      <c r="BD542" s="49" t="s">
        <v>493</v>
      </c>
      <c r="BE542" s="49" t="s">
        <v>493</v>
      </c>
      <c r="BF542" s="123" t="s">
        <v>6473</v>
      </c>
      <c r="BG542" s="123" t="s">
        <v>6473</v>
      </c>
      <c r="BH542" s="123" t="s">
        <v>6632</v>
      </c>
      <c r="BI542" s="123" t="s">
        <v>6632</v>
      </c>
      <c r="BJ542" s="87" t="e">
        <f>REPLACE(INDEX(GroupVertices[Group], MATCH(Vertices[[#This Row],[Vertex]],GroupVertices[Vertex],0)),1,1,"")</f>
        <v>#N/A</v>
      </c>
    </row>
    <row r="543" spans="1:62" x14ac:dyDescent="0.25">
      <c r="A543" s="67" t="s">
        <v>348</v>
      </c>
      <c r="B543" s="68"/>
      <c r="C543" s="68"/>
      <c r="D543" s="69"/>
      <c r="E543" s="71"/>
      <c r="F543" s="103" t="s">
        <v>627</v>
      </c>
      <c r="G543" s="68"/>
      <c r="H543" s="72"/>
      <c r="I543" s="73"/>
      <c r="J543" s="73"/>
      <c r="K543" s="72" t="s">
        <v>2096</v>
      </c>
      <c r="L543" s="76"/>
      <c r="M543" s="77">
        <v>4824.56982421875</v>
      </c>
      <c r="N543" s="77">
        <v>7425.333984375</v>
      </c>
      <c r="O543" s="78"/>
      <c r="P543" s="79"/>
      <c r="Q543" s="79"/>
      <c r="R543" s="89"/>
      <c r="S543" s="49">
        <v>0</v>
      </c>
      <c r="T543" s="49">
        <v>1</v>
      </c>
      <c r="U543" s="50">
        <v>0</v>
      </c>
      <c r="V543" s="50">
        <v>9.9299999999999996E-4</v>
      </c>
      <c r="W543" s="50">
        <v>1.297E-3</v>
      </c>
      <c r="X543" s="50">
        <v>0.37564799999999998</v>
      </c>
      <c r="Y543" s="50">
        <v>0</v>
      </c>
      <c r="Z543" s="50">
        <v>0</v>
      </c>
      <c r="AA543" s="74">
        <v>543</v>
      </c>
      <c r="AB543" s="74"/>
      <c r="AC543" s="75"/>
      <c r="AD543" s="81" t="s">
        <v>1221</v>
      </c>
      <c r="AE543" s="81">
        <v>429</v>
      </c>
      <c r="AF543" s="81">
        <v>79</v>
      </c>
      <c r="AG543" s="81">
        <v>618</v>
      </c>
      <c r="AH543" s="81">
        <v>1</v>
      </c>
      <c r="AI543" s="81"/>
      <c r="AJ543" s="81" t="s">
        <v>1373</v>
      </c>
      <c r="AK543" s="81" t="s">
        <v>1477</v>
      </c>
      <c r="AL543" s="81"/>
      <c r="AM543" s="81"/>
      <c r="AN543" s="83">
        <v>42847.974791666667</v>
      </c>
      <c r="AO543" s="86" t="s">
        <v>1698</v>
      </c>
      <c r="AP543" s="81" t="b">
        <v>1</v>
      </c>
      <c r="AQ543" s="81" t="b">
        <v>0</v>
      </c>
      <c r="AR543" s="81" t="b">
        <v>0</v>
      </c>
      <c r="AS543" s="81" t="s">
        <v>1023</v>
      </c>
      <c r="AT543" s="81">
        <v>2</v>
      </c>
      <c r="AU543" s="81"/>
      <c r="AV543" s="81" t="b">
        <v>0</v>
      </c>
      <c r="AW543" s="81" t="s">
        <v>1780</v>
      </c>
      <c r="AX543" s="86" t="s">
        <v>1921</v>
      </c>
      <c r="AY543" s="81" t="s">
        <v>66</v>
      </c>
      <c r="AZ543" s="49"/>
      <c r="BA543" s="49"/>
      <c r="BB543" s="49"/>
      <c r="BC543" s="49"/>
      <c r="BD543" s="49" t="s">
        <v>480</v>
      </c>
      <c r="BE543" s="49" t="s">
        <v>480</v>
      </c>
      <c r="BF543" s="123" t="s">
        <v>6465</v>
      </c>
      <c r="BG543" s="123" t="s">
        <v>6465</v>
      </c>
      <c r="BH543" s="123" t="s">
        <v>6625</v>
      </c>
      <c r="BI543" s="123" t="s">
        <v>6625</v>
      </c>
      <c r="BJ543" s="87" t="e">
        <f>REPLACE(INDEX(GroupVertices[Group], MATCH(Vertices[[#This Row],[Vertex]],GroupVertices[Vertex],0)),1,1,"")</f>
        <v>#N/A</v>
      </c>
    </row>
    <row r="544" spans="1:62" x14ac:dyDescent="0.25">
      <c r="A544" s="67" t="s">
        <v>349</v>
      </c>
      <c r="B544" s="68"/>
      <c r="C544" s="68"/>
      <c r="D544" s="69"/>
      <c r="E544" s="71"/>
      <c r="F544" s="103" t="s">
        <v>628</v>
      </c>
      <c r="G544" s="68"/>
      <c r="H544" s="72"/>
      <c r="I544" s="73"/>
      <c r="J544" s="73"/>
      <c r="K544" s="72" t="s">
        <v>2097</v>
      </c>
      <c r="L544" s="76"/>
      <c r="M544" s="77">
        <v>4389.0634765625</v>
      </c>
      <c r="N544" s="77">
        <v>187.986572265625</v>
      </c>
      <c r="O544" s="78"/>
      <c r="P544" s="79"/>
      <c r="Q544" s="79"/>
      <c r="R544" s="89"/>
      <c r="S544" s="49">
        <v>0</v>
      </c>
      <c r="T544" s="49">
        <v>1</v>
      </c>
      <c r="U544" s="50">
        <v>0</v>
      </c>
      <c r="V544" s="50">
        <v>9.9299999999999996E-4</v>
      </c>
      <c r="W544" s="50">
        <v>1.297E-3</v>
      </c>
      <c r="X544" s="50">
        <v>0.37564799999999998</v>
      </c>
      <c r="Y544" s="50">
        <v>0</v>
      </c>
      <c r="Z544" s="50">
        <v>0</v>
      </c>
      <c r="AA544" s="74">
        <v>544</v>
      </c>
      <c r="AB544" s="74"/>
      <c r="AC544" s="75"/>
      <c r="AD544" s="81" t="s">
        <v>1222</v>
      </c>
      <c r="AE544" s="81">
        <v>102</v>
      </c>
      <c r="AF544" s="81">
        <v>9</v>
      </c>
      <c r="AG544" s="81">
        <v>53</v>
      </c>
      <c r="AH544" s="81">
        <v>111</v>
      </c>
      <c r="AI544" s="81"/>
      <c r="AJ544" s="81" t="s">
        <v>1374</v>
      </c>
      <c r="AK544" s="81" t="s">
        <v>1478</v>
      </c>
      <c r="AL544" s="81"/>
      <c r="AM544" s="81"/>
      <c r="AN544" s="83">
        <v>42832.399571759262</v>
      </c>
      <c r="AO544" s="81"/>
      <c r="AP544" s="81" t="b">
        <v>1</v>
      </c>
      <c r="AQ544" s="81" t="b">
        <v>0</v>
      </c>
      <c r="AR544" s="81" t="b">
        <v>0</v>
      </c>
      <c r="AS544" s="81" t="s">
        <v>1023</v>
      </c>
      <c r="AT544" s="81">
        <v>0</v>
      </c>
      <c r="AU544" s="81"/>
      <c r="AV544" s="81" t="b">
        <v>0</v>
      </c>
      <c r="AW544" s="81" t="s">
        <v>1780</v>
      </c>
      <c r="AX544" s="86" t="s">
        <v>1922</v>
      </c>
      <c r="AY544" s="81" t="s">
        <v>66</v>
      </c>
      <c r="AZ544" s="49"/>
      <c r="BA544" s="49"/>
      <c r="BB544" s="49"/>
      <c r="BC544" s="49"/>
      <c r="BD544" s="49"/>
      <c r="BE544" s="49"/>
      <c r="BF544" s="123" t="s">
        <v>6474</v>
      </c>
      <c r="BG544" s="123" t="s">
        <v>6474</v>
      </c>
      <c r="BH544" s="123" t="s">
        <v>6633</v>
      </c>
      <c r="BI544" s="123" t="s">
        <v>6633</v>
      </c>
      <c r="BJ544" s="87" t="e">
        <f>REPLACE(INDEX(GroupVertices[Group], MATCH(Vertices[[#This Row],[Vertex]],GroupVertices[Vertex],0)),1,1,"")</f>
        <v>#N/A</v>
      </c>
    </row>
    <row r="545" spans="1:62" x14ac:dyDescent="0.25">
      <c r="A545" s="67" t="s">
        <v>351</v>
      </c>
      <c r="B545" s="68"/>
      <c r="C545" s="68"/>
      <c r="D545" s="69"/>
      <c r="E545" s="71"/>
      <c r="F545" s="103" t="s">
        <v>630</v>
      </c>
      <c r="G545" s="68"/>
      <c r="H545" s="72"/>
      <c r="I545" s="73"/>
      <c r="J545" s="73"/>
      <c r="K545" s="72" t="s">
        <v>2099</v>
      </c>
      <c r="L545" s="76"/>
      <c r="M545" s="77">
        <v>1846.7950439453125</v>
      </c>
      <c r="N545" s="77">
        <v>5085.06494140625</v>
      </c>
      <c r="O545" s="78"/>
      <c r="P545" s="79"/>
      <c r="Q545" s="79"/>
      <c r="R545" s="89"/>
      <c r="S545" s="49">
        <v>0</v>
      </c>
      <c r="T545" s="49">
        <v>1</v>
      </c>
      <c r="U545" s="50">
        <v>0</v>
      </c>
      <c r="V545" s="50">
        <v>9.9299999999999996E-4</v>
      </c>
      <c r="W545" s="50">
        <v>1.297E-3</v>
      </c>
      <c r="X545" s="50">
        <v>0.37564799999999998</v>
      </c>
      <c r="Y545" s="50">
        <v>0</v>
      </c>
      <c r="Z545" s="50">
        <v>0</v>
      </c>
      <c r="AA545" s="74">
        <v>545</v>
      </c>
      <c r="AB545" s="74"/>
      <c r="AC545" s="75"/>
      <c r="AD545" s="81" t="s">
        <v>1224</v>
      </c>
      <c r="AE545" s="81">
        <v>993</v>
      </c>
      <c r="AF545" s="81">
        <v>3987</v>
      </c>
      <c r="AG545" s="81">
        <v>248681</v>
      </c>
      <c r="AH545" s="81">
        <v>110728</v>
      </c>
      <c r="AI545" s="81">
        <v>19800</v>
      </c>
      <c r="AJ545" s="81" t="s">
        <v>1376</v>
      </c>
      <c r="AK545" s="81" t="s">
        <v>1409</v>
      </c>
      <c r="AL545" s="86" t="s">
        <v>1558</v>
      </c>
      <c r="AM545" s="81" t="s">
        <v>1418</v>
      </c>
      <c r="AN545" s="83">
        <v>40852.515844907408</v>
      </c>
      <c r="AO545" s="86" t="s">
        <v>1700</v>
      </c>
      <c r="AP545" s="81" t="b">
        <v>1</v>
      </c>
      <c r="AQ545" s="81" t="b">
        <v>0</v>
      </c>
      <c r="AR545" s="81" t="b">
        <v>1</v>
      </c>
      <c r="AS545" s="81" t="s">
        <v>1023</v>
      </c>
      <c r="AT545" s="81">
        <v>317</v>
      </c>
      <c r="AU545" s="86" t="s">
        <v>1731</v>
      </c>
      <c r="AV545" s="81" t="b">
        <v>0</v>
      </c>
      <c r="AW545" s="81" t="s">
        <v>1780</v>
      </c>
      <c r="AX545" s="86" t="s">
        <v>1924</v>
      </c>
      <c r="AY545" s="81" t="s">
        <v>66</v>
      </c>
      <c r="AZ545" s="49"/>
      <c r="BA545" s="49"/>
      <c r="BB545" s="49"/>
      <c r="BC545" s="49"/>
      <c r="BD545" s="49" t="s">
        <v>480</v>
      </c>
      <c r="BE545" s="49" t="s">
        <v>480</v>
      </c>
      <c r="BF545" s="123" t="s">
        <v>6475</v>
      </c>
      <c r="BG545" s="123" t="s">
        <v>6475</v>
      </c>
      <c r="BH545" s="123" t="s">
        <v>6634</v>
      </c>
      <c r="BI545" s="123" t="s">
        <v>6634</v>
      </c>
      <c r="BJ545" s="87" t="e">
        <f>REPLACE(INDEX(GroupVertices[Group], MATCH(Vertices[[#This Row],[Vertex]],GroupVertices[Vertex],0)),1,1,"")</f>
        <v>#N/A</v>
      </c>
    </row>
    <row r="546" spans="1:62" x14ac:dyDescent="0.25">
      <c r="A546" s="67" t="s">
        <v>353</v>
      </c>
      <c r="B546" s="68"/>
      <c r="C546" s="68"/>
      <c r="D546" s="69"/>
      <c r="E546" s="71"/>
      <c r="F546" s="103" t="s">
        <v>632</v>
      </c>
      <c r="G546" s="68"/>
      <c r="H546" s="72"/>
      <c r="I546" s="73"/>
      <c r="J546" s="73"/>
      <c r="K546" s="72" t="s">
        <v>2101</v>
      </c>
      <c r="L546" s="76"/>
      <c r="M546" s="77">
        <v>7113.6513671875</v>
      </c>
      <c r="N546" s="77">
        <v>8632.2470703125</v>
      </c>
      <c r="O546" s="78"/>
      <c r="P546" s="79"/>
      <c r="Q546" s="79"/>
      <c r="R546" s="89"/>
      <c r="S546" s="49">
        <v>0</v>
      </c>
      <c r="T546" s="49">
        <v>1</v>
      </c>
      <c r="U546" s="50">
        <v>0</v>
      </c>
      <c r="V546" s="50">
        <v>9.9299999999999996E-4</v>
      </c>
      <c r="W546" s="50">
        <v>1.297E-3</v>
      </c>
      <c r="X546" s="50">
        <v>0.37564799999999998</v>
      </c>
      <c r="Y546" s="50">
        <v>0</v>
      </c>
      <c r="Z546" s="50">
        <v>0</v>
      </c>
      <c r="AA546" s="74">
        <v>546</v>
      </c>
      <c r="AB546" s="74"/>
      <c r="AC546" s="75"/>
      <c r="AD546" s="81" t="s">
        <v>1226</v>
      </c>
      <c r="AE546" s="81">
        <v>1274</v>
      </c>
      <c r="AF546" s="81">
        <v>293</v>
      </c>
      <c r="AG546" s="81">
        <v>34327</v>
      </c>
      <c r="AH546" s="81">
        <v>37648</v>
      </c>
      <c r="AI546" s="81"/>
      <c r="AJ546" s="81" t="s">
        <v>1378</v>
      </c>
      <c r="AK546" s="81" t="s">
        <v>1467</v>
      </c>
      <c r="AL546" s="81"/>
      <c r="AM546" s="81"/>
      <c r="AN546" s="83">
        <v>42529.203344907408</v>
      </c>
      <c r="AO546" s="81"/>
      <c r="AP546" s="81" t="b">
        <v>1</v>
      </c>
      <c r="AQ546" s="81" t="b">
        <v>0</v>
      </c>
      <c r="AR546" s="81" t="b">
        <v>0</v>
      </c>
      <c r="AS546" s="81" t="s">
        <v>1023</v>
      </c>
      <c r="AT546" s="81">
        <v>15</v>
      </c>
      <c r="AU546" s="81"/>
      <c r="AV546" s="81" t="b">
        <v>0</v>
      </c>
      <c r="AW546" s="81" t="s">
        <v>1780</v>
      </c>
      <c r="AX546" s="86" t="s">
        <v>1926</v>
      </c>
      <c r="AY546" s="81" t="s">
        <v>66</v>
      </c>
      <c r="AZ546" s="49"/>
      <c r="BA546" s="49"/>
      <c r="BB546" s="49"/>
      <c r="BC546" s="49"/>
      <c r="BD546" s="49" t="s">
        <v>480</v>
      </c>
      <c r="BE546" s="49" t="s">
        <v>480</v>
      </c>
      <c r="BF546" s="123" t="s">
        <v>6475</v>
      </c>
      <c r="BG546" s="123" t="s">
        <v>6475</v>
      </c>
      <c r="BH546" s="123" t="s">
        <v>6634</v>
      </c>
      <c r="BI546" s="123" t="s">
        <v>6634</v>
      </c>
      <c r="BJ546" s="87" t="e">
        <f>REPLACE(INDEX(GroupVertices[Group], MATCH(Vertices[[#This Row],[Vertex]],GroupVertices[Vertex],0)),1,1,"")</f>
        <v>#N/A</v>
      </c>
    </row>
    <row r="547" spans="1:62" x14ac:dyDescent="0.25">
      <c r="A547" s="67" t="s">
        <v>355</v>
      </c>
      <c r="B547" s="68"/>
      <c r="C547" s="68"/>
      <c r="D547" s="69"/>
      <c r="E547" s="71"/>
      <c r="F547" s="103" t="s">
        <v>633</v>
      </c>
      <c r="G547" s="68"/>
      <c r="H547" s="72"/>
      <c r="I547" s="73"/>
      <c r="J547" s="73"/>
      <c r="K547" s="72" t="s">
        <v>2102</v>
      </c>
      <c r="L547" s="76"/>
      <c r="M547" s="77">
        <v>3535.401611328125</v>
      </c>
      <c r="N547" s="77">
        <v>6252.7763671875</v>
      </c>
      <c r="O547" s="78"/>
      <c r="P547" s="79"/>
      <c r="Q547" s="79"/>
      <c r="R547" s="89"/>
      <c r="S547" s="49">
        <v>0</v>
      </c>
      <c r="T547" s="49">
        <v>1</v>
      </c>
      <c r="U547" s="50">
        <v>0</v>
      </c>
      <c r="V547" s="50">
        <v>9.9299999999999996E-4</v>
      </c>
      <c r="W547" s="50">
        <v>1.297E-3</v>
      </c>
      <c r="X547" s="50">
        <v>0.37564799999999998</v>
      </c>
      <c r="Y547" s="50">
        <v>0</v>
      </c>
      <c r="Z547" s="50">
        <v>0</v>
      </c>
      <c r="AA547" s="74">
        <v>547</v>
      </c>
      <c r="AB547" s="74"/>
      <c r="AC547" s="75"/>
      <c r="AD547" s="81" t="s">
        <v>1228</v>
      </c>
      <c r="AE547" s="81">
        <v>577</v>
      </c>
      <c r="AF547" s="81">
        <v>135</v>
      </c>
      <c r="AG547" s="81">
        <v>8276</v>
      </c>
      <c r="AH547" s="81">
        <v>5124</v>
      </c>
      <c r="AI547" s="81">
        <v>19800</v>
      </c>
      <c r="AJ547" s="81" t="s">
        <v>1380</v>
      </c>
      <c r="AK547" s="81" t="s">
        <v>1418</v>
      </c>
      <c r="AL547" s="81"/>
      <c r="AM547" s="81" t="s">
        <v>1418</v>
      </c>
      <c r="AN547" s="83">
        <v>40526.439074074071</v>
      </c>
      <c r="AO547" s="86" t="s">
        <v>1703</v>
      </c>
      <c r="AP547" s="81" t="b">
        <v>0</v>
      </c>
      <c r="AQ547" s="81" t="b">
        <v>0</v>
      </c>
      <c r="AR547" s="81" t="b">
        <v>1</v>
      </c>
      <c r="AS547" s="81" t="s">
        <v>1023</v>
      </c>
      <c r="AT547" s="81">
        <v>1</v>
      </c>
      <c r="AU547" s="86" t="s">
        <v>1742</v>
      </c>
      <c r="AV547" s="81" t="b">
        <v>0</v>
      </c>
      <c r="AW547" s="81" t="s">
        <v>1780</v>
      </c>
      <c r="AX547" s="86" t="s">
        <v>1928</v>
      </c>
      <c r="AY547" s="81" t="s">
        <v>66</v>
      </c>
      <c r="AZ547" s="49"/>
      <c r="BA547" s="49"/>
      <c r="BB547" s="49"/>
      <c r="BC547" s="49"/>
      <c r="BD547" s="49" t="s">
        <v>480</v>
      </c>
      <c r="BE547" s="49" t="s">
        <v>480</v>
      </c>
      <c r="BF547" s="123" t="s">
        <v>6471</v>
      </c>
      <c r="BG547" s="123" t="s">
        <v>6471</v>
      </c>
      <c r="BH547" s="123" t="s">
        <v>6630</v>
      </c>
      <c r="BI547" s="123" t="s">
        <v>6630</v>
      </c>
      <c r="BJ547" s="87" t="e">
        <f>REPLACE(INDEX(GroupVertices[Group], MATCH(Vertices[[#This Row],[Vertex]],GroupVertices[Vertex],0)),1,1,"")</f>
        <v>#N/A</v>
      </c>
    </row>
    <row r="548" spans="1:62" x14ac:dyDescent="0.25">
      <c r="A548" s="67" t="s">
        <v>359</v>
      </c>
      <c r="B548" s="68"/>
      <c r="C548" s="68"/>
      <c r="D548" s="69"/>
      <c r="E548" s="71"/>
      <c r="F548" s="103" t="s">
        <v>637</v>
      </c>
      <c r="G548" s="68"/>
      <c r="H548" s="72"/>
      <c r="I548" s="73"/>
      <c r="J548" s="73"/>
      <c r="K548" s="72" t="s">
        <v>2105</v>
      </c>
      <c r="L548" s="76"/>
      <c r="M548" s="77">
        <v>6407.19873046875</v>
      </c>
      <c r="N548" s="77">
        <v>8504.265625</v>
      </c>
      <c r="O548" s="78"/>
      <c r="P548" s="79"/>
      <c r="Q548" s="79"/>
      <c r="R548" s="89"/>
      <c r="S548" s="49">
        <v>0</v>
      </c>
      <c r="T548" s="49">
        <v>1</v>
      </c>
      <c r="U548" s="50">
        <v>0</v>
      </c>
      <c r="V548" s="50">
        <v>9.9299999999999996E-4</v>
      </c>
      <c r="W548" s="50">
        <v>1.297E-3</v>
      </c>
      <c r="X548" s="50">
        <v>0.37564799999999998</v>
      </c>
      <c r="Y548" s="50">
        <v>0</v>
      </c>
      <c r="Z548" s="50">
        <v>0</v>
      </c>
      <c r="AA548" s="74">
        <v>548</v>
      </c>
      <c r="AB548" s="74"/>
      <c r="AC548" s="75"/>
      <c r="AD548" s="81" t="s">
        <v>1232</v>
      </c>
      <c r="AE548" s="81">
        <v>522</v>
      </c>
      <c r="AF548" s="81">
        <v>47</v>
      </c>
      <c r="AG548" s="81">
        <v>47</v>
      </c>
      <c r="AH548" s="81">
        <v>33</v>
      </c>
      <c r="AI548" s="81"/>
      <c r="AJ548" s="81"/>
      <c r="AK548" s="81" t="s">
        <v>1484</v>
      </c>
      <c r="AL548" s="81"/>
      <c r="AM548" s="81"/>
      <c r="AN548" s="83">
        <v>40654.453321759262</v>
      </c>
      <c r="AO548" s="86" t="s">
        <v>1706</v>
      </c>
      <c r="AP548" s="81" t="b">
        <v>0</v>
      </c>
      <c r="AQ548" s="81" t="b">
        <v>0</v>
      </c>
      <c r="AR548" s="81" t="b">
        <v>0</v>
      </c>
      <c r="AS548" s="81" t="s">
        <v>1023</v>
      </c>
      <c r="AT548" s="81">
        <v>0</v>
      </c>
      <c r="AU548" s="86" t="s">
        <v>1739</v>
      </c>
      <c r="AV548" s="81" t="b">
        <v>0</v>
      </c>
      <c r="AW548" s="81" t="s">
        <v>1780</v>
      </c>
      <c r="AX548" s="86" t="s">
        <v>1932</v>
      </c>
      <c r="AY548" s="81" t="s">
        <v>66</v>
      </c>
      <c r="AZ548" s="49"/>
      <c r="BA548" s="49"/>
      <c r="BB548" s="49"/>
      <c r="BC548" s="49"/>
      <c r="BD548" s="49" t="s">
        <v>480</v>
      </c>
      <c r="BE548" s="49" t="s">
        <v>480</v>
      </c>
      <c r="BF548" s="123" t="s">
        <v>6475</v>
      </c>
      <c r="BG548" s="123" t="s">
        <v>6475</v>
      </c>
      <c r="BH548" s="123" t="s">
        <v>6634</v>
      </c>
      <c r="BI548" s="123" t="s">
        <v>6634</v>
      </c>
      <c r="BJ548" s="87" t="e">
        <f>REPLACE(INDEX(GroupVertices[Group], MATCH(Vertices[[#This Row],[Vertex]],GroupVertices[Vertex],0)),1,1,"")</f>
        <v>#N/A</v>
      </c>
    </row>
    <row r="549" spans="1:62" x14ac:dyDescent="0.25">
      <c r="A549" s="67" t="s">
        <v>360</v>
      </c>
      <c r="B549" s="68"/>
      <c r="C549" s="68"/>
      <c r="D549" s="69"/>
      <c r="E549" s="71"/>
      <c r="F549" s="103" t="s">
        <v>638</v>
      </c>
      <c r="G549" s="68"/>
      <c r="H549" s="72"/>
      <c r="I549" s="73"/>
      <c r="J549" s="73"/>
      <c r="K549" s="72" t="s">
        <v>2106</v>
      </c>
      <c r="L549" s="76"/>
      <c r="M549" s="77">
        <v>5805.69091796875</v>
      </c>
      <c r="N549" s="77">
        <v>5695.2138671875</v>
      </c>
      <c r="O549" s="78"/>
      <c r="P549" s="79"/>
      <c r="Q549" s="79"/>
      <c r="R549" s="89"/>
      <c r="S549" s="49">
        <v>0</v>
      </c>
      <c r="T549" s="49">
        <v>1</v>
      </c>
      <c r="U549" s="50">
        <v>0</v>
      </c>
      <c r="V549" s="50">
        <v>9.9299999999999996E-4</v>
      </c>
      <c r="W549" s="50">
        <v>1.297E-3</v>
      </c>
      <c r="X549" s="50">
        <v>0.37564799999999998</v>
      </c>
      <c r="Y549" s="50">
        <v>0</v>
      </c>
      <c r="Z549" s="50">
        <v>0</v>
      </c>
      <c r="AA549" s="74">
        <v>549</v>
      </c>
      <c r="AB549" s="74"/>
      <c r="AC549" s="75"/>
      <c r="AD549" s="81" t="s">
        <v>1233</v>
      </c>
      <c r="AE549" s="81">
        <v>3541</v>
      </c>
      <c r="AF549" s="81">
        <v>20129</v>
      </c>
      <c r="AG549" s="81">
        <v>162687</v>
      </c>
      <c r="AH549" s="81">
        <v>26244</v>
      </c>
      <c r="AI549" s="81"/>
      <c r="AJ549" s="81" t="s">
        <v>1383</v>
      </c>
      <c r="AK549" s="81" t="s">
        <v>1485</v>
      </c>
      <c r="AL549" s="86" t="s">
        <v>1561</v>
      </c>
      <c r="AM549" s="81"/>
      <c r="AN549" s="83">
        <v>40388.112141203703</v>
      </c>
      <c r="AO549" s="86" t="s">
        <v>1707</v>
      </c>
      <c r="AP549" s="81" t="b">
        <v>0</v>
      </c>
      <c r="AQ549" s="81" t="b">
        <v>0</v>
      </c>
      <c r="AR549" s="81" t="b">
        <v>1</v>
      </c>
      <c r="AS549" s="81" t="s">
        <v>1023</v>
      </c>
      <c r="AT549" s="81">
        <v>57</v>
      </c>
      <c r="AU549" s="86" t="s">
        <v>1763</v>
      </c>
      <c r="AV549" s="81" t="b">
        <v>0</v>
      </c>
      <c r="AW549" s="81" t="s">
        <v>1780</v>
      </c>
      <c r="AX549" s="86" t="s">
        <v>1933</v>
      </c>
      <c r="AY549" s="81" t="s">
        <v>66</v>
      </c>
      <c r="AZ549" s="49"/>
      <c r="BA549" s="49"/>
      <c r="BB549" s="49"/>
      <c r="BC549" s="49"/>
      <c r="BD549" s="49" t="s">
        <v>480</v>
      </c>
      <c r="BE549" s="49" t="s">
        <v>480</v>
      </c>
      <c r="BF549" s="123" t="s">
        <v>6428</v>
      </c>
      <c r="BG549" s="123" t="s">
        <v>6428</v>
      </c>
      <c r="BH549" s="123" t="s">
        <v>6588</v>
      </c>
      <c r="BI549" s="123" t="s">
        <v>6588</v>
      </c>
      <c r="BJ549" s="87" t="e">
        <f>REPLACE(INDEX(GroupVertices[Group], MATCH(Vertices[[#This Row],[Vertex]],GroupVertices[Vertex],0)),1,1,"")</f>
        <v>#N/A</v>
      </c>
    </row>
    <row r="550" spans="1:62" x14ac:dyDescent="0.25">
      <c r="A550" s="67" t="s">
        <v>361</v>
      </c>
      <c r="B550" s="68"/>
      <c r="C550" s="68"/>
      <c r="D550" s="69"/>
      <c r="E550" s="71"/>
      <c r="F550" s="103" t="s">
        <v>639</v>
      </c>
      <c r="G550" s="68"/>
      <c r="H550" s="72"/>
      <c r="I550" s="73"/>
      <c r="J550" s="73"/>
      <c r="K550" s="72" t="s">
        <v>2107</v>
      </c>
      <c r="L550" s="76"/>
      <c r="M550" s="77">
        <v>8942.89453125</v>
      </c>
      <c r="N550" s="77">
        <v>2131.8251953125</v>
      </c>
      <c r="O550" s="78"/>
      <c r="P550" s="79"/>
      <c r="Q550" s="79"/>
      <c r="R550" s="89"/>
      <c r="S550" s="49">
        <v>0</v>
      </c>
      <c r="T550" s="49">
        <v>1</v>
      </c>
      <c r="U550" s="50">
        <v>0</v>
      </c>
      <c r="V550" s="50">
        <v>1</v>
      </c>
      <c r="W550" s="50">
        <v>0</v>
      </c>
      <c r="X550" s="50">
        <v>0.99999899999999997</v>
      </c>
      <c r="Y550" s="50">
        <v>0</v>
      </c>
      <c r="Z550" s="50">
        <v>0</v>
      </c>
      <c r="AA550" s="74">
        <v>550</v>
      </c>
      <c r="AB550" s="74"/>
      <c r="AC550" s="75"/>
      <c r="AD550" s="81" t="s">
        <v>1234</v>
      </c>
      <c r="AE550" s="81">
        <v>121</v>
      </c>
      <c r="AF550" s="81">
        <v>22</v>
      </c>
      <c r="AG550" s="81">
        <v>717</v>
      </c>
      <c r="AH550" s="81">
        <v>336</v>
      </c>
      <c r="AI550" s="81"/>
      <c r="AJ550" s="81" t="s">
        <v>1384</v>
      </c>
      <c r="AK550" s="81" t="s">
        <v>1486</v>
      </c>
      <c r="AL550" s="81"/>
      <c r="AM550" s="81"/>
      <c r="AN550" s="83">
        <v>42560.476956018516</v>
      </c>
      <c r="AO550" s="86" t="s">
        <v>1708</v>
      </c>
      <c r="AP550" s="81" t="b">
        <v>1</v>
      </c>
      <c r="AQ550" s="81" t="b">
        <v>0</v>
      </c>
      <c r="AR550" s="81" t="b">
        <v>0</v>
      </c>
      <c r="AS550" s="81" t="s">
        <v>1023</v>
      </c>
      <c r="AT550" s="81">
        <v>0</v>
      </c>
      <c r="AU550" s="81"/>
      <c r="AV550" s="81" t="b">
        <v>0</v>
      </c>
      <c r="AW550" s="81" t="s">
        <v>1780</v>
      </c>
      <c r="AX550" s="86" t="s">
        <v>1934</v>
      </c>
      <c r="AY550" s="81" t="s">
        <v>66</v>
      </c>
      <c r="AZ550" s="49"/>
      <c r="BA550" s="49"/>
      <c r="BB550" s="49"/>
      <c r="BC550" s="49"/>
      <c r="BD550" s="49"/>
      <c r="BE550" s="49"/>
      <c r="BF550" s="123" t="s">
        <v>6480</v>
      </c>
      <c r="BG550" s="123" t="s">
        <v>6480</v>
      </c>
      <c r="BH550" s="123" t="s">
        <v>6639</v>
      </c>
      <c r="BI550" s="123" t="s">
        <v>6639</v>
      </c>
      <c r="BJ550" s="87" t="e">
        <f>REPLACE(INDEX(GroupVertices[Group], MATCH(Vertices[[#This Row],[Vertex]],GroupVertices[Vertex],0)),1,1,"")</f>
        <v>#N/A</v>
      </c>
    </row>
    <row r="551" spans="1:62" x14ac:dyDescent="0.25">
      <c r="A551" s="67" t="s">
        <v>362</v>
      </c>
      <c r="B551" s="68"/>
      <c r="C551" s="68"/>
      <c r="D551" s="69"/>
      <c r="E551" s="71"/>
      <c r="F551" s="103" t="s">
        <v>640</v>
      </c>
      <c r="G551" s="68"/>
      <c r="H551" s="72"/>
      <c r="I551" s="73"/>
      <c r="J551" s="73"/>
      <c r="K551" s="72" t="s">
        <v>2109</v>
      </c>
      <c r="L551" s="76"/>
      <c r="M551" s="77">
        <v>2412.697509765625</v>
      </c>
      <c r="N551" s="77">
        <v>6954.29443359375</v>
      </c>
      <c r="O551" s="78"/>
      <c r="P551" s="79"/>
      <c r="Q551" s="79"/>
      <c r="R551" s="89"/>
      <c r="S551" s="49">
        <v>0</v>
      </c>
      <c r="T551" s="49">
        <v>1</v>
      </c>
      <c r="U551" s="50">
        <v>0</v>
      </c>
      <c r="V551" s="50">
        <v>9.9299999999999996E-4</v>
      </c>
      <c r="W551" s="50">
        <v>1.297E-3</v>
      </c>
      <c r="X551" s="50">
        <v>0.37564799999999998</v>
      </c>
      <c r="Y551" s="50">
        <v>0</v>
      </c>
      <c r="Z551" s="50">
        <v>0</v>
      </c>
      <c r="AA551" s="74">
        <v>551</v>
      </c>
      <c r="AB551" s="74"/>
      <c r="AC551" s="75"/>
      <c r="AD551" s="81" t="s">
        <v>1236</v>
      </c>
      <c r="AE551" s="81">
        <v>175</v>
      </c>
      <c r="AF551" s="81">
        <v>64</v>
      </c>
      <c r="AG551" s="81">
        <v>3206</v>
      </c>
      <c r="AH551" s="81">
        <v>1086</v>
      </c>
      <c r="AI551" s="81">
        <v>-25200</v>
      </c>
      <c r="AJ551" s="81" t="s">
        <v>1386</v>
      </c>
      <c r="AK551" s="81" t="s">
        <v>1487</v>
      </c>
      <c r="AL551" s="81"/>
      <c r="AM551" s="81" t="s">
        <v>1568</v>
      </c>
      <c r="AN551" s="83">
        <v>41363.395300925928</v>
      </c>
      <c r="AO551" s="86" t="s">
        <v>1710</v>
      </c>
      <c r="AP551" s="81" t="b">
        <v>0</v>
      </c>
      <c r="AQ551" s="81" t="b">
        <v>0</v>
      </c>
      <c r="AR551" s="81" t="b">
        <v>1</v>
      </c>
      <c r="AS551" s="81" t="s">
        <v>1023</v>
      </c>
      <c r="AT551" s="81">
        <v>0</v>
      </c>
      <c r="AU551" s="86" t="s">
        <v>1731</v>
      </c>
      <c r="AV551" s="81" t="b">
        <v>0</v>
      </c>
      <c r="AW551" s="81" t="s">
        <v>1780</v>
      </c>
      <c r="AX551" s="86" t="s">
        <v>1936</v>
      </c>
      <c r="AY551" s="81" t="s">
        <v>66</v>
      </c>
      <c r="AZ551" s="49"/>
      <c r="BA551" s="49"/>
      <c r="BB551" s="49"/>
      <c r="BC551" s="49"/>
      <c r="BD551" s="49" t="s">
        <v>480</v>
      </c>
      <c r="BE551" s="49" t="s">
        <v>480</v>
      </c>
      <c r="BF551" s="123" t="s">
        <v>6475</v>
      </c>
      <c r="BG551" s="123" t="s">
        <v>6475</v>
      </c>
      <c r="BH551" s="123" t="s">
        <v>6634</v>
      </c>
      <c r="BI551" s="123" t="s">
        <v>6634</v>
      </c>
      <c r="BJ551" s="87" t="e">
        <f>REPLACE(INDEX(GroupVertices[Group], MATCH(Vertices[[#This Row],[Vertex]],GroupVertices[Vertex],0)),1,1,"")</f>
        <v>#N/A</v>
      </c>
    </row>
    <row r="552" spans="1:62" x14ac:dyDescent="0.25">
      <c r="A552" s="67" t="s">
        <v>364</v>
      </c>
      <c r="B552" s="68"/>
      <c r="C552" s="68"/>
      <c r="D552" s="69"/>
      <c r="E552" s="71"/>
      <c r="F552" s="103" t="s">
        <v>642</v>
      </c>
      <c r="G552" s="68"/>
      <c r="H552" s="72"/>
      <c r="I552" s="73"/>
      <c r="J552" s="73"/>
      <c r="K552" s="72" t="s">
        <v>2110</v>
      </c>
      <c r="L552" s="76"/>
      <c r="M552" s="77">
        <v>164.14775085449219</v>
      </c>
      <c r="N552" s="77">
        <v>4775.5146484375</v>
      </c>
      <c r="O552" s="78"/>
      <c r="P552" s="79"/>
      <c r="Q552" s="79"/>
      <c r="R552" s="89"/>
      <c r="S552" s="49">
        <v>0</v>
      </c>
      <c r="T552" s="49">
        <v>1</v>
      </c>
      <c r="U552" s="50">
        <v>0</v>
      </c>
      <c r="V552" s="50">
        <v>1</v>
      </c>
      <c r="W552" s="50">
        <v>0</v>
      </c>
      <c r="X552" s="50">
        <v>0.99999899999999997</v>
      </c>
      <c r="Y552" s="50">
        <v>0</v>
      </c>
      <c r="Z552" s="50">
        <v>0</v>
      </c>
      <c r="AA552" s="74">
        <v>552</v>
      </c>
      <c r="AB552" s="74"/>
      <c r="AC552" s="75"/>
      <c r="AD552" s="81" t="s">
        <v>1238</v>
      </c>
      <c r="AE552" s="81">
        <v>492</v>
      </c>
      <c r="AF552" s="81">
        <v>161</v>
      </c>
      <c r="AG552" s="81">
        <v>3217</v>
      </c>
      <c r="AH552" s="81">
        <v>2687</v>
      </c>
      <c r="AI552" s="81">
        <v>19800</v>
      </c>
      <c r="AJ552" s="81" t="s">
        <v>1388</v>
      </c>
      <c r="AK552" s="81" t="s">
        <v>1489</v>
      </c>
      <c r="AL552" s="81"/>
      <c r="AM552" s="81" t="s">
        <v>1435</v>
      </c>
      <c r="AN552" s="83">
        <v>41055.650023148148</v>
      </c>
      <c r="AO552" s="81"/>
      <c r="AP552" s="81" t="b">
        <v>0</v>
      </c>
      <c r="AQ552" s="81" t="b">
        <v>0</v>
      </c>
      <c r="AR552" s="81" t="b">
        <v>0</v>
      </c>
      <c r="AS552" s="81" t="s">
        <v>1023</v>
      </c>
      <c r="AT552" s="81">
        <v>1</v>
      </c>
      <c r="AU552" s="86" t="s">
        <v>1731</v>
      </c>
      <c r="AV552" s="81" t="b">
        <v>0</v>
      </c>
      <c r="AW552" s="81" t="s">
        <v>1780</v>
      </c>
      <c r="AX552" s="86" t="s">
        <v>1938</v>
      </c>
      <c r="AY552" s="81" t="s">
        <v>66</v>
      </c>
      <c r="AZ552" s="49"/>
      <c r="BA552" s="49"/>
      <c r="BB552" s="49"/>
      <c r="BC552" s="49"/>
      <c r="BD552" s="49"/>
      <c r="BE552" s="49"/>
      <c r="BF552" s="123" t="s">
        <v>6481</v>
      </c>
      <c r="BG552" s="123" t="s">
        <v>6481</v>
      </c>
      <c r="BH552" s="123" t="s">
        <v>6640</v>
      </c>
      <c r="BI552" s="123" t="s">
        <v>6640</v>
      </c>
      <c r="BJ552" s="87" t="e">
        <f>REPLACE(INDEX(GroupVertices[Group], MATCH(Vertices[[#This Row],[Vertex]],GroupVertices[Vertex],0)),1,1,"")</f>
        <v>#N/A</v>
      </c>
    </row>
    <row r="553" spans="1:62" x14ac:dyDescent="0.25">
      <c r="A553" s="67" t="s">
        <v>365</v>
      </c>
      <c r="B553" s="68"/>
      <c r="C553" s="68"/>
      <c r="D553" s="69"/>
      <c r="E553" s="71"/>
      <c r="F553" s="103" t="s">
        <v>643</v>
      </c>
      <c r="G553" s="68"/>
      <c r="H553" s="72"/>
      <c r="I553" s="73"/>
      <c r="J553" s="73"/>
      <c r="K553" s="72" t="s">
        <v>2112</v>
      </c>
      <c r="L553" s="76"/>
      <c r="M553" s="77">
        <v>5497.82470703125</v>
      </c>
      <c r="N553" s="77">
        <v>7608.76318359375</v>
      </c>
      <c r="O553" s="78"/>
      <c r="P553" s="79"/>
      <c r="Q553" s="79"/>
      <c r="R553" s="89"/>
      <c r="S553" s="49">
        <v>0</v>
      </c>
      <c r="T553" s="49">
        <v>1</v>
      </c>
      <c r="U553" s="50">
        <v>0</v>
      </c>
      <c r="V553" s="50">
        <v>9.9299999999999996E-4</v>
      </c>
      <c r="W553" s="50">
        <v>1.297E-3</v>
      </c>
      <c r="X553" s="50">
        <v>0.37564799999999998</v>
      </c>
      <c r="Y553" s="50">
        <v>0</v>
      </c>
      <c r="Z553" s="50">
        <v>0</v>
      </c>
      <c r="AA553" s="74">
        <v>553</v>
      </c>
      <c r="AB553" s="74"/>
      <c r="AC553" s="75"/>
      <c r="AD553" s="81" t="s">
        <v>1240</v>
      </c>
      <c r="AE553" s="81">
        <v>802</v>
      </c>
      <c r="AF553" s="81">
        <v>3462</v>
      </c>
      <c r="AG553" s="81">
        <v>106997</v>
      </c>
      <c r="AH553" s="81">
        <v>37427</v>
      </c>
      <c r="AI553" s="81">
        <v>-36000</v>
      </c>
      <c r="AJ553" s="81" t="s">
        <v>1390</v>
      </c>
      <c r="AK553" s="81" t="s">
        <v>1491</v>
      </c>
      <c r="AL553" s="86" t="s">
        <v>1563</v>
      </c>
      <c r="AM553" s="81" t="s">
        <v>1573</v>
      </c>
      <c r="AN553" s="83">
        <v>40020.233564814815</v>
      </c>
      <c r="AO553" s="86" t="s">
        <v>1713</v>
      </c>
      <c r="AP553" s="81" t="b">
        <v>0</v>
      </c>
      <c r="AQ553" s="81" t="b">
        <v>0</v>
      </c>
      <c r="AR553" s="81" t="b">
        <v>1</v>
      </c>
      <c r="AS553" s="81" t="s">
        <v>1023</v>
      </c>
      <c r="AT553" s="81">
        <v>162</v>
      </c>
      <c r="AU553" s="86" t="s">
        <v>1765</v>
      </c>
      <c r="AV553" s="81" t="b">
        <v>0</v>
      </c>
      <c r="AW553" s="81" t="s">
        <v>1780</v>
      </c>
      <c r="AX553" s="86" t="s">
        <v>1940</v>
      </c>
      <c r="AY553" s="81" t="s">
        <v>66</v>
      </c>
      <c r="AZ553" s="49"/>
      <c r="BA553" s="49"/>
      <c r="BB553" s="49"/>
      <c r="BC553" s="49"/>
      <c r="BD553" s="49" t="s">
        <v>480</v>
      </c>
      <c r="BE553" s="49" t="s">
        <v>480</v>
      </c>
      <c r="BF553" s="123" t="s">
        <v>6471</v>
      </c>
      <c r="BG553" s="123" t="s">
        <v>6471</v>
      </c>
      <c r="BH553" s="123" t="s">
        <v>6630</v>
      </c>
      <c r="BI553" s="123" t="s">
        <v>6630</v>
      </c>
      <c r="BJ553" s="87" t="e">
        <f>REPLACE(INDEX(GroupVertices[Group], MATCH(Vertices[[#This Row],[Vertex]],GroupVertices[Vertex],0)),1,1,"")</f>
        <v>#N/A</v>
      </c>
    </row>
    <row r="554" spans="1:62" x14ac:dyDescent="0.25">
      <c r="A554" s="67" t="s">
        <v>367</v>
      </c>
      <c r="B554" s="68"/>
      <c r="C554" s="68"/>
      <c r="D554" s="69"/>
      <c r="E554" s="71"/>
      <c r="F554" s="103" t="s">
        <v>645</v>
      </c>
      <c r="G554" s="68"/>
      <c r="H554" s="72"/>
      <c r="I554" s="73"/>
      <c r="J554" s="73"/>
      <c r="K554" s="72" t="s">
        <v>2113</v>
      </c>
      <c r="L554" s="76"/>
      <c r="M554" s="77">
        <v>5411.10791015625</v>
      </c>
      <c r="N554" s="77">
        <v>5465.20751953125</v>
      </c>
      <c r="O554" s="78"/>
      <c r="P554" s="79"/>
      <c r="Q554" s="79"/>
      <c r="R554" s="89"/>
      <c r="S554" s="49">
        <v>0</v>
      </c>
      <c r="T554" s="49">
        <v>1</v>
      </c>
      <c r="U554" s="50">
        <v>0</v>
      </c>
      <c r="V554" s="50">
        <v>9.9299999999999996E-4</v>
      </c>
      <c r="W554" s="50">
        <v>1.297E-3</v>
      </c>
      <c r="X554" s="50">
        <v>0.37564799999999998</v>
      </c>
      <c r="Y554" s="50">
        <v>0</v>
      </c>
      <c r="Z554" s="50">
        <v>0</v>
      </c>
      <c r="AA554" s="74">
        <v>554</v>
      </c>
      <c r="AB554" s="74"/>
      <c r="AC554" s="75"/>
      <c r="AD554" s="81" t="s">
        <v>1242</v>
      </c>
      <c r="AE554" s="81">
        <v>212</v>
      </c>
      <c r="AF554" s="81">
        <v>30</v>
      </c>
      <c r="AG554" s="81">
        <v>803</v>
      </c>
      <c r="AH554" s="81">
        <v>1606</v>
      </c>
      <c r="AI554" s="81"/>
      <c r="AJ554" s="81" t="s">
        <v>1392</v>
      </c>
      <c r="AK554" s="81" t="s">
        <v>1045</v>
      </c>
      <c r="AL554" s="81"/>
      <c r="AM554" s="81"/>
      <c r="AN554" s="83">
        <v>42807.173310185186</v>
      </c>
      <c r="AO554" s="86" t="s">
        <v>1715</v>
      </c>
      <c r="AP554" s="81" t="b">
        <v>1</v>
      </c>
      <c r="AQ554" s="81" t="b">
        <v>0</v>
      </c>
      <c r="AR554" s="81" t="b">
        <v>0</v>
      </c>
      <c r="AS554" s="81" t="s">
        <v>1023</v>
      </c>
      <c r="AT554" s="81">
        <v>0</v>
      </c>
      <c r="AU554" s="81"/>
      <c r="AV554" s="81" t="b">
        <v>0</v>
      </c>
      <c r="AW554" s="81" t="s">
        <v>1780</v>
      </c>
      <c r="AX554" s="86" t="s">
        <v>1942</v>
      </c>
      <c r="AY554" s="81" t="s">
        <v>66</v>
      </c>
      <c r="AZ554" s="49"/>
      <c r="BA554" s="49"/>
      <c r="BB554" s="49"/>
      <c r="BC554" s="49"/>
      <c r="BD554" s="49" t="s">
        <v>480</v>
      </c>
      <c r="BE554" s="49" t="s">
        <v>480</v>
      </c>
      <c r="BF554" s="123" t="s">
        <v>6428</v>
      </c>
      <c r="BG554" s="123" t="s">
        <v>6428</v>
      </c>
      <c r="BH554" s="123" t="s">
        <v>6588</v>
      </c>
      <c r="BI554" s="123" t="s">
        <v>6588</v>
      </c>
      <c r="BJ554" s="87" t="e">
        <f>REPLACE(INDEX(GroupVertices[Group], MATCH(Vertices[[#This Row],[Vertex]],GroupVertices[Vertex],0)),1,1,"")</f>
        <v>#N/A</v>
      </c>
    </row>
    <row r="555" spans="1:62" x14ac:dyDescent="0.25">
      <c r="A555" s="67" t="s">
        <v>368</v>
      </c>
      <c r="B555" s="68"/>
      <c r="C555" s="68"/>
      <c r="D555" s="69"/>
      <c r="E555" s="71"/>
      <c r="F555" s="103" t="s">
        <v>646</v>
      </c>
      <c r="G555" s="68"/>
      <c r="H555" s="72"/>
      <c r="I555" s="73"/>
      <c r="J555" s="73"/>
      <c r="K555" s="72" t="s">
        <v>2114</v>
      </c>
      <c r="L555" s="76"/>
      <c r="M555" s="77">
        <v>5140.76708984375</v>
      </c>
      <c r="N555" s="77">
        <v>5007.1884765625</v>
      </c>
      <c r="O555" s="78"/>
      <c r="P555" s="79"/>
      <c r="Q555" s="79"/>
      <c r="R555" s="89"/>
      <c r="S555" s="49">
        <v>0</v>
      </c>
      <c r="T555" s="49">
        <v>1</v>
      </c>
      <c r="U555" s="50">
        <v>0</v>
      </c>
      <c r="V555" s="50">
        <v>9.9299999999999996E-4</v>
      </c>
      <c r="W555" s="50">
        <v>1.297E-3</v>
      </c>
      <c r="X555" s="50">
        <v>0.37564799999999998</v>
      </c>
      <c r="Y555" s="50">
        <v>0</v>
      </c>
      <c r="Z555" s="50">
        <v>0</v>
      </c>
      <c r="AA555" s="74">
        <v>555</v>
      </c>
      <c r="AB555" s="74"/>
      <c r="AC555" s="75"/>
      <c r="AD555" s="81" t="s">
        <v>1243</v>
      </c>
      <c r="AE555" s="81">
        <v>3434</v>
      </c>
      <c r="AF555" s="81">
        <v>545</v>
      </c>
      <c r="AG555" s="81">
        <v>8016</v>
      </c>
      <c r="AH555" s="81">
        <v>9483</v>
      </c>
      <c r="AI555" s="81">
        <v>19800</v>
      </c>
      <c r="AJ555" s="81" t="s">
        <v>1393</v>
      </c>
      <c r="AK555" s="81" t="s">
        <v>1493</v>
      </c>
      <c r="AL555" s="86" t="s">
        <v>1564</v>
      </c>
      <c r="AM555" s="81" t="s">
        <v>1435</v>
      </c>
      <c r="AN555" s="83">
        <v>41547.624398148146</v>
      </c>
      <c r="AO555" s="86" t="s">
        <v>1716</v>
      </c>
      <c r="AP555" s="81" t="b">
        <v>1</v>
      </c>
      <c r="AQ555" s="81" t="b">
        <v>0</v>
      </c>
      <c r="AR555" s="81" t="b">
        <v>1</v>
      </c>
      <c r="AS555" s="81" t="s">
        <v>1023</v>
      </c>
      <c r="AT555" s="81">
        <v>22</v>
      </c>
      <c r="AU555" s="86" t="s">
        <v>1731</v>
      </c>
      <c r="AV555" s="81" t="b">
        <v>0</v>
      </c>
      <c r="AW555" s="81" t="s">
        <v>1780</v>
      </c>
      <c r="AX555" s="86" t="s">
        <v>1943</v>
      </c>
      <c r="AY555" s="81" t="s">
        <v>66</v>
      </c>
      <c r="AZ555" s="49"/>
      <c r="BA555" s="49"/>
      <c r="BB555" s="49"/>
      <c r="BC555" s="49"/>
      <c r="BD555" s="49" t="s">
        <v>480</v>
      </c>
      <c r="BE555" s="49" t="s">
        <v>480</v>
      </c>
      <c r="BF555" s="123" t="s">
        <v>6432</v>
      </c>
      <c r="BG555" s="123" t="s">
        <v>6432</v>
      </c>
      <c r="BH555" s="123" t="s">
        <v>6592</v>
      </c>
      <c r="BI555" s="123" t="s">
        <v>6592</v>
      </c>
      <c r="BJ555" s="87" t="e">
        <f>REPLACE(INDEX(GroupVertices[Group], MATCH(Vertices[[#This Row],[Vertex]],GroupVertices[Vertex],0)),1,1,"")</f>
        <v>#N/A</v>
      </c>
    </row>
    <row r="556" spans="1:62" x14ac:dyDescent="0.25">
      <c r="A556" s="67" t="s">
        <v>369</v>
      </c>
      <c r="B556" s="68"/>
      <c r="C556" s="68"/>
      <c r="D556" s="69"/>
      <c r="E556" s="71"/>
      <c r="F556" s="103" t="s">
        <v>647</v>
      </c>
      <c r="G556" s="68"/>
      <c r="H556" s="72"/>
      <c r="I556" s="73"/>
      <c r="J556" s="73"/>
      <c r="K556" s="72" t="s">
        <v>2115</v>
      </c>
      <c r="L556" s="76"/>
      <c r="M556" s="77">
        <v>1553.8876953125</v>
      </c>
      <c r="N556" s="77">
        <v>4694.22998046875</v>
      </c>
      <c r="O556" s="78"/>
      <c r="P556" s="79"/>
      <c r="Q556" s="79"/>
      <c r="R556" s="89"/>
      <c r="S556" s="49">
        <v>0</v>
      </c>
      <c r="T556" s="49">
        <v>1</v>
      </c>
      <c r="U556" s="50">
        <v>0</v>
      </c>
      <c r="V556" s="50">
        <v>9.9299999999999996E-4</v>
      </c>
      <c r="W556" s="50">
        <v>1.297E-3</v>
      </c>
      <c r="X556" s="50">
        <v>0.37564799999999998</v>
      </c>
      <c r="Y556" s="50">
        <v>0</v>
      </c>
      <c r="Z556" s="50">
        <v>0</v>
      </c>
      <c r="AA556" s="74">
        <v>556</v>
      </c>
      <c r="AB556" s="74"/>
      <c r="AC556" s="75"/>
      <c r="AD556" s="81" t="s">
        <v>1244</v>
      </c>
      <c r="AE556" s="81">
        <v>90</v>
      </c>
      <c r="AF556" s="81">
        <v>27</v>
      </c>
      <c r="AG556" s="81">
        <v>116</v>
      </c>
      <c r="AH556" s="81">
        <v>77</v>
      </c>
      <c r="AI556" s="81"/>
      <c r="AJ556" s="81" t="s">
        <v>1394</v>
      </c>
      <c r="AK556" s="81" t="s">
        <v>1418</v>
      </c>
      <c r="AL556" s="81"/>
      <c r="AM556" s="81"/>
      <c r="AN556" s="83">
        <v>40964.684004629627</v>
      </c>
      <c r="AO556" s="81"/>
      <c r="AP556" s="81" t="b">
        <v>1</v>
      </c>
      <c r="AQ556" s="81" t="b">
        <v>0</v>
      </c>
      <c r="AR556" s="81" t="b">
        <v>1</v>
      </c>
      <c r="AS556" s="81" t="s">
        <v>1023</v>
      </c>
      <c r="AT556" s="81">
        <v>0</v>
      </c>
      <c r="AU556" s="86" t="s">
        <v>1731</v>
      </c>
      <c r="AV556" s="81" t="b">
        <v>0</v>
      </c>
      <c r="AW556" s="81" t="s">
        <v>1780</v>
      </c>
      <c r="AX556" s="86" t="s">
        <v>1944</v>
      </c>
      <c r="AY556" s="81" t="s">
        <v>66</v>
      </c>
      <c r="AZ556" s="49" t="s">
        <v>470</v>
      </c>
      <c r="BA556" s="49" t="s">
        <v>470</v>
      </c>
      <c r="BB556" s="49" t="s">
        <v>478</v>
      </c>
      <c r="BC556" s="49" t="s">
        <v>478</v>
      </c>
      <c r="BD556" s="49"/>
      <c r="BE556" s="49"/>
      <c r="BF556" s="123" t="s">
        <v>6482</v>
      </c>
      <c r="BG556" s="123" t="s">
        <v>6482</v>
      </c>
      <c r="BH556" s="123" t="s">
        <v>6641</v>
      </c>
      <c r="BI556" s="123" t="s">
        <v>6641</v>
      </c>
      <c r="BJ556" s="87" t="e">
        <f>REPLACE(INDEX(GroupVertices[Group], MATCH(Vertices[[#This Row],[Vertex]],GroupVertices[Vertex],0)),1,1,"")</f>
        <v>#N/A</v>
      </c>
    </row>
    <row r="557" spans="1:62" x14ac:dyDescent="0.25">
      <c r="A557" s="67" t="s">
        <v>370</v>
      </c>
      <c r="B557" s="68"/>
      <c r="C557" s="68"/>
      <c r="D557" s="69"/>
      <c r="E557" s="71"/>
      <c r="F557" s="103" t="s">
        <v>648</v>
      </c>
      <c r="G557" s="68"/>
      <c r="H557" s="72"/>
      <c r="I557" s="73"/>
      <c r="J557" s="73"/>
      <c r="K557" s="72" t="s">
        <v>2116</v>
      </c>
      <c r="L557" s="76"/>
      <c r="M557" s="77">
        <v>6426.3095703125</v>
      </c>
      <c r="N557" s="77">
        <v>5410.0185546875</v>
      </c>
      <c r="O557" s="78"/>
      <c r="P557" s="79"/>
      <c r="Q557" s="79"/>
      <c r="R557" s="89"/>
      <c r="S557" s="49">
        <v>0</v>
      </c>
      <c r="T557" s="49">
        <v>1</v>
      </c>
      <c r="U557" s="50">
        <v>0</v>
      </c>
      <c r="V557" s="50">
        <v>9.9299999999999996E-4</v>
      </c>
      <c r="W557" s="50">
        <v>1.297E-3</v>
      </c>
      <c r="X557" s="50">
        <v>0.37564799999999998</v>
      </c>
      <c r="Y557" s="50">
        <v>0</v>
      </c>
      <c r="Z557" s="50">
        <v>0</v>
      </c>
      <c r="AA557" s="74">
        <v>557</v>
      </c>
      <c r="AB557" s="74"/>
      <c r="AC557" s="75"/>
      <c r="AD557" s="81" t="s">
        <v>1245</v>
      </c>
      <c r="AE557" s="81">
        <v>469</v>
      </c>
      <c r="AF557" s="81">
        <v>159</v>
      </c>
      <c r="AG557" s="81">
        <v>9401</v>
      </c>
      <c r="AH557" s="81">
        <v>11666</v>
      </c>
      <c r="AI557" s="81"/>
      <c r="AJ557" s="81" t="s">
        <v>1395</v>
      </c>
      <c r="AK557" s="81" t="s">
        <v>1494</v>
      </c>
      <c r="AL557" s="86" t="s">
        <v>1565</v>
      </c>
      <c r="AM557" s="81"/>
      <c r="AN557" s="83">
        <v>40959.221898148149</v>
      </c>
      <c r="AO557" s="86" t="s">
        <v>1717</v>
      </c>
      <c r="AP557" s="81" t="b">
        <v>0</v>
      </c>
      <c r="AQ557" s="81" t="b">
        <v>0</v>
      </c>
      <c r="AR557" s="81" t="b">
        <v>1</v>
      </c>
      <c r="AS557" s="81" t="s">
        <v>1023</v>
      </c>
      <c r="AT557" s="81">
        <v>6</v>
      </c>
      <c r="AU557" s="86" t="s">
        <v>1731</v>
      </c>
      <c r="AV557" s="81" t="b">
        <v>0</v>
      </c>
      <c r="AW557" s="81" t="s">
        <v>1780</v>
      </c>
      <c r="AX557" s="86" t="s">
        <v>1945</v>
      </c>
      <c r="AY557" s="81" t="s">
        <v>66</v>
      </c>
      <c r="AZ557" s="49"/>
      <c r="BA557" s="49"/>
      <c r="BB557" s="49"/>
      <c r="BC557" s="49"/>
      <c r="BD557" s="49" t="s">
        <v>495</v>
      </c>
      <c r="BE557" s="49" t="s">
        <v>495</v>
      </c>
      <c r="BF557" s="123" t="s">
        <v>6483</v>
      </c>
      <c r="BG557" s="123" t="s">
        <v>6483</v>
      </c>
      <c r="BH557" s="123" t="s">
        <v>6642</v>
      </c>
      <c r="BI557" s="123" t="s">
        <v>6642</v>
      </c>
      <c r="BJ557" s="87" t="e">
        <f>REPLACE(INDEX(GroupVertices[Group], MATCH(Vertices[[#This Row],[Vertex]],GroupVertices[Vertex],0)),1,1,"")</f>
        <v>#N/A</v>
      </c>
    </row>
    <row r="558" spans="1:62" x14ac:dyDescent="0.25">
      <c r="A558" s="67" t="s">
        <v>371</v>
      </c>
      <c r="B558" s="68"/>
      <c r="C558" s="68"/>
      <c r="D558" s="69"/>
      <c r="E558" s="71"/>
      <c r="F558" s="103" t="s">
        <v>649</v>
      </c>
      <c r="G558" s="68"/>
      <c r="H558" s="72"/>
      <c r="I558" s="73"/>
      <c r="J558" s="73"/>
      <c r="K558" s="72" t="s">
        <v>2117</v>
      </c>
      <c r="L558" s="76"/>
      <c r="M558" s="77">
        <v>259.30078125</v>
      </c>
      <c r="N558" s="77">
        <v>5247.01953125</v>
      </c>
      <c r="O558" s="78"/>
      <c r="P558" s="79"/>
      <c r="Q558" s="79"/>
      <c r="R558" s="89"/>
      <c r="S558" s="49">
        <v>0</v>
      </c>
      <c r="T558" s="49">
        <v>1</v>
      </c>
      <c r="U558" s="50">
        <v>0</v>
      </c>
      <c r="V558" s="50">
        <v>1</v>
      </c>
      <c r="W558" s="50">
        <v>0</v>
      </c>
      <c r="X558" s="50">
        <v>0.99999899999999997</v>
      </c>
      <c r="Y558" s="50">
        <v>0</v>
      </c>
      <c r="Z558" s="50">
        <v>0</v>
      </c>
      <c r="AA558" s="74">
        <v>558</v>
      </c>
      <c r="AB558" s="74"/>
      <c r="AC558" s="75"/>
      <c r="AD558" s="81" t="s">
        <v>1246</v>
      </c>
      <c r="AE558" s="81">
        <v>325</v>
      </c>
      <c r="AF558" s="81">
        <v>139</v>
      </c>
      <c r="AG558" s="81">
        <v>7059</v>
      </c>
      <c r="AH558" s="81">
        <v>2658</v>
      </c>
      <c r="AI558" s="81">
        <v>3600</v>
      </c>
      <c r="AJ558" s="81"/>
      <c r="AK558" s="81"/>
      <c r="AL558" s="81"/>
      <c r="AM558" s="81" t="s">
        <v>1574</v>
      </c>
      <c r="AN558" s="83">
        <v>40489.765520833331</v>
      </c>
      <c r="AO558" s="86" t="s">
        <v>1718</v>
      </c>
      <c r="AP558" s="81" t="b">
        <v>0</v>
      </c>
      <c r="AQ558" s="81" t="b">
        <v>0</v>
      </c>
      <c r="AR558" s="81" t="b">
        <v>0</v>
      </c>
      <c r="AS558" s="81" t="s">
        <v>1023</v>
      </c>
      <c r="AT558" s="81">
        <v>17</v>
      </c>
      <c r="AU558" s="86" t="s">
        <v>1766</v>
      </c>
      <c r="AV558" s="81" t="b">
        <v>0</v>
      </c>
      <c r="AW558" s="81" t="s">
        <v>1780</v>
      </c>
      <c r="AX558" s="86" t="s">
        <v>1946</v>
      </c>
      <c r="AY558" s="81" t="s">
        <v>66</v>
      </c>
      <c r="AZ558" s="49"/>
      <c r="BA558" s="49"/>
      <c r="BB558" s="49"/>
      <c r="BC558" s="49"/>
      <c r="BD558" s="49"/>
      <c r="BE558" s="49"/>
      <c r="BF558" s="123" t="s">
        <v>6484</v>
      </c>
      <c r="BG558" s="123" t="s">
        <v>6484</v>
      </c>
      <c r="BH558" s="123" t="s">
        <v>6643</v>
      </c>
      <c r="BI558" s="123" t="s">
        <v>6643</v>
      </c>
      <c r="BJ558" s="87" t="e">
        <f>REPLACE(INDEX(GroupVertices[Group], MATCH(Vertices[[#This Row],[Vertex]],GroupVertices[Vertex],0)),1,1,"")</f>
        <v>#N/A</v>
      </c>
    </row>
    <row r="559" spans="1:62" x14ac:dyDescent="0.25">
      <c r="A559" s="67" t="s">
        <v>375</v>
      </c>
      <c r="B559" s="68"/>
      <c r="C559" s="68"/>
      <c r="D559" s="69"/>
      <c r="E559" s="71"/>
      <c r="F559" s="103" t="s">
        <v>653</v>
      </c>
      <c r="G559" s="68"/>
      <c r="H559" s="72"/>
      <c r="I559" s="73"/>
      <c r="J559" s="73"/>
      <c r="K559" s="72" t="s">
        <v>2122</v>
      </c>
      <c r="L559" s="76"/>
      <c r="M559" s="77">
        <v>6412.17626953125</v>
      </c>
      <c r="N559" s="77">
        <v>8750.9609375</v>
      </c>
      <c r="O559" s="78"/>
      <c r="P559" s="79"/>
      <c r="Q559" s="79"/>
      <c r="R559" s="89"/>
      <c r="S559" s="49">
        <v>0</v>
      </c>
      <c r="T559" s="49">
        <v>1</v>
      </c>
      <c r="U559" s="50">
        <v>0</v>
      </c>
      <c r="V559" s="50">
        <v>9.9299999999999996E-4</v>
      </c>
      <c r="W559" s="50">
        <v>1.297E-3</v>
      </c>
      <c r="X559" s="50">
        <v>0.37564799999999998</v>
      </c>
      <c r="Y559" s="50">
        <v>0</v>
      </c>
      <c r="Z559" s="50">
        <v>0</v>
      </c>
      <c r="AA559" s="74">
        <v>559</v>
      </c>
      <c r="AB559" s="74"/>
      <c r="AC559" s="75"/>
      <c r="AD559" s="81" t="s">
        <v>1250</v>
      </c>
      <c r="AE559" s="81">
        <v>296</v>
      </c>
      <c r="AF559" s="81">
        <v>190</v>
      </c>
      <c r="AG559" s="81">
        <v>3124</v>
      </c>
      <c r="AH559" s="81">
        <v>13025</v>
      </c>
      <c r="AI559" s="81">
        <v>-25200</v>
      </c>
      <c r="AJ559" s="81" t="s">
        <v>1400</v>
      </c>
      <c r="AK559" s="81"/>
      <c r="AL559" s="81"/>
      <c r="AM559" s="81" t="s">
        <v>1568</v>
      </c>
      <c r="AN559" s="83">
        <v>42122.365983796299</v>
      </c>
      <c r="AO559" s="86" t="s">
        <v>1723</v>
      </c>
      <c r="AP559" s="81" t="b">
        <v>0</v>
      </c>
      <c r="AQ559" s="81" t="b">
        <v>0</v>
      </c>
      <c r="AR559" s="81" t="b">
        <v>0</v>
      </c>
      <c r="AS559" s="81" t="s">
        <v>1023</v>
      </c>
      <c r="AT559" s="81">
        <v>7</v>
      </c>
      <c r="AU559" s="86" t="s">
        <v>1731</v>
      </c>
      <c r="AV559" s="81" t="b">
        <v>0</v>
      </c>
      <c r="AW559" s="81" t="s">
        <v>1780</v>
      </c>
      <c r="AX559" s="86" t="s">
        <v>1951</v>
      </c>
      <c r="AY559" s="81" t="s">
        <v>66</v>
      </c>
      <c r="AZ559" s="49"/>
      <c r="BA559" s="49"/>
      <c r="BB559" s="49"/>
      <c r="BC559" s="49"/>
      <c r="BD559" s="49" t="s">
        <v>480</v>
      </c>
      <c r="BE559" s="49" t="s">
        <v>480</v>
      </c>
      <c r="BF559" s="123" t="s">
        <v>6488</v>
      </c>
      <c r="BG559" s="123" t="s">
        <v>6488</v>
      </c>
      <c r="BH559" s="123" t="s">
        <v>6647</v>
      </c>
      <c r="BI559" s="123" t="s">
        <v>6647</v>
      </c>
      <c r="BJ559" s="87" t="e">
        <f>REPLACE(INDEX(GroupVertices[Group], MATCH(Vertices[[#This Row],[Vertex]],GroupVertices[Vertex],0)),1,1,"")</f>
        <v>#N/A</v>
      </c>
    </row>
    <row r="560" spans="1:62" x14ac:dyDescent="0.25">
      <c r="A560" s="67" t="s">
        <v>377</v>
      </c>
      <c r="B560" s="68"/>
      <c r="C560" s="68"/>
      <c r="D560" s="69"/>
      <c r="E560" s="71"/>
      <c r="F560" s="103" t="s">
        <v>655</v>
      </c>
      <c r="G560" s="68"/>
      <c r="H560" s="72"/>
      <c r="I560" s="73"/>
      <c r="J560" s="73"/>
      <c r="K560" s="72" t="s">
        <v>2124</v>
      </c>
      <c r="L560" s="76"/>
      <c r="M560" s="77">
        <v>5675.13330078125</v>
      </c>
      <c r="N560" s="77">
        <v>9008.3759765625</v>
      </c>
      <c r="O560" s="78"/>
      <c r="P560" s="79"/>
      <c r="Q560" s="79"/>
      <c r="R560" s="89"/>
      <c r="S560" s="49">
        <v>0</v>
      </c>
      <c r="T560" s="49">
        <v>1</v>
      </c>
      <c r="U560" s="50">
        <v>0</v>
      </c>
      <c r="V560" s="50">
        <v>9.9299999999999996E-4</v>
      </c>
      <c r="W560" s="50">
        <v>1.297E-3</v>
      </c>
      <c r="X560" s="50">
        <v>0.37564799999999998</v>
      </c>
      <c r="Y560" s="50">
        <v>0</v>
      </c>
      <c r="Z560" s="50">
        <v>0</v>
      </c>
      <c r="AA560" s="74">
        <v>560</v>
      </c>
      <c r="AB560" s="74"/>
      <c r="AC560" s="75"/>
      <c r="AD560" s="81" t="s">
        <v>1252</v>
      </c>
      <c r="AE560" s="81">
        <v>271</v>
      </c>
      <c r="AF560" s="81">
        <v>89</v>
      </c>
      <c r="AG560" s="81">
        <v>2115</v>
      </c>
      <c r="AH560" s="81">
        <v>1398</v>
      </c>
      <c r="AI560" s="81">
        <v>19800</v>
      </c>
      <c r="AJ560" s="81" t="s">
        <v>1402</v>
      </c>
      <c r="AK560" s="81" t="s">
        <v>1498</v>
      </c>
      <c r="AL560" s="81"/>
      <c r="AM560" s="81" t="s">
        <v>1498</v>
      </c>
      <c r="AN560" s="83">
        <v>41038.214733796296</v>
      </c>
      <c r="AO560" s="86" t="s">
        <v>1725</v>
      </c>
      <c r="AP560" s="81" t="b">
        <v>1</v>
      </c>
      <c r="AQ560" s="81" t="b">
        <v>0</v>
      </c>
      <c r="AR560" s="81" t="b">
        <v>0</v>
      </c>
      <c r="AS560" s="81" t="s">
        <v>1023</v>
      </c>
      <c r="AT560" s="81">
        <v>7</v>
      </c>
      <c r="AU560" s="86" t="s">
        <v>1731</v>
      </c>
      <c r="AV560" s="81" t="b">
        <v>0</v>
      </c>
      <c r="AW560" s="81" t="s">
        <v>1780</v>
      </c>
      <c r="AX560" s="86" t="s">
        <v>1953</v>
      </c>
      <c r="AY560" s="81" t="s">
        <v>66</v>
      </c>
      <c r="AZ560" s="49"/>
      <c r="BA560" s="49"/>
      <c r="BB560" s="49"/>
      <c r="BC560" s="49"/>
      <c r="BD560" s="49" t="s">
        <v>480</v>
      </c>
      <c r="BE560" s="49" t="s">
        <v>480</v>
      </c>
      <c r="BF560" s="123" t="s">
        <v>6488</v>
      </c>
      <c r="BG560" s="123" t="s">
        <v>6488</v>
      </c>
      <c r="BH560" s="123" t="s">
        <v>6647</v>
      </c>
      <c r="BI560" s="123" t="s">
        <v>6647</v>
      </c>
      <c r="BJ560" s="87" t="e">
        <f>REPLACE(INDEX(GroupVertices[Group], MATCH(Vertices[[#This Row],[Vertex]],GroupVertices[Vertex],0)),1,1,"")</f>
        <v>#N/A</v>
      </c>
    </row>
    <row r="561" spans="1:62" x14ac:dyDescent="0.25">
      <c r="A561" s="67" t="s">
        <v>380</v>
      </c>
      <c r="B561" s="68"/>
      <c r="C561" s="68"/>
      <c r="D561" s="69"/>
      <c r="E561" s="71"/>
      <c r="F561" s="103" t="s">
        <v>658</v>
      </c>
      <c r="G561" s="68"/>
      <c r="H561" s="72"/>
      <c r="I561" s="73"/>
      <c r="J561" s="73"/>
      <c r="K561" s="72" t="s">
        <v>2126</v>
      </c>
      <c r="L561" s="76"/>
      <c r="M561" s="77">
        <v>855.63323974609375</v>
      </c>
      <c r="N561" s="77">
        <v>7743.09228515625</v>
      </c>
      <c r="O561" s="78"/>
      <c r="P561" s="79"/>
      <c r="Q561" s="79"/>
      <c r="R561" s="89"/>
      <c r="S561" s="49">
        <v>0</v>
      </c>
      <c r="T561" s="49">
        <v>1</v>
      </c>
      <c r="U561" s="50">
        <v>0</v>
      </c>
      <c r="V561" s="50">
        <v>5.3200000000000003E-4</v>
      </c>
      <c r="W561" s="50">
        <v>3.0000000000000001E-6</v>
      </c>
      <c r="X561" s="50">
        <v>0.51945399999999997</v>
      </c>
      <c r="Y561" s="50">
        <v>0</v>
      </c>
      <c r="Z561" s="50">
        <v>0</v>
      </c>
      <c r="AA561" s="74">
        <v>561</v>
      </c>
      <c r="AB561" s="74"/>
      <c r="AC561" s="75"/>
      <c r="AD561" s="81" t="s">
        <v>1255</v>
      </c>
      <c r="AE561" s="81">
        <v>614</v>
      </c>
      <c r="AF561" s="81">
        <v>8527</v>
      </c>
      <c r="AG561" s="81">
        <v>40061</v>
      </c>
      <c r="AH561" s="81">
        <v>682</v>
      </c>
      <c r="AI561" s="81">
        <v>7200</v>
      </c>
      <c r="AJ561" s="81" t="s">
        <v>1405</v>
      </c>
      <c r="AK561" s="81" t="s">
        <v>1500</v>
      </c>
      <c r="AL561" s="86" t="s">
        <v>1566</v>
      </c>
      <c r="AM561" s="81" t="s">
        <v>1575</v>
      </c>
      <c r="AN561" s="83">
        <v>39878.658576388887</v>
      </c>
      <c r="AO561" s="86" t="s">
        <v>1727</v>
      </c>
      <c r="AP561" s="81" t="b">
        <v>0</v>
      </c>
      <c r="AQ561" s="81" t="b">
        <v>0</v>
      </c>
      <c r="AR561" s="81" t="b">
        <v>0</v>
      </c>
      <c r="AS561" s="81" t="s">
        <v>1023</v>
      </c>
      <c r="AT561" s="81">
        <v>184</v>
      </c>
      <c r="AU561" s="86" t="s">
        <v>1768</v>
      </c>
      <c r="AV561" s="81" t="b">
        <v>0</v>
      </c>
      <c r="AW561" s="81" t="s">
        <v>1780</v>
      </c>
      <c r="AX561" s="86" t="s">
        <v>1956</v>
      </c>
      <c r="AY561" s="81" t="s">
        <v>66</v>
      </c>
      <c r="AZ561" s="49"/>
      <c r="BA561" s="49"/>
      <c r="BB561" s="49"/>
      <c r="BC561" s="49"/>
      <c r="BD561" s="49"/>
      <c r="BE561" s="49"/>
      <c r="BF561" s="123" t="s">
        <v>6492</v>
      </c>
      <c r="BG561" s="123" t="s">
        <v>6492</v>
      </c>
      <c r="BH561" s="123" t="s">
        <v>6651</v>
      </c>
      <c r="BI561" s="123" t="s">
        <v>6651</v>
      </c>
      <c r="BJ561" s="87" t="e">
        <f>REPLACE(INDEX(GroupVertices[Group], MATCH(Vertices[[#This Row],[Vertex]],GroupVertices[Vertex],0)),1,1,"")</f>
        <v>#N/A</v>
      </c>
    </row>
    <row r="562" spans="1:62" x14ac:dyDescent="0.25">
      <c r="A562" s="67" t="s">
        <v>2131</v>
      </c>
      <c r="B562" s="68"/>
      <c r="C562" s="68"/>
      <c r="D562" s="69"/>
      <c r="E562" s="111"/>
      <c r="F562" s="103" t="s">
        <v>2711</v>
      </c>
      <c r="G562" s="112"/>
      <c r="H562" s="72"/>
      <c r="I562" s="73"/>
      <c r="J562" s="113"/>
      <c r="K562" s="72" t="s">
        <v>5928</v>
      </c>
      <c r="L562" s="114"/>
      <c r="M562" s="77">
        <v>1786.7734375</v>
      </c>
      <c r="N562" s="77">
        <v>5286.98974609375</v>
      </c>
      <c r="O562" s="78"/>
      <c r="P562" s="79"/>
      <c r="Q562" s="79"/>
      <c r="R562" s="89"/>
      <c r="S562" s="49">
        <v>0</v>
      </c>
      <c r="T562" s="49">
        <v>1</v>
      </c>
      <c r="U562" s="50">
        <v>0</v>
      </c>
      <c r="V562" s="50">
        <v>9.9299999999999996E-4</v>
      </c>
      <c r="W562" s="50">
        <v>1.297E-3</v>
      </c>
      <c r="X562" s="50">
        <v>0.37564799999999998</v>
      </c>
      <c r="Y562" s="50">
        <v>0</v>
      </c>
      <c r="Z562" s="50">
        <v>0</v>
      </c>
      <c r="AA562" s="74">
        <v>562</v>
      </c>
      <c r="AB562" s="74"/>
      <c r="AC562" s="75"/>
      <c r="AD562" s="82" t="s">
        <v>3996</v>
      </c>
      <c r="AE562" s="82">
        <v>539</v>
      </c>
      <c r="AF562" s="82">
        <v>143</v>
      </c>
      <c r="AG562" s="82">
        <v>3666</v>
      </c>
      <c r="AH562" s="82">
        <v>7342</v>
      </c>
      <c r="AI562" s="82"/>
      <c r="AJ562" s="82" t="s">
        <v>4437</v>
      </c>
      <c r="AK562" s="82"/>
      <c r="AL562" s="82"/>
      <c r="AM562" s="82"/>
      <c r="AN562" s="84">
        <v>41927.4684375</v>
      </c>
      <c r="AO562" s="85" t="s">
        <v>5051</v>
      </c>
      <c r="AP562" s="82" t="b">
        <v>1</v>
      </c>
      <c r="AQ562" s="82" t="b">
        <v>0</v>
      </c>
      <c r="AR562" s="82" t="b">
        <v>0</v>
      </c>
      <c r="AS562" s="82" t="s">
        <v>1023</v>
      </c>
      <c r="AT562" s="82">
        <v>3</v>
      </c>
      <c r="AU562" s="85" t="s">
        <v>1731</v>
      </c>
      <c r="AV562" s="82" t="b">
        <v>0</v>
      </c>
      <c r="AW562" s="82" t="s">
        <v>1780</v>
      </c>
      <c r="AX562" s="85" t="s">
        <v>5476</v>
      </c>
      <c r="AY562" s="82" t="s">
        <v>66</v>
      </c>
      <c r="AZ562" s="49"/>
      <c r="BA562" s="49"/>
      <c r="BB562" s="49"/>
      <c r="BC562" s="49"/>
      <c r="BD562" s="49"/>
      <c r="BE562" s="49"/>
      <c r="BF562" s="123" t="s">
        <v>6494</v>
      </c>
      <c r="BG562" s="123" t="s">
        <v>6494</v>
      </c>
      <c r="BH562" s="123" t="s">
        <v>6653</v>
      </c>
      <c r="BI562" s="123" t="s">
        <v>6653</v>
      </c>
      <c r="BJ562" s="87" t="e">
        <f>REPLACE(INDEX(GroupVertices[Group], MATCH(Vertices[[#This Row],[Vertex]],GroupVertices[Vertex],0)),1,1,"")</f>
        <v>#N/A</v>
      </c>
    </row>
    <row r="563" spans="1:62" x14ac:dyDescent="0.25">
      <c r="A563" s="67" t="s">
        <v>2132</v>
      </c>
      <c r="B563" s="68"/>
      <c r="C563" s="68"/>
      <c r="D563" s="69"/>
      <c r="E563" s="111"/>
      <c r="F563" s="103" t="s">
        <v>2712</v>
      </c>
      <c r="G563" s="112"/>
      <c r="H563" s="72"/>
      <c r="I563" s="73"/>
      <c r="J563" s="113"/>
      <c r="K563" s="72" t="s">
        <v>5929</v>
      </c>
      <c r="L563" s="114"/>
      <c r="M563" s="77">
        <v>1429.6368408203125</v>
      </c>
      <c r="N563" s="77">
        <v>1821.16650390625</v>
      </c>
      <c r="O563" s="78"/>
      <c r="P563" s="79"/>
      <c r="Q563" s="79"/>
      <c r="R563" s="89"/>
      <c r="S563" s="49">
        <v>0</v>
      </c>
      <c r="T563" s="49">
        <v>1</v>
      </c>
      <c r="U563" s="50">
        <v>0</v>
      </c>
      <c r="V563" s="50">
        <v>1</v>
      </c>
      <c r="W563" s="50">
        <v>0</v>
      </c>
      <c r="X563" s="50">
        <v>0.99999899999999997</v>
      </c>
      <c r="Y563" s="50">
        <v>0</v>
      </c>
      <c r="Z563" s="50">
        <v>0</v>
      </c>
      <c r="AA563" s="74">
        <v>563</v>
      </c>
      <c r="AB563" s="74"/>
      <c r="AC563" s="75"/>
      <c r="AD563" s="82" t="s">
        <v>3997</v>
      </c>
      <c r="AE563" s="82">
        <v>127</v>
      </c>
      <c r="AF563" s="82">
        <v>76</v>
      </c>
      <c r="AG563" s="82">
        <v>92</v>
      </c>
      <c r="AH563" s="82">
        <v>23</v>
      </c>
      <c r="AI563" s="82">
        <v>19800</v>
      </c>
      <c r="AJ563" s="82" t="s">
        <v>4438</v>
      </c>
      <c r="AK563" s="82" t="s">
        <v>1418</v>
      </c>
      <c r="AL563" s="85" t="s">
        <v>4941</v>
      </c>
      <c r="AM563" s="82" t="s">
        <v>1418</v>
      </c>
      <c r="AN563" s="84">
        <v>40370.500231481485</v>
      </c>
      <c r="AO563" s="85" t="s">
        <v>5052</v>
      </c>
      <c r="AP563" s="82" t="b">
        <v>0</v>
      </c>
      <c r="AQ563" s="82" t="b">
        <v>0</v>
      </c>
      <c r="AR563" s="82" t="b">
        <v>0</v>
      </c>
      <c r="AS563" s="82" t="s">
        <v>1023</v>
      </c>
      <c r="AT563" s="82">
        <v>0</v>
      </c>
      <c r="AU563" s="85" t="s">
        <v>5371</v>
      </c>
      <c r="AV563" s="82" t="b">
        <v>0</v>
      </c>
      <c r="AW563" s="82" t="s">
        <v>1780</v>
      </c>
      <c r="AX563" s="85" t="s">
        <v>5477</v>
      </c>
      <c r="AY563" s="82" t="s">
        <v>66</v>
      </c>
      <c r="AZ563" s="49"/>
      <c r="BA563" s="49"/>
      <c r="BB563" s="49"/>
      <c r="BC563" s="49"/>
      <c r="BD563" s="49" t="s">
        <v>2673</v>
      </c>
      <c r="BE563" s="49" t="s">
        <v>2673</v>
      </c>
      <c r="BF563" s="123" t="s">
        <v>6495</v>
      </c>
      <c r="BG563" s="123" t="s">
        <v>6495</v>
      </c>
      <c r="BH563" s="123" t="s">
        <v>6654</v>
      </c>
      <c r="BI563" s="123" t="s">
        <v>6654</v>
      </c>
      <c r="BJ563" s="87" t="e">
        <f>REPLACE(INDEX(GroupVertices[Group], MATCH(Vertices[[#This Row],[Vertex]],GroupVertices[Vertex],0)),1,1,"")</f>
        <v>#N/A</v>
      </c>
    </row>
    <row r="564" spans="1:62" x14ac:dyDescent="0.25">
      <c r="A564" s="67" t="s">
        <v>2137</v>
      </c>
      <c r="B564" s="68"/>
      <c r="C564" s="68"/>
      <c r="D564" s="69"/>
      <c r="E564" s="111"/>
      <c r="F564" s="103" t="s">
        <v>2716</v>
      </c>
      <c r="G564" s="112"/>
      <c r="H564" s="72"/>
      <c r="I564" s="73"/>
      <c r="J564" s="113"/>
      <c r="K564" s="72" t="s">
        <v>5935</v>
      </c>
      <c r="L564" s="114"/>
      <c r="M564" s="77">
        <v>5824.66796875</v>
      </c>
      <c r="N564" s="77">
        <v>9215.7958984375</v>
      </c>
      <c r="O564" s="78"/>
      <c r="P564" s="79"/>
      <c r="Q564" s="79"/>
      <c r="R564" s="89"/>
      <c r="S564" s="49">
        <v>0</v>
      </c>
      <c r="T564" s="49">
        <v>1</v>
      </c>
      <c r="U564" s="50">
        <v>0</v>
      </c>
      <c r="V564" s="50">
        <v>9.9299999999999996E-4</v>
      </c>
      <c r="W564" s="50">
        <v>1.297E-3</v>
      </c>
      <c r="X564" s="50">
        <v>0.37564799999999998</v>
      </c>
      <c r="Y564" s="50">
        <v>0</v>
      </c>
      <c r="Z564" s="50">
        <v>0</v>
      </c>
      <c r="AA564" s="74">
        <v>564</v>
      </c>
      <c r="AB564" s="74"/>
      <c r="AC564" s="75"/>
      <c r="AD564" s="82" t="s">
        <v>4003</v>
      </c>
      <c r="AE564" s="82">
        <v>1812</v>
      </c>
      <c r="AF564" s="82">
        <v>1265</v>
      </c>
      <c r="AG564" s="82">
        <v>20631</v>
      </c>
      <c r="AH564" s="82">
        <v>1394</v>
      </c>
      <c r="AI564" s="82">
        <v>19800</v>
      </c>
      <c r="AJ564" s="82" t="s">
        <v>4442</v>
      </c>
      <c r="AK564" s="82" t="s">
        <v>1410</v>
      </c>
      <c r="AL564" s="82"/>
      <c r="AM564" s="82" t="s">
        <v>1498</v>
      </c>
      <c r="AN564" s="84">
        <v>40041.504872685182</v>
      </c>
      <c r="AO564" s="85" t="s">
        <v>5056</v>
      </c>
      <c r="AP564" s="82" t="b">
        <v>0</v>
      </c>
      <c r="AQ564" s="82" t="b">
        <v>0</v>
      </c>
      <c r="AR564" s="82" t="b">
        <v>1</v>
      </c>
      <c r="AS564" s="82" t="s">
        <v>1023</v>
      </c>
      <c r="AT564" s="82">
        <v>19</v>
      </c>
      <c r="AU564" s="85" t="s">
        <v>5373</v>
      </c>
      <c r="AV564" s="82" t="b">
        <v>0</v>
      </c>
      <c r="AW564" s="82" t="s">
        <v>1780</v>
      </c>
      <c r="AX564" s="85" t="s">
        <v>5483</v>
      </c>
      <c r="AY564" s="82" t="s">
        <v>66</v>
      </c>
      <c r="AZ564" s="49"/>
      <c r="BA564" s="49"/>
      <c r="BB564" s="49"/>
      <c r="BC564" s="49"/>
      <c r="BD564" s="49" t="s">
        <v>2677</v>
      </c>
      <c r="BE564" s="49" t="s">
        <v>2677</v>
      </c>
      <c r="BF564" s="123" t="s">
        <v>6500</v>
      </c>
      <c r="BG564" s="123" t="s">
        <v>6500</v>
      </c>
      <c r="BH564" s="123" t="s">
        <v>6659</v>
      </c>
      <c r="BI564" s="123" t="s">
        <v>6659</v>
      </c>
      <c r="BJ564" s="87" t="e">
        <f>REPLACE(INDEX(GroupVertices[Group], MATCH(Vertices[[#This Row],[Vertex]],GroupVertices[Vertex],0)),1,1,"")</f>
        <v>#N/A</v>
      </c>
    </row>
    <row r="565" spans="1:62" x14ac:dyDescent="0.25">
      <c r="A565" s="67" t="s">
        <v>2140</v>
      </c>
      <c r="B565" s="68"/>
      <c r="C565" s="68"/>
      <c r="D565" s="69"/>
      <c r="E565" s="111"/>
      <c r="F565" s="103" t="s">
        <v>502</v>
      </c>
      <c r="G565" s="112"/>
      <c r="H565" s="72"/>
      <c r="I565" s="73"/>
      <c r="J565" s="113"/>
      <c r="K565" s="72" t="s">
        <v>5938</v>
      </c>
      <c r="L565" s="114"/>
      <c r="M565" s="77">
        <v>3334.192626953125</v>
      </c>
      <c r="N565" s="77">
        <v>9482.146484375</v>
      </c>
      <c r="O565" s="78"/>
      <c r="P565" s="79"/>
      <c r="Q565" s="79"/>
      <c r="R565" s="89"/>
      <c r="S565" s="49">
        <v>0</v>
      </c>
      <c r="T565" s="49">
        <v>1</v>
      </c>
      <c r="U565" s="50">
        <v>0</v>
      </c>
      <c r="V565" s="50">
        <v>0.33333299999999999</v>
      </c>
      <c r="W565" s="50">
        <v>0</v>
      </c>
      <c r="X565" s="50">
        <v>0.77027000000000001</v>
      </c>
      <c r="Y565" s="50">
        <v>0</v>
      </c>
      <c r="Z565" s="50">
        <v>0</v>
      </c>
      <c r="AA565" s="74">
        <v>565</v>
      </c>
      <c r="AB565" s="74"/>
      <c r="AC565" s="75"/>
      <c r="AD565" s="82" t="s">
        <v>4006</v>
      </c>
      <c r="AE565" s="82">
        <v>155</v>
      </c>
      <c r="AF565" s="82">
        <v>7</v>
      </c>
      <c r="AG565" s="82">
        <v>146</v>
      </c>
      <c r="AH565" s="82">
        <v>0</v>
      </c>
      <c r="AI565" s="82"/>
      <c r="AJ565" s="82"/>
      <c r="AK565" s="82"/>
      <c r="AL565" s="82"/>
      <c r="AM565" s="82"/>
      <c r="AN565" s="84">
        <v>42797.440868055557</v>
      </c>
      <c r="AO565" s="82"/>
      <c r="AP565" s="82" t="b">
        <v>1</v>
      </c>
      <c r="AQ565" s="82" t="b">
        <v>1</v>
      </c>
      <c r="AR565" s="82" t="b">
        <v>0</v>
      </c>
      <c r="AS565" s="82" t="s">
        <v>1023</v>
      </c>
      <c r="AT565" s="82">
        <v>0</v>
      </c>
      <c r="AU565" s="82"/>
      <c r="AV565" s="82" t="b">
        <v>0</v>
      </c>
      <c r="AW565" s="82" t="s">
        <v>1780</v>
      </c>
      <c r="AX565" s="85" t="s">
        <v>5486</v>
      </c>
      <c r="AY565" s="82" t="s">
        <v>66</v>
      </c>
      <c r="AZ565" s="49" t="s">
        <v>2658</v>
      </c>
      <c r="BA565" s="49" t="s">
        <v>2658</v>
      </c>
      <c r="BB565" s="49" t="s">
        <v>2669</v>
      </c>
      <c r="BC565" s="49" t="s">
        <v>2669</v>
      </c>
      <c r="BD565" s="49"/>
      <c r="BE565" s="49"/>
      <c r="BF565" s="123" t="s">
        <v>6503</v>
      </c>
      <c r="BG565" s="123" t="s">
        <v>6503</v>
      </c>
      <c r="BH565" s="123" t="s">
        <v>6662</v>
      </c>
      <c r="BI565" s="123" t="s">
        <v>6662</v>
      </c>
      <c r="BJ565" s="87" t="e">
        <f>REPLACE(INDEX(GroupVertices[Group], MATCH(Vertices[[#This Row],[Vertex]],GroupVertices[Vertex],0)),1,1,"")</f>
        <v>#N/A</v>
      </c>
    </row>
    <row r="566" spans="1:62" x14ac:dyDescent="0.25">
      <c r="A566" s="67" t="s">
        <v>2147</v>
      </c>
      <c r="B566" s="68"/>
      <c r="C566" s="68"/>
      <c r="D566" s="69"/>
      <c r="E566" s="111"/>
      <c r="F566" s="103" t="s">
        <v>5433</v>
      </c>
      <c r="G566" s="112"/>
      <c r="H566" s="72"/>
      <c r="I566" s="73"/>
      <c r="J566" s="113"/>
      <c r="K566" s="72" t="s">
        <v>5946</v>
      </c>
      <c r="L566" s="114"/>
      <c r="M566" s="77">
        <v>5191.75048828125</v>
      </c>
      <c r="N566" s="77">
        <v>8033.51171875</v>
      </c>
      <c r="O566" s="78"/>
      <c r="P566" s="79"/>
      <c r="Q566" s="79"/>
      <c r="R566" s="89"/>
      <c r="S566" s="49">
        <v>0</v>
      </c>
      <c r="T566" s="49">
        <v>1</v>
      </c>
      <c r="U566" s="50">
        <v>0</v>
      </c>
      <c r="V566" s="50">
        <v>2.2221999999999999E-2</v>
      </c>
      <c r="W566" s="50">
        <v>0</v>
      </c>
      <c r="X566" s="50">
        <v>0.55108999999999997</v>
      </c>
      <c r="Y566" s="50">
        <v>0</v>
      </c>
      <c r="Z566" s="50">
        <v>0</v>
      </c>
      <c r="AA566" s="74">
        <v>566</v>
      </c>
      <c r="AB566" s="74"/>
      <c r="AC566" s="75"/>
      <c r="AD566" s="82" t="s">
        <v>4014</v>
      </c>
      <c r="AE566" s="82">
        <v>1099</v>
      </c>
      <c r="AF566" s="82">
        <v>748</v>
      </c>
      <c r="AG566" s="82">
        <v>14805</v>
      </c>
      <c r="AH566" s="82">
        <v>278</v>
      </c>
      <c r="AI566" s="82"/>
      <c r="AJ566" s="82" t="s">
        <v>4450</v>
      </c>
      <c r="AK566" s="82" t="s">
        <v>4773</v>
      </c>
      <c r="AL566" s="82"/>
      <c r="AM566" s="82"/>
      <c r="AN566" s="84">
        <v>41346.321400462963</v>
      </c>
      <c r="AO566" s="85" t="s">
        <v>5064</v>
      </c>
      <c r="AP566" s="82" t="b">
        <v>0</v>
      </c>
      <c r="AQ566" s="82" t="b">
        <v>0</v>
      </c>
      <c r="AR566" s="82" t="b">
        <v>0</v>
      </c>
      <c r="AS566" s="82" t="s">
        <v>1023</v>
      </c>
      <c r="AT566" s="82">
        <v>54</v>
      </c>
      <c r="AU566" s="85" t="s">
        <v>1763</v>
      </c>
      <c r="AV566" s="82" t="b">
        <v>0</v>
      </c>
      <c r="AW566" s="82" t="s">
        <v>1780</v>
      </c>
      <c r="AX566" s="85" t="s">
        <v>5494</v>
      </c>
      <c r="AY566" s="82" t="s">
        <v>66</v>
      </c>
      <c r="AZ566" s="49"/>
      <c r="BA566" s="49"/>
      <c r="BB566" s="49"/>
      <c r="BC566" s="49"/>
      <c r="BD566" s="49"/>
      <c r="BE566" s="49"/>
      <c r="BF566" s="123" t="s">
        <v>6509</v>
      </c>
      <c r="BG566" s="123" t="s">
        <v>6509</v>
      </c>
      <c r="BH566" s="123" t="s">
        <v>6668</v>
      </c>
      <c r="BI566" s="123" t="s">
        <v>6668</v>
      </c>
      <c r="BJ566" s="87" t="e">
        <f>REPLACE(INDEX(GroupVertices[Group], MATCH(Vertices[[#This Row],[Vertex]],GroupVertices[Vertex],0)),1,1,"")</f>
        <v>#N/A</v>
      </c>
    </row>
    <row r="567" spans="1:62" x14ac:dyDescent="0.25">
      <c r="A567" s="67" t="s">
        <v>2150</v>
      </c>
      <c r="B567" s="68"/>
      <c r="C567" s="68"/>
      <c r="D567" s="69"/>
      <c r="E567" s="111"/>
      <c r="F567" s="103" t="s">
        <v>5437</v>
      </c>
      <c r="G567" s="112"/>
      <c r="H567" s="72"/>
      <c r="I567" s="73"/>
      <c r="J567" s="113"/>
      <c r="K567" s="72" t="s">
        <v>5952</v>
      </c>
      <c r="L567" s="114"/>
      <c r="M567" s="77">
        <v>7742.447265625</v>
      </c>
      <c r="N567" s="77">
        <v>7293.365234375</v>
      </c>
      <c r="O567" s="78"/>
      <c r="P567" s="79"/>
      <c r="Q567" s="79"/>
      <c r="R567" s="89"/>
      <c r="S567" s="49">
        <v>0</v>
      </c>
      <c r="T567" s="49">
        <v>1</v>
      </c>
      <c r="U567" s="50">
        <v>0</v>
      </c>
      <c r="V567" s="50">
        <v>2.2221999999999999E-2</v>
      </c>
      <c r="W567" s="50">
        <v>0</v>
      </c>
      <c r="X567" s="50">
        <v>0.55108999999999997</v>
      </c>
      <c r="Y567" s="50">
        <v>0</v>
      </c>
      <c r="Z567" s="50">
        <v>0</v>
      </c>
      <c r="AA567" s="74">
        <v>567</v>
      </c>
      <c r="AB567" s="74"/>
      <c r="AC567" s="75"/>
      <c r="AD567" s="82" t="s">
        <v>4019</v>
      </c>
      <c r="AE567" s="82">
        <v>874</v>
      </c>
      <c r="AF567" s="82">
        <v>692</v>
      </c>
      <c r="AG567" s="82">
        <v>2604</v>
      </c>
      <c r="AH567" s="82">
        <v>4605</v>
      </c>
      <c r="AI567" s="82">
        <v>-36000</v>
      </c>
      <c r="AJ567" s="82" t="s">
        <v>4455</v>
      </c>
      <c r="AK567" s="82" t="s">
        <v>1410</v>
      </c>
      <c r="AL567" s="82"/>
      <c r="AM567" s="82" t="s">
        <v>1573</v>
      </c>
      <c r="AN567" s="84">
        <v>40601.339965277781</v>
      </c>
      <c r="AO567" s="85" t="s">
        <v>5070</v>
      </c>
      <c r="AP567" s="82" t="b">
        <v>0</v>
      </c>
      <c r="AQ567" s="82" t="b">
        <v>0</v>
      </c>
      <c r="AR567" s="82" t="b">
        <v>1</v>
      </c>
      <c r="AS567" s="82" t="s">
        <v>1023</v>
      </c>
      <c r="AT567" s="82">
        <v>42</v>
      </c>
      <c r="AU567" s="85" t="s">
        <v>1731</v>
      </c>
      <c r="AV567" s="82" t="b">
        <v>0</v>
      </c>
      <c r="AW567" s="82" t="s">
        <v>1780</v>
      </c>
      <c r="AX567" s="85" t="s">
        <v>5500</v>
      </c>
      <c r="AY567" s="82" t="s">
        <v>66</v>
      </c>
      <c r="AZ567" s="49"/>
      <c r="BA567" s="49"/>
      <c r="BB567" s="49"/>
      <c r="BC567" s="49"/>
      <c r="BD567" s="49"/>
      <c r="BE567" s="49"/>
      <c r="BF567" s="123" t="s">
        <v>6509</v>
      </c>
      <c r="BG567" s="123" t="s">
        <v>6509</v>
      </c>
      <c r="BH567" s="123" t="s">
        <v>6668</v>
      </c>
      <c r="BI567" s="123" t="s">
        <v>6668</v>
      </c>
      <c r="BJ567" s="87" t="e">
        <f>REPLACE(INDEX(GroupVertices[Group], MATCH(Vertices[[#This Row],[Vertex]],GroupVertices[Vertex],0)),1,1,"")</f>
        <v>#N/A</v>
      </c>
    </row>
    <row r="568" spans="1:62" x14ac:dyDescent="0.25">
      <c r="A568" s="67" t="s">
        <v>2153</v>
      </c>
      <c r="B568" s="68"/>
      <c r="C568" s="68"/>
      <c r="D568" s="69"/>
      <c r="E568" s="111"/>
      <c r="F568" s="103" t="s">
        <v>2726</v>
      </c>
      <c r="G568" s="112"/>
      <c r="H568" s="72"/>
      <c r="I568" s="73"/>
      <c r="J568" s="113"/>
      <c r="K568" s="72" t="s">
        <v>5955</v>
      </c>
      <c r="L568" s="114"/>
      <c r="M568" s="77">
        <v>2688.72412109375</v>
      </c>
      <c r="N568" s="77">
        <v>9222.751953125</v>
      </c>
      <c r="O568" s="78"/>
      <c r="P568" s="79"/>
      <c r="Q568" s="79"/>
      <c r="R568" s="89"/>
      <c r="S568" s="49">
        <v>0</v>
      </c>
      <c r="T568" s="49">
        <v>1</v>
      </c>
      <c r="U568" s="50">
        <v>0</v>
      </c>
      <c r="V568" s="50">
        <v>1</v>
      </c>
      <c r="W568" s="50">
        <v>0</v>
      </c>
      <c r="X568" s="50">
        <v>0.70175399999999999</v>
      </c>
      <c r="Y568" s="50">
        <v>0</v>
      </c>
      <c r="Z568" s="50">
        <v>0</v>
      </c>
      <c r="AA568" s="74">
        <v>568</v>
      </c>
      <c r="AB568" s="74"/>
      <c r="AC568" s="75"/>
      <c r="AD568" s="82" t="s">
        <v>4022</v>
      </c>
      <c r="AE568" s="82">
        <v>257</v>
      </c>
      <c r="AF568" s="82">
        <v>49</v>
      </c>
      <c r="AG568" s="82">
        <v>1988</v>
      </c>
      <c r="AH568" s="82">
        <v>3548</v>
      </c>
      <c r="AI568" s="82">
        <v>19800</v>
      </c>
      <c r="AJ568" s="82" t="s">
        <v>4457</v>
      </c>
      <c r="AK568" s="82"/>
      <c r="AL568" s="82"/>
      <c r="AM568" s="82" t="s">
        <v>1435</v>
      </c>
      <c r="AN568" s="84">
        <v>41584.276365740741</v>
      </c>
      <c r="AO568" s="82"/>
      <c r="AP568" s="82" t="b">
        <v>1</v>
      </c>
      <c r="AQ568" s="82" t="b">
        <v>0</v>
      </c>
      <c r="AR568" s="82" t="b">
        <v>0</v>
      </c>
      <c r="AS568" s="82" t="s">
        <v>1023</v>
      </c>
      <c r="AT568" s="82">
        <v>0</v>
      </c>
      <c r="AU568" s="85" t="s">
        <v>1731</v>
      </c>
      <c r="AV568" s="82" t="b">
        <v>0</v>
      </c>
      <c r="AW568" s="82" t="s">
        <v>1780</v>
      </c>
      <c r="AX568" s="85" t="s">
        <v>5503</v>
      </c>
      <c r="AY568" s="82" t="s">
        <v>66</v>
      </c>
      <c r="AZ568" s="49"/>
      <c r="BA568" s="49"/>
      <c r="BB568" s="49"/>
      <c r="BC568" s="49"/>
      <c r="BD568" s="49" t="s">
        <v>2683</v>
      </c>
      <c r="BE568" s="49" t="s">
        <v>2683</v>
      </c>
      <c r="BF568" s="123" t="s">
        <v>6515</v>
      </c>
      <c r="BG568" s="123" t="s">
        <v>6515</v>
      </c>
      <c r="BH568" s="123" t="s">
        <v>6674</v>
      </c>
      <c r="BI568" s="123" t="s">
        <v>6674</v>
      </c>
      <c r="BJ568" s="87" t="e">
        <f>REPLACE(INDEX(GroupVertices[Group], MATCH(Vertices[[#This Row],[Vertex]],GroupVertices[Vertex],0)),1,1,"")</f>
        <v>#N/A</v>
      </c>
    </row>
    <row r="569" spans="1:62" x14ac:dyDescent="0.25">
      <c r="A569" s="67" t="s">
        <v>2161</v>
      </c>
      <c r="B569" s="68"/>
      <c r="C569" s="68"/>
      <c r="D569" s="69"/>
      <c r="E569" s="111"/>
      <c r="F569" s="103" t="s">
        <v>2732</v>
      </c>
      <c r="G569" s="112"/>
      <c r="H569" s="72"/>
      <c r="I569" s="73"/>
      <c r="J569" s="113"/>
      <c r="K569" s="72" t="s">
        <v>5965</v>
      </c>
      <c r="L569" s="114"/>
      <c r="M569" s="77">
        <v>483.91796875</v>
      </c>
      <c r="N569" s="77">
        <v>6970.38720703125</v>
      </c>
      <c r="O569" s="78"/>
      <c r="P569" s="79"/>
      <c r="Q569" s="79"/>
      <c r="R569" s="89"/>
      <c r="S569" s="49">
        <v>0</v>
      </c>
      <c r="T569" s="49">
        <v>1</v>
      </c>
      <c r="U569" s="50">
        <v>0</v>
      </c>
      <c r="V569" s="50">
        <v>5.3200000000000003E-4</v>
      </c>
      <c r="W569" s="50">
        <v>3.0000000000000001E-6</v>
      </c>
      <c r="X569" s="50">
        <v>0.51945399999999997</v>
      </c>
      <c r="Y569" s="50">
        <v>0</v>
      </c>
      <c r="Z569" s="50">
        <v>0</v>
      </c>
      <c r="AA569" s="74">
        <v>569</v>
      </c>
      <c r="AB569" s="74"/>
      <c r="AC569" s="75"/>
      <c r="AD569" s="82" t="s">
        <v>4032</v>
      </c>
      <c r="AE569" s="82">
        <v>391</v>
      </c>
      <c r="AF569" s="82">
        <v>2045</v>
      </c>
      <c r="AG569" s="82">
        <v>53723</v>
      </c>
      <c r="AH569" s="82">
        <v>3548</v>
      </c>
      <c r="AI569" s="82">
        <v>19800</v>
      </c>
      <c r="AJ569" s="82" t="s">
        <v>4466</v>
      </c>
      <c r="AK569" s="82" t="s">
        <v>4783</v>
      </c>
      <c r="AL569" s="85" t="s">
        <v>4954</v>
      </c>
      <c r="AM569" s="82" t="s">
        <v>1419</v>
      </c>
      <c r="AN569" s="84">
        <v>40719.273530092592</v>
      </c>
      <c r="AO569" s="85" t="s">
        <v>5081</v>
      </c>
      <c r="AP569" s="82" t="b">
        <v>0</v>
      </c>
      <c r="AQ569" s="82" t="b">
        <v>0</v>
      </c>
      <c r="AR569" s="82" t="b">
        <v>0</v>
      </c>
      <c r="AS569" s="82" t="s">
        <v>1023</v>
      </c>
      <c r="AT569" s="82">
        <v>27</v>
      </c>
      <c r="AU569" s="85" t="s">
        <v>5382</v>
      </c>
      <c r="AV569" s="82" t="b">
        <v>0</v>
      </c>
      <c r="AW569" s="82" t="s">
        <v>1780</v>
      </c>
      <c r="AX569" s="85" t="s">
        <v>5513</v>
      </c>
      <c r="AY569" s="82" t="s">
        <v>66</v>
      </c>
      <c r="AZ569" s="49"/>
      <c r="BA569" s="49"/>
      <c r="BB569" s="49"/>
      <c r="BC569" s="49"/>
      <c r="BD569" s="49" t="s">
        <v>387</v>
      </c>
      <c r="BE569" s="49" t="s">
        <v>387</v>
      </c>
      <c r="BF569" s="123" t="s">
        <v>6522</v>
      </c>
      <c r="BG569" s="123" t="s">
        <v>6522</v>
      </c>
      <c r="BH569" s="123" t="s">
        <v>6681</v>
      </c>
      <c r="BI569" s="123" t="s">
        <v>6681</v>
      </c>
      <c r="BJ569" s="87" t="e">
        <f>REPLACE(INDEX(GroupVertices[Group], MATCH(Vertices[[#This Row],[Vertex]],GroupVertices[Vertex],0)),1,1,"")</f>
        <v>#N/A</v>
      </c>
    </row>
    <row r="570" spans="1:62" x14ac:dyDescent="0.25">
      <c r="A570" s="67" t="s">
        <v>2162</v>
      </c>
      <c r="B570" s="68"/>
      <c r="C570" s="68"/>
      <c r="D570" s="69"/>
      <c r="E570" s="111"/>
      <c r="F570" s="103" t="s">
        <v>2733</v>
      </c>
      <c r="G570" s="112"/>
      <c r="H570" s="72"/>
      <c r="I570" s="73"/>
      <c r="J570" s="113"/>
      <c r="K570" s="72" t="s">
        <v>5966</v>
      </c>
      <c r="L570" s="114"/>
      <c r="M570" s="77">
        <v>1399.5804443359375</v>
      </c>
      <c r="N570" s="77">
        <v>8402.6875</v>
      </c>
      <c r="O570" s="78"/>
      <c r="P570" s="79"/>
      <c r="Q570" s="79"/>
      <c r="R570" s="89"/>
      <c r="S570" s="49">
        <v>0</v>
      </c>
      <c r="T570" s="49">
        <v>1</v>
      </c>
      <c r="U570" s="50">
        <v>0</v>
      </c>
      <c r="V570" s="50">
        <v>5.3200000000000003E-4</v>
      </c>
      <c r="W570" s="50">
        <v>3.0000000000000001E-6</v>
      </c>
      <c r="X570" s="50">
        <v>0.51945399999999997</v>
      </c>
      <c r="Y570" s="50">
        <v>0</v>
      </c>
      <c r="Z570" s="50">
        <v>0</v>
      </c>
      <c r="AA570" s="74">
        <v>570</v>
      </c>
      <c r="AB570" s="74"/>
      <c r="AC570" s="75"/>
      <c r="AD570" s="82" t="s">
        <v>4033</v>
      </c>
      <c r="AE570" s="82">
        <v>252</v>
      </c>
      <c r="AF570" s="82">
        <v>353</v>
      </c>
      <c r="AG570" s="82">
        <v>39440</v>
      </c>
      <c r="AH570" s="82">
        <v>2979</v>
      </c>
      <c r="AI570" s="82">
        <v>19800</v>
      </c>
      <c r="AJ570" s="82" t="s">
        <v>4467</v>
      </c>
      <c r="AK570" s="82" t="s">
        <v>1498</v>
      </c>
      <c r="AL570" s="82"/>
      <c r="AM570" s="82" t="s">
        <v>1435</v>
      </c>
      <c r="AN570" s="84">
        <v>41170.606041666666</v>
      </c>
      <c r="AO570" s="85" t="s">
        <v>5082</v>
      </c>
      <c r="AP570" s="82" t="b">
        <v>0</v>
      </c>
      <c r="AQ570" s="82" t="b">
        <v>0</v>
      </c>
      <c r="AR570" s="82" t="b">
        <v>0</v>
      </c>
      <c r="AS570" s="82" t="s">
        <v>1023</v>
      </c>
      <c r="AT570" s="82">
        <v>26</v>
      </c>
      <c r="AU570" s="85" t="s">
        <v>5383</v>
      </c>
      <c r="AV570" s="82" t="b">
        <v>0</v>
      </c>
      <c r="AW570" s="82" t="s">
        <v>1780</v>
      </c>
      <c r="AX570" s="85" t="s">
        <v>5514</v>
      </c>
      <c r="AY570" s="82" t="s">
        <v>66</v>
      </c>
      <c r="AZ570" s="49"/>
      <c r="BA570" s="49"/>
      <c r="BB570" s="49"/>
      <c r="BC570" s="49"/>
      <c r="BD570" s="49" t="s">
        <v>387</v>
      </c>
      <c r="BE570" s="49" t="s">
        <v>387</v>
      </c>
      <c r="BF570" s="123" t="s">
        <v>6522</v>
      </c>
      <c r="BG570" s="123" t="s">
        <v>6522</v>
      </c>
      <c r="BH570" s="123" t="s">
        <v>6681</v>
      </c>
      <c r="BI570" s="123" t="s">
        <v>6681</v>
      </c>
      <c r="BJ570" s="87" t="e">
        <f>REPLACE(INDEX(GroupVertices[Group], MATCH(Vertices[[#This Row],[Vertex]],GroupVertices[Vertex],0)),1,1,"")</f>
        <v>#N/A</v>
      </c>
    </row>
    <row r="571" spans="1:62" x14ac:dyDescent="0.25">
      <c r="A571" s="67" t="s">
        <v>2163</v>
      </c>
      <c r="B571" s="68"/>
      <c r="C571" s="68"/>
      <c r="D571" s="69"/>
      <c r="E571" s="111"/>
      <c r="F571" s="103" t="s">
        <v>2734</v>
      </c>
      <c r="G571" s="112"/>
      <c r="H571" s="72"/>
      <c r="I571" s="73"/>
      <c r="J571" s="113"/>
      <c r="K571" s="72" t="s">
        <v>5967</v>
      </c>
      <c r="L571" s="114"/>
      <c r="M571" s="77">
        <v>3623.17333984375</v>
      </c>
      <c r="N571" s="77">
        <v>9601.4345703125</v>
      </c>
      <c r="O571" s="78"/>
      <c r="P571" s="79"/>
      <c r="Q571" s="79"/>
      <c r="R571" s="89"/>
      <c r="S571" s="49">
        <v>0</v>
      </c>
      <c r="T571" s="49">
        <v>1</v>
      </c>
      <c r="U571" s="50">
        <v>0</v>
      </c>
      <c r="V571" s="50">
        <v>5.3200000000000003E-4</v>
      </c>
      <c r="W571" s="50">
        <v>3.0000000000000001E-6</v>
      </c>
      <c r="X571" s="50">
        <v>0.51945399999999997</v>
      </c>
      <c r="Y571" s="50">
        <v>0</v>
      </c>
      <c r="Z571" s="50">
        <v>0</v>
      </c>
      <c r="AA571" s="74">
        <v>571</v>
      </c>
      <c r="AB571" s="74"/>
      <c r="AC571" s="75"/>
      <c r="AD571" s="82" t="s">
        <v>4034</v>
      </c>
      <c r="AE571" s="82">
        <v>203</v>
      </c>
      <c r="AF571" s="82">
        <v>99</v>
      </c>
      <c r="AG571" s="82">
        <v>1324</v>
      </c>
      <c r="AH571" s="82">
        <v>4495</v>
      </c>
      <c r="AI571" s="82">
        <v>19800</v>
      </c>
      <c r="AJ571" s="82" t="s">
        <v>4468</v>
      </c>
      <c r="AK571" s="82" t="s">
        <v>1461</v>
      </c>
      <c r="AL571" s="82"/>
      <c r="AM571" s="82" t="s">
        <v>1419</v>
      </c>
      <c r="AN571" s="84">
        <v>41488.447152777779</v>
      </c>
      <c r="AO571" s="85" t="s">
        <v>5083</v>
      </c>
      <c r="AP571" s="82" t="b">
        <v>0</v>
      </c>
      <c r="AQ571" s="82" t="b">
        <v>0</v>
      </c>
      <c r="AR571" s="82" t="b">
        <v>1</v>
      </c>
      <c r="AS571" s="82" t="s">
        <v>1023</v>
      </c>
      <c r="AT571" s="82">
        <v>2</v>
      </c>
      <c r="AU571" s="85" t="s">
        <v>1746</v>
      </c>
      <c r="AV571" s="82" t="b">
        <v>0</v>
      </c>
      <c r="AW571" s="82" t="s">
        <v>1780</v>
      </c>
      <c r="AX571" s="85" t="s">
        <v>5515</v>
      </c>
      <c r="AY571" s="82" t="s">
        <v>66</v>
      </c>
      <c r="AZ571" s="49"/>
      <c r="BA571" s="49"/>
      <c r="BB571" s="49"/>
      <c r="BC571" s="49"/>
      <c r="BD571" s="49" t="s">
        <v>387</v>
      </c>
      <c r="BE571" s="49" t="s">
        <v>387</v>
      </c>
      <c r="BF571" s="123" t="s">
        <v>6522</v>
      </c>
      <c r="BG571" s="123" t="s">
        <v>6522</v>
      </c>
      <c r="BH571" s="123" t="s">
        <v>6681</v>
      </c>
      <c r="BI571" s="123" t="s">
        <v>6681</v>
      </c>
      <c r="BJ571" s="87" t="e">
        <f>REPLACE(INDEX(GroupVertices[Group], MATCH(Vertices[[#This Row],[Vertex]],GroupVertices[Vertex],0)),1,1,"")</f>
        <v>#N/A</v>
      </c>
    </row>
    <row r="572" spans="1:62" x14ac:dyDescent="0.25">
      <c r="A572" s="67" t="s">
        <v>2164</v>
      </c>
      <c r="B572" s="68"/>
      <c r="C572" s="68"/>
      <c r="D572" s="69"/>
      <c r="E572" s="111"/>
      <c r="F572" s="103" t="s">
        <v>2735</v>
      </c>
      <c r="G572" s="112"/>
      <c r="H572" s="72"/>
      <c r="I572" s="73"/>
      <c r="J572" s="113"/>
      <c r="K572" s="72" t="s">
        <v>5968</v>
      </c>
      <c r="L572" s="114"/>
      <c r="M572" s="77">
        <v>4762.3720703125</v>
      </c>
      <c r="N572" s="77">
        <v>9399.7001953125</v>
      </c>
      <c r="O572" s="78"/>
      <c r="P572" s="79"/>
      <c r="Q572" s="79"/>
      <c r="R572" s="89"/>
      <c r="S572" s="49">
        <v>0</v>
      </c>
      <c r="T572" s="49">
        <v>1</v>
      </c>
      <c r="U572" s="50">
        <v>0</v>
      </c>
      <c r="V572" s="50">
        <v>5.3200000000000003E-4</v>
      </c>
      <c r="W572" s="50">
        <v>3.0000000000000001E-6</v>
      </c>
      <c r="X572" s="50">
        <v>0.51945399999999997</v>
      </c>
      <c r="Y572" s="50">
        <v>0</v>
      </c>
      <c r="Z572" s="50">
        <v>0</v>
      </c>
      <c r="AA572" s="74">
        <v>572</v>
      </c>
      <c r="AB572" s="74"/>
      <c r="AC572" s="75"/>
      <c r="AD572" s="82" t="s">
        <v>4035</v>
      </c>
      <c r="AE572" s="82">
        <v>1411</v>
      </c>
      <c r="AF572" s="82">
        <v>686</v>
      </c>
      <c r="AG572" s="82">
        <v>32369</v>
      </c>
      <c r="AH572" s="82">
        <v>2269</v>
      </c>
      <c r="AI572" s="82">
        <v>19800</v>
      </c>
      <c r="AJ572" s="82" t="s">
        <v>4469</v>
      </c>
      <c r="AK572" s="82" t="s">
        <v>1461</v>
      </c>
      <c r="AL572" s="82"/>
      <c r="AM572" s="82" t="s">
        <v>1435</v>
      </c>
      <c r="AN572" s="84">
        <v>40204.259189814817</v>
      </c>
      <c r="AO572" s="85" t="s">
        <v>5084</v>
      </c>
      <c r="AP572" s="82" t="b">
        <v>0</v>
      </c>
      <c r="AQ572" s="82" t="b">
        <v>0</v>
      </c>
      <c r="AR572" s="82" t="b">
        <v>1</v>
      </c>
      <c r="AS572" s="82" t="s">
        <v>1023</v>
      </c>
      <c r="AT572" s="82">
        <v>13</v>
      </c>
      <c r="AU572" s="85" t="s">
        <v>1739</v>
      </c>
      <c r="AV572" s="82" t="b">
        <v>0</v>
      </c>
      <c r="AW572" s="82" t="s">
        <v>1780</v>
      </c>
      <c r="AX572" s="85" t="s">
        <v>5516</v>
      </c>
      <c r="AY572" s="82" t="s">
        <v>66</v>
      </c>
      <c r="AZ572" s="49"/>
      <c r="BA572" s="49"/>
      <c r="BB572" s="49"/>
      <c r="BC572" s="49"/>
      <c r="BD572" s="49" t="s">
        <v>387</v>
      </c>
      <c r="BE572" s="49" t="s">
        <v>387</v>
      </c>
      <c r="BF572" s="123" t="s">
        <v>6522</v>
      </c>
      <c r="BG572" s="123" t="s">
        <v>6522</v>
      </c>
      <c r="BH572" s="123" t="s">
        <v>6681</v>
      </c>
      <c r="BI572" s="123" t="s">
        <v>6681</v>
      </c>
      <c r="BJ572" s="87" t="e">
        <f>REPLACE(INDEX(GroupVertices[Group], MATCH(Vertices[[#This Row],[Vertex]],GroupVertices[Vertex],0)),1,1,"")</f>
        <v>#N/A</v>
      </c>
    </row>
    <row r="573" spans="1:62" x14ac:dyDescent="0.25">
      <c r="A573" s="67" t="s">
        <v>2165</v>
      </c>
      <c r="B573" s="68"/>
      <c r="C573" s="68"/>
      <c r="D573" s="69"/>
      <c r="E573" s="111"/>
      <c r="F573" s="103" t="s">
        <v>2736</v>
      </c>
      <c r="G573" s="112"/>
      <c r="H573" s="72"/>
      <c r="I573" s="73"/>
      <c r="J573" s="113"/>
      <c r="K573" s="72" t="s">
        <v>5969</v>
      </c>
      <c r="L573" s="114"/>
      <c r="M573" s="77">
        <v>2873.145751953125</v>
      </c>
      <c r="N573" s="77">
        <v>9531.9560546875</v>
      </c>
      <c r="O573" s="78"/>
      <c r="P573" s="79"/>
      <c r="Q573" s="79"/>
      <c r="R573" s="89"/>
      <c r="S573" s="49">
        <v>0</v>
      </c>
      <c r="T573" s="49">
        <v>1</v>
      </c>
      <c r="U573" s="50">
        <v>0</v>
      </c>
      <c r="V573" s="50">
        <v>5.3200000000000003E-4</v>
      </c>
      <c r="W573" s="50">
        <v>3.0000000000000001E-6</v>
      </c>
      <c r="X573" s="50">
        <v>0.51945399999999997</v>
      </c>
      <c r="Y573" s="50">
        <v>0</v>
      </c>
      <c r="Z573" s="50">
        <v>0</v>
      </c>
      <c r="AA573" s="74">
        <v>573</v>
      </c>
      <c r="AB573" s="74"/>
      <c r="AC573" s="75"/>
      <c r="AD573" s="82" t="s">
        <v>4036</v>
      </c>
      <c r="AE573" s="82">
        <v>416</v>
      </c>
      <c r="AF573" s="82">
        <v>579</v>
      </c>
      <c r="AG573" s="82">
        <v>21504</v>
      </c>
      <c r="AH573" s="82">
        <v>936</v>
      </c>
      <c r="AI573" s="82">
        <v>18000</v>
      </c>
      <c r="AJ573" s="82" t="s">
        <v>4470</v>
      </c>
      <c r="AK573" s="82" t="s">
        <v>4784</v>
      </c>
      <c r="AL573" s="82"/>
      <c r="AM573" s="82" t="s">
        <v>5043</v>
      </c>
      <c r="AN573" s="84">
        <v>40999.329641203702</v>
      </c>
      <c r="AO573" s="85" t="s">
        <v>5085</v>
      </c>
      <c r="AP573" s="82" t="b">
        <v>0</v>
      </c>
      <c r="AQ573" s="82" t="b">
        <v>0</v>
      </c>
      <c r="AR573" s="82" t="b">
        <v>0</v>
      </c>
      <c r="AS573" s="82" t="s">
        <v>1023</v>
      </c>
      <c r="AT573" s="82">
        <v>10</v>
      </c>
      <c r="AU573" s="85" t="s">
        <v>1751</v>
      </c>
      <c r="AV573" s="82" t="b">
        <v>0</v>
      </c>
      <c r="AW573" s="82" t="s">
        <v>1780</v>
      </c>
      <c r="AX573" s="85" t="s">
        <v>5517</v>
      </c>
      <c r="AY573" s="82" t="s">
        <v>66</v>
      </c>
      <c r="AZ573" s="49"/>
      <c r="BA573" s="49"/>
      <c r="BB573" s="49"/>
      <c r="BC573" s="49"/>
      <c r="BD573" s="49" t="s">
        <v>387</v>
      </c>
      <c r="BE573" s="49" t="s">
        <v>387</v>
      </c>
      <c r="BF573" s="123" t="s">
        <v>6522</v>
      </c>
      <c r="BG573" s="123" t="s">
        <v>6522</v>
      </c>
      <c r="BH573" s="123" t="s">
        <v>6681</v>
      </c>
      <c r="BI573" s="123" t="s">
        <v>6681</v>
      </c>
      <c r="BJ573" s="87" t="e">
        <f>REPLACE(INDEX(GroupVertices[Group], MATCH(Vertices[[#This Row],[Vertex]],GroupVertices[Vertex],0)),1,1,"")</f>
        <v>#N/A</v>
      </c>
    </row>
    <row r="574" spans="1:62" x14ac:dyDescent="0.25">
      <c r="A574" s="67" t="s">
        <v>2166</v>
      </c>
      <c r="B574" s="68"/>
      <c r="C574" s="68"/>
      <c r="D574" s="69"/>
      <c r="E574" s="111"/>
      <c r="F574" s="103" t="s">
        <v>2737</v>
      </c>
      <c r="G574" s="112"/>
      <c r="H574" s="72"/>
      <c r="I574" s="73"/>
      <c r="J574" s="113"/>
      <c r="K574" s="72" t="s">
        <v>5970</v>
      </c>
      <c r="L574" s="114"/>
      <c r="M574" s="77">
        <v>164.14775085449219</v>
      </c>
      <c r="N574" s="77">
        <v>5517.93798828125</v>
      </c>
      <c r="O574" s="78"/>
      <c r="P574" s="79"/>
      <c r="Q574" s="79"/>
      <c r="R574" s="89"/>
      <c r="S574" s="49">
        <v>0</v>
      </c>
      <c r="T574" s="49">
        <v>1</v>
      </c>
      <c r="U574" s="50">
        <v>0</v>
      </c>
      <c r="V574" s="50">
        <v>6.6667000000000004E-2</v>
      </c>
      <c r="W574" s="50">
        <v>0</v>
      </c>
      <c r="X574" s="50">
        <v>0.56962000000000002</v>
      </c>
      <c r="Y574" s="50">
        <v>0</v>
      </c>
      <c r="Z574" s="50">
        <v>0</v>
      </c>
      <c r="AA574" s="74">
        <v>574</v>
      </c>
      <c r="AB574" s="74"/>
      <c r="AC574" s="75"/>
      <c r="AD574" s="82" t="s">
        <v>4037</v>
      </c>
      <c r="AE574" s="82">
        <v>138</v>
      </c>
      <c r="AF574" s="82">
        <v>15</v>
      </c>
      <c r="AG574" s="82">
        <v>25</v>
      </c>
      <c r="AH574" s="82">
        <v>35</v>
      </c>
      <c r="AI574" s="82"/>
      <c r="AJ574" s="82"/>
      <c r="AK574" s="82"/>
      <c r="AL574" s="82"/>
      <c r="AM574" s="82"/>
      <c r="AN574" s="84">
        <v>42444.086041666669</v>
      </c>
      <c r="AO574" s="82"/>
      <c r="AP574" s="82" t="b">
        <v>1</v>
      </c>
      <c r="AQ574" s="82" t="b">
        <v>0</v>
      </c>
      <c r="AR574" s="82" t="b">
        <v>0</v>
      </c>
      <c r="AS574" s="82" t="s">
        <v>1023</v>
      </c>
      <c r="AT574" s="82">
        <v>0</v>
      </c>
      <c r="AU574" s="82"/>
      <c r="AV574" s="82" t="b">
        <v>0</v>
      </c>
      <c r="AW574" s="82" t="s">
        <v>1780</v>
      </c>
      <c r="AX574" s="85" t="s">
        <v>5518</v>
      </c>
      <c r="AY574" s="82" t="s">
        <v>66</v>
      </c>
      <c r="AZ574" s="49"/>
      <c r="BA574" s="49"/>
      <c r="BB574" s="49"/>
      <c r="BC574" s="49"/>
      <c r="BD574" s="49" t="s">
        <v>2685</v>
      </c>
      <c r="BE574" s="49" t="s">
        <v>2685</v>
      </c>
      <c r="BF574" s="123" t="s">
        <v>6523</v>
      </c>
      <c r="BG574" s="123" t="s">
        <v>6523</v>
      </c>
      <c r="BH574" s="123" t="s">
        <v>6682</v>
      </c>
      <c r="BI574" s="123" t="s">
        <v>6682</v>
      </c>
      <c r="BJ574" s="87" t="e">
        <f>REPLACE(INDEX(GroupVertices[Group], MATCH(Vertices[[#This Row],[Vertex]],GroupVertices[Vertex],0)),1,1,"")</f>
        <v>#N/A</v>
      </c>
    </row>
    <row r="575" spans="1:62" x14ac:dyDescent="0.25">
      <c r="A575" s="67" t="s">
        <v>2167</v>
      </c>
      <c r="B575" s="68"/>
      <c r="C575" s="68"/>
      <c r="D575" s="69"/>
      <c r="E575" s="111"/>
      <c r="F575" s="103" t="s">
        <v>2738</v>
      </c>
      <c r="G575" s="112"/>
      <c r="H575" s="72"/>
      <c r="I575" s="73"/>
      <c r="J575" s="113"/>
      <c r="K575" s="72" t="s">
        <v>5972</v>
      </c>
      <c r="L575" s="114"/>
      <c r="M575" s="77">
        <v>2805.82763671875</v>
      </c>
      <c r="N575" s="77">
        <v>9254.435546875</v>
      </c>
      <c r="O575" s="78"/>
      <c r="P575" s="79"/>
      <c r="Q575" s="79"/>
      <c r="R575" s="89"/>
      <c r="S575" s="49">
        <v>0</v>
      </c>
      <c r="T575" s="49">
        <v>1</v>
      </c>
      <c r="U575" s="50">
        <v>0</v>
      </c>
      <c r="V575" s="50">
        <v>6.6667000000000004E-2</v>
      </c>
      <c r="W575" s="50">
        <v>0</v>
      </c>
      <c r="X575" s="50">
        <v>0.56962000000000002</v>
      </c>
      <c r="Y575" s="50">
        <v>0</v>
      </c>
      <c r="Z575" s="50">
        <v>0</v>
      </c>
      <c r="AA575" s="74">
        <v>575</v>
      </c>
      <c r="AB575" s="74"/>
      <c r="AC575" s="75"/>
      <c r="AD575" s="82" t="s">
        <v>4039</v>
      </c>
      <c r="AE575" s="82">
        <v>209</v>
      </c>
      <c r="AF575" s="82">
        <v>62</v>
      </c>
      <c r="AG575" s="82">
        <v>3188</v>
      </c>
      <c r="AH575" s="82">
        <v>48</v>
      </c>
      <c r="AI575" s="82">
        <v>19800</v>
      </c>
      <c r="AJ575" s="82" t="s">
        <v>4471</v>
      </c>
      <c r="AK575" s="82" t="s">
        <v>1045</v>
      </c>
      <c r="AL575" s="82"/>
      <c r="AM575" s="82" t="s">
        <v>1418</v>
      </c>
      <c r="AN575" s="84">
        <v>40388.255682870367</v>
      </c>
      <c r="AO575" s="85" t="s">
        <v>5086</v>
      </c>
      <c r="AP575" s="82" t="b">
        <v>0</v>
      </c>
      <c r="AQ575" s="82" t="b">
        <v>0</v>
      </c>
      <c r="AR575" s="82" t="b">
        <v>0</v>
      </c>
      <c r="AS575" s="82" t="s">
        <v>1023</v>
      </c>
      <c r="AT575" s="82">
        <v>17</v>
      </c>
      <c r="AU575" s="85" t="s">
        <v>1751</v>
      </c>
      <c r="AV575" s="82" t="b">
        <v>0</v>
      </c>
      <c r="AW575" s="82" t="s">
        <v>1780</v>
      </c>
      <c r="AX575" s="85" t="s">
        <v>5520</v>
      </c>
      <c r="AY575" s="82" t="s">
        <v>66</v>
      </c>
      <c r="AZ575" s="49"/>
      <c r="BA575" s="49"/>
      <c r="BB575" s="49"/>
      <c r="BC575" s="49"/>
      <c r="BD575" s="49" t="s">
        <v>2685</v>
      </c>
      <c r="BE575" s="49" t="s">
        <v>2685</v>
      </c>
      <c r="BF575" s="123" t="s">
        <v>6523</v>
      </c>
      <c r="BG575" s="123" t="s">
        <v>6523</v>
      </c>
      <c r="BH575" s="123" t="s">
        <v>6682</v>
      </c>
      <c r="BI575" s="123" t="s">
        <v>6682</v>
      </c>
      <c r="BJ575" s="87" t="e">
        <f>REPLACE(INDEX(GroupVertices[Group], MATCH(Vertices[[#This Row],[Vertex]],GroupVertices[Vertex],0)),1,1,"")</f>
        <v>#N/A</v>
      </c>
    </row>
    <row r="576" spans="1:62" x14ac:dyDescent="0.25">
      <c r="A576" s="67" t="s">
        <v>2168</v>
      </c>
      <c r="B576" s="68"/>
      <c r="C576" s="68"/>
      <c r="D576" s="69"/>
      <c r="E576" s="111"/>
      <c r="F576" s="103" t="s">
        <v>2739</v>
      </c>
      <c r="G576" s="112"/>
      <c r="H576" s="72"/>
      <c r="I576" s="73"/>
      <c r="J576" s="113"/>
      <c r="K576" s="72" t="s">
        <v>5973</v>
      </c>
      <c r="L576" s="114"/>
      <c r="M576" s="77">
        <v>599.7987060546875</v>
      </c>
      <c r="N576" s="77">
        <v>4313.2734375</v>
      </c>
      <c r="O576" s="78"/>
      <c r="P576" s="79"/>
      <c r="Q576" s="79"/>
      <c r="R576" s="89"/>
      <c r="S576" s="49">
        <v>0</v>
      </c>
      <c r="T576" s="49">
        <v>1</v>
      </c>
      <c r="U576" s="50">
        <v>0</v>
      </c>
      <c r="V576" s="50">
        <v>6.6667000000000004E-2</v>
      </c>
      <c r="W576" s="50">
        <v>0</v>
      </c>
      <c r="X576" s="50">
        <v>0.56962000000000002</v>
      </c>
      <c r="Y576" s="50">
        <v>0</v>
      </c>
      <c r="Z576" s="50">
        <v>0</v>
      </c>
      <c r="AA576" s="74">
        <v>576</v>
      </c>
      <c r="AB576" s="74"/>
      <c r="AC576" s="75"/>
      <c r="AD576" s="82" t="s">
        <v>4040</v>
      </c>
      <c r="AE576" s="82">
        <v>1043</v>
      </c>
      <c r="AF576" s="82">
        <v>147</v>
      </c>
      <c r="AG576" s="82">
        <v>658</v>
      </c>
      <c r="AH576" s="82">
        <v>115</v>
      </c>
      <c r="AI576" s="82"/>
      <c r="AJ576" s="82" t="s">
        <v>4472</v>
      </c>
      <c r="AK576" s="82" t="s">
        <v>4786</v>
      </c>
      <c r="AL576" s="82"/>
      <c r="AM576" s="82"/>
      <c r="AN576" s="84">
        <v>41574.377766203703</v>
      </c>
      <c r="AO576" s="85" t="s">
        <v>5087</v>
      </c>
      <c r="AP576" s="82" t="b">
        <v>1</v>
      </c>
      <c r="AQ576" s="82" t="b">
        <v>0</v>
      </c>
      <c r="AR576" s="82" t="b">
        <v>0</v>
      </c>
      <c r="AS576" s="82" t="s">
        <v>1023</v>
      </c>
      <c r="AT576" s="82">
        <v>1</v>
      </c>
      <c r="AU576" s="85" t="s">
        <v>1731</v>
      </c>
      <c r="AV576" s="82" t="b">
        <v>0</v>
      </c>
      <c r="AW576" s="82" t="s">
        <v>1780</v>
      </c>
      <c r="AX576" s="85" t="s">
        <v>5521</v>
      </c>
      <c r="AY576" s="82" t="s">
        <v>66</v>
      </c>
      <c r="AZ576" s="49"/>
      <c r="BA576" s="49"/>
      <c r="BB576" s="49"/>
      <c r="BC576" s="49"/>
      <c r="BD576" s="49" t="s">
        <v>2685</v>
      </c>
      <c r="BE576" s="49" t="s">
        <v>2685</v>
      </c>
      <c r="BF576" s="123" t="s">
        <v>6523</v>
      </c>
      <c r="BG576" s="123" t="s">
        <v>6523</v>
      </c>
      <c r="BH576" s="123" t="s">
        <v>6682</v>
      </c>
      <c r="BI576" s="123" t="s">
        <v>6682</v>
      </c>
      <c r="BJ576" s="87" t="e">
        <f>REPLACE(INDEX(GroupVertices[Group], MATCH(Vertices[[#This Row],[Vertex]],GroupVertices[Vertex],0)),1,1,"")</f>
        <v>#N/A</v>
      </c>
    </row>
    <row r="577" spans="1:62" x14ac:dyDescent="0.25">
      <c r="A577" s="67" t="s">
        <v>2169</v>
      </c>
      <c r="B577" s="68"/>
      <c r="C577" s="68"/>
      <c r="D577" s="69"/>
      <c r="E577" s="111"/>
      <c r="F577" s="103" t="s">
        <v>2740</v>
      </c>
      <c r="G577" s="112"/>
      <c r="H577" s="72"/>
      <c r="I577" s="73"/>
      <c r="J577" s="113"/>
      <c r="K577" s="72" t="s">
        <v>5974</v>
      </c>
      <c r="L577" s="114"/>
      <c r="M577" s="77">
        <v>194.41844177246094</v>
      </c>
      <c r="N577" s="77">
        <v>5126.4716796875</v>
      </c>
      <c r="O577" s="78"/>
      <c r="P577" s="79"/>
      <c r="Q577" s="79"/>
      <c r="R577" s="89"/>
      <c r="S577" s="49">
        <v>0</v>
      </c>
      <c r="T577" s="49">
        <v>1</v>
      </c>
      <c r="U577" s="50">
        <v>0</v>
      </c>
      <c r="V577" s="50">
        <v>6.6667000000000004E-2</v>
      </c>
      <c r="W577" s="50">
        <v>0</v>
      </c>
      <c r="X577" s="50">
        <v>0.56962000000000002</v>
      </c>
      <c r="Y577" s="50">
        <v>0</v>
      </c>
      <c r="Z577" s="50">
        <v>0</v>
      </c>
      <c r="AA577" s="74">
        <v>577</v>
      </c>
      <c r="AB577" s="74"/>
      <c r="AC577" s="75"/>
      <c r="AD577" s="82" t="s">
        <v>4041</v>
      </c>
      <c r="AE577" s="82">
        <v>87</v>
      </c>
      <c r="AF577" s="82">
        <v>38</v>
      </c>
      <c r="AG577" s="82">
        <v>1280</v>
      </c>
      <c r="AH577" s="82">
        <v>5</v>
      </c>
      <c r="AI577" s="82">
        <v>19800</v>
      </c>
      <c r="AJ577" s="82" t="s">
        <v>4041</v>
      </c>
      <c r="AK577" s="82"/>
      <c r="AL577" s="82"/>
      <c r="AM577" s="82" t="s">
        <v>1418</v>
      </c>
      <c r="AN577" s="84">
        <v>42773.281967592593</v>
      </c>
      <c r="AO577" s="85" t="s">
        <v>5088</v>
      </c>
      <c r="AP577" s="82" t="b">
        <v>0</v>
      </c>
      <c r="AQ577" s="82" t="b">
        <v>0</v>
      </c>
      <c r="AR577" s="82" t="b">
        <v>0</v>
      </c>
      <c r="AS577" s="82" t="s">
        <v>1023</v>
      </c>
      <c r="AT577" s="82">
        <v>0</v>
      </c>
      <c r="AU577" s="85" t="s">
        <v>1731</v>
      </c>
      <c r="AV577" s="82" t="b">
        <v>0</v>
      </c>
      <c r="AW577" s="82" t="s">
        <v>1780</v>
      </c>
      <c r="AX577" s="85" t="s">
        <v>5522</v>
      </c>
      <c r="AY577" s="82" t="s">
        <v>66</v>
      </c>
      <c r="AZ577" s="49"/>
      <c r="BA577" s="49"/>
      <c r="BB577" s="49"/>
      <c r="BC577" s="49"/>
      <c r="BD577" s="49" t="s">
        <v>2685</v>
      </c>
      <c r="BE577" s="49" t="s">
        <v>2685</v>
      </c>
      <c r="BF577" s="123" t="s">
        <v>6523</v>
      </c>
      <c r="BG577" s="123" t="s">
        <v>6523</v>
      </c>
      <c r="BH577" s="123" t="s">
        <v>6682</v>
      </c>
      <c r="BI577" s="123" t="s">
        <v>6682</v>
      </c>
      <c r="BJ577" s="87" t="e">
        <f>REPLACE(INDEX(GroupVertices[Group], MATCH(Vertices[[#This Row],[Vertex]],GroupVertices[Vertex],0)),1,1,"")</f>
        <v>#N/A</v>
      </c>
    </row>
    <row r="578" spans="1:62" x14ac:dyDescent="0.25">
      <c r="A578" s="67" t="s">
        <v>2170</v>
      </c>
      <c r="B578" s="68"/>
      <c r="C578" s="68"/>
      <c r="D578" s="69"/>
      <c r="E578" s="111"/>
      <c r="F578" s="103" t="s">
        <v>2741</v>
      </c>
      <c r="G578" s="112"/>
      <c r="H578" s="72"/>
      <c r="I578" s="73"/>
      <c r="J578" s="113"/>
      <c r="K578" s="72" t="s">
        <v>5975</v>
      </c>
      <c r="L578" s="114"/>
      <c r="M578" s="77">
        <v>1259.4832763671875</v>
      </c>
      <c r="N578" s="77">
        <v>8127.03662109375</v>
      </c>
      <c r="O578" s="78"/>
      <c r="P578" s="79"/>
      <c r="Q578" s="79"/>
      <c r="R578" s="89"/>
      <c r="S578" s="49">
        <v>0</v>
      </c>
      <c r="T578" s="49">
        <v>1</v>
      </c>
      <c r="U578" s="50">
        <v>0</v>
      </c>
      <c r="V578" s="50">
        <v>6.6667000000000004E-2</v>
      </c>
      <c r="W578" s="50">
        <v>0</v>
      </c>
      <c r="X578" s="50">
        <v>0.56962000000000002</v>
      </c>
      <c r="Y578" s="50">
        <v>0</v>
      </c>
      <c r="Z578" s="50">
        <v>0</v>
      </c>
      <c r="AA578" s="74">
        <v>578</v>
      </c>
      <c r="AB578" s="74"/>
      <c r="AC578" s="75"/>
      <c r="AD578" s="82" t="s">
        <v>4042</v>
      </c>
      <c r="AE578" s="82">
        <v>570</v>
      </c>
      <c r="AF578" s="82">
        <v>485</v>
      </c>
      <c r="AG578" s="82">
        <v>11158</v>
      </c>
      <c r="AH578" s="82">
        <v>23302</v>
      </c>
      <c r="AI578" s="82">
        <v>19800</v>
      </c>
      <c r="AJ578" s="82" t="s">
        <v>4473</v>
      </c>
      <c r="AK578" s="82" t="s">
        <v>4787</v>
      </c>
      <c r="AL578" s="82"/>
      <c r="AM578" s="82" t="s">
        <v>1418</v>
      </c>
      <c r="AN578" s="84">
        <v>39761.368368055555</v>
      </c>
      <c r="AO578" s="85" t="s">
        <v>5089</v>
      </c>
      <c r="AP578" s="82" t="b">
        <v>0</v>
      </c>
      <c r="AQ578" s="82" t="b">
        <v>0</v>
      </c>
      <c r="AR578" s="82" t="b">
        <v>1</v>
      </c>
      <c r="AS578" s="82" t="s">
        <v>1023</v>
      </c>
      <c r="AT578" s="82">
        <v>10</v>
      </c>
      <c r="AU578" s="85" t="s">
        <v>5384</v>
      </c>
      <c r="AV578" s="82" t="b">
        <v>0</v>
      </c>
      <c r="AW578" s="82" t="s">
        <v>1780</v>
      </c>
      <c r="AX578" s="85" t="s">
        <v>5523</v>
      </c>
      <c r="AY578" s="82" t="s">
        <v>66</v>
      </c>
      <c r="AZ578" s="49"/>
      <c r="BA578" s="49"/>
      <c r="BB578" s="49"/>
      <c r="BC578" s="49"/>
      <c r="BD578" s="49" t="s">
        <v>2685</v>
      </c>
      <c r="BE578" s="49" t="s">
        <v>2685</v>
      </c>
      <c r="BF578" s="123" t="s">
        <v>6523</v>
      </c>
      <c r="BG578" s="123" t="s">
        <v>6523</v>
      </c>
      <c r="BH578" s="123" t="s">
        <v>6682</v>
      </c>
      <c r="BI578" s="123" t="s">
        <v>6682</v>
      </c>
      <c r="BJ578" s="87" t="e">
        <f>REPLACE(INDEX(GroupVertices[Group], MATCH(Vertices[[#This Row],[Vertex]],GroupVertices[Vertex],0)),1,1,"")</f>
        <v>#N/A</v>
      </c>
    </row>
    <row r="579" spans="1:62" x14ac:dyDescent="0.25">
      <c r="A579" s="67" t="s">
        <v>2171</v>
      </c>
      <c r="B579" s="68"/>
      <c r="C579" s="68"/>
      <c r="D579" s="69"/>
      <c r="E579" s="111"/>
      <c r="F579" s="103" t="s">
        <v>2742</v>
      </c>
      <c r="G579" s="112"/>
      <c r="H579" s="72"/>
      <c r="I579" s="73"/>
      <c r="J579" s="113"/>
      <c r="K579" s="72" t="s">
        <v>5976</v>
      </c>
      <c r="L579" s="114"/>
      <c r="M579" s="77">
        <v>1043.719482421875</v>
      </c>
      <c r="N579" s="77">
        <v>7943.77294921875</v>
      </c>
      <c r="O579" s="78"/>
      <c r="P579" s="79"/>
      <c r="Q579" s="79"/>
      <c r="R579" s="89"/>
      <c r="S579" s="49">
        <v>0</v>
      </c>
      <c r="T579" s="49">
        <v>1</v>
      </c>
      <c r="U579" s="50">
        <v>0</v>
      </c>
      <c r="V579" s="50">
        <v>6.6667000000000004E-2</v>
      </c>
      <c r="W579" s="50">
        <v>0</v>
      </c>
      <c r="X579" s="50">
        <v>0.56962000000000002</v>
      </c>
      <c r="Y579" s="50">
        <v>0</v>
      </c>
      <c r="Z579" s="50">
        <v>0</v>
      </c>
      <c r="AA579" s="74">
        <v>579</v>
      </c>
      <c r="AB579" s="74"/>
      <c r="AC579" s="75"/>
      <c r="AD579" s="82" t="s">
        <v>4043</v>
      </c>
      <c r="AE579" s="82">
        <v>413</v>
      </c>
      <c r="AF579" s="82">
        <v>368</v>
      </c>
      <c r="AG579" s="82">
        <v>24343</v>
      </c>
      <c r="AH579" s="82">
        <v>18129</v>
      </c>
      <c r="AI579" s="82">
        <v>19800</v>
      </c>
      <c r="AJ579" s="82" t="s">
        <v>4474</v>
      </c>
      <c r="AK579" s="82" t="s">
        <v>4788</v>
      </c>
      <c r="AL579" s="85" t="s">
        <v>4955</v>
      </c>
      <c r="AM579" s="82" t="s">
        <v>1435</v>
      </c>
      <c r="AN579" s="84">
        <v>41387.146736111114</v>
      </c>
      <c r="AO579" s="85" t="s">
        <v>5090</v>
      </c>
      <c r="AP579" s="82" t="b">
        <v>0</v>
      </c>
      <c r="AQ579" s="82" t="b">
        <v>0</v>
      </c>
      <c r="AR579" s="82" t="b">
        <v>1</v>
      </c>
      <c r="AS579" s="82" t="s">
        <v>1023</v>
      </c>
      <c r="AT579" s="82">
        <v>20</v>
      </c>
      <c r="AU579" s="85" t="s">
        <v>5385</v>
      </c>
      <c r="AV579" s="82" t="b">
        <v>0</v>
      </c>
      <c r="AW579" s="82" t="s">
        <v>1780</v>
      </c>
      <c r="AX579" s="85" t="s">
        <v>5524</v>
      </c>
      <c r="AY579" s="82" t="s">
        <v>66</v>
      </c>
      <c r="AZ579" s="49"/>
      <c r="BA579" s="49"/>
      <c r="BB579" s="49"/>
      <c r="BC579" s="49"/>
      <c r="BD579" s="49" t="s">
        <v>2685</v>
      </c>
      <c r="BE579" s="49" t="s">
        <v>2685</v>
      </c>
      <c r="BF579" s="123" t="s">
        <v>6523</v>
      </c>
      <c r="BG579" s="123" t="s">
        <v>6523</v>
      </c>
      <c r="BH579" s="123" t="s">
        <v>6682</v>
      </c>
      <c r="BI579" s="123" t="s">
        <v>6682</v>
      </c>
      <c r="BJ579" s="87" t="e">
        <f>REPLACE(INDEX(GroupVertices[Group], MATCH(Vertices[[#This Row],[Vertex]],GroupVertices[Vertex],0)),1,1,"")</f>
        <v>#N/A</v>
      </c>
    </row>
    <row r="580" spans="1:62" x14ac:dyDescent="0.25">
      <c r="A580" s="67" t="s">
        <v>2172</v>
      </c>
      <c r="B580" s="68"/>
      <c r="C580" s="68"/>
      <c r="D580" s="69"/>
      <c r="E580" s="111"/>
      <c r="F580" s="103" t="s">
        <v>2743</v>
      </c>
      <c r="G580" s="112"/>
      <c r="H580" s="72"/>
      <c r="I580" s="73"/>
      <c r="J580" s="113"/>
      <c r="K580" s="72" t="s">
        <v>5977</v>
      </c>
      <c r="L580" s="114"/>
      <c r="M580" s="77">
        <v>3220.87890625</v>
      </c>
      <c r="N580" s="77">
        <v>8939.23046875</v>
      </c>
      <c r="O580" s="78"/>
      <c r="P580" s="79"/>
      <c r="Q580" s="79"/>
      <c r="R580" s="89"/>
      <c r="S580" s="49">
        <v>0</v>
      </c>
      <c r="T580" s="49">
        <v>1</v>
      </c>
      <c r="U580" s="50">
        <v>0</v>
      </c>
      <c r="V580" s="50">
        <v>6.6667000000000004E-2</v>
      </c>
      <c r="W580" s="50">
        <v>0</v>
      </c>
      <c r="X580" s="50">
        <v>0.56962000000000002</v>
      </c>
      <c r="Y580" s="50">
        <v>0</v>
      </c>
      <c r="Z580" s="50">
        <v>0</v>
      </c>
      <c r="AA580" s="74">
        <v>580</v>
      </c>
      <c r="AB580" s="74"/>
      <c r="AC580" s="75"/>
      <c r="AD580" s="82" t="s">
        <v>4044</v>
      </c>
      <c r="AE580" s="82">
        <v>117</v>
      </c>
      <c r="AF580" s="82">
        <v>264</v>
      </c>
      <c r="AG580" s="82">
        <v>27185</v>
      </c>
      <c r="AH580" s="82">
        <v>1298</v>
      </c>
      <c r="AI580" s="82"/>
      <c r="AJ580" s="82" t="s">
        <v>4475</v>
      </c>
      <c r="AK580" s="82" t="s">
        <v>4789</v>
      </c>
      <c r="AL580" s="82"/>
      <c r="AM580" s="82"/>
      <c r="AN580" s="84">
        <v>41734.430868055555</v>
      </c>
      <c r="AO580" s="85" t="s">
        <v>5091</v>
      </c>
      <c r="AP580" s="82" t="b">
        <v>0</v>
      </c>
      <c r="AQ580" s="82" t="b">
        <v>0</v>
      </c>
      <c r="AR580" s="82" t="b">
        <v>1</v>
      </c>
      <c r="AS580" s="82" t="s">
        <v>1023</v>
      </c>
      <c r="AT580" s="82">
        <v>26</v>
      </c>
      <c r="AU580" s="85" t="s">
        <v>5386</v>
      </c>
      <c r="AV580" s="82" t="b">
        <v>0</v>
      </c>
      <c r="AW580" s="82" t="s">
        <v>1780</v>
      </c>
      <c r="AX580" s="85" t="s">
        <v>5525</v>
      </c>
      <c r="AY580" s="82" t="s">
        <v>66</v>
      </c>
      <c r="AZ580" s="49"/>
      <c r="BA580" s="49"/>
      <c r="BB580" s="49"/>
      <c r="BC580" s="49"/>
      <c r="BD580" s="49" t="s">
        <v>2685</v>
      </c>
      <c r="BE580" s="49" t="s">
        <v>2685</v>
      </c>
      <c r="BF580" s="123" t="s">
        <v>6523</v>
      </c>
      <c r="BG580" s="123" t="s">
        <v>6523</v>
      </c>
      <c r="BH580" s="123" t="s">
        <v>6682</v>
      </c>
      <c r="BI580" s="123" t="s">
        <v>6682</v>
      </c>
      <c r="BJ580" s="87" t="e">
        <f>REPLACE(INDEX(GroupVertices[Group], MATCH(Vertices[[#This Row],[Vertex]],GroupVertices[Vertex],0)),1,1,"")</f>
        <v>#N/A</v>
      </c>
    </row>
    <row r="581" spans="1:62" x14ac:dyDescent="0.25">
      <c r="A581" s="67" t="s">
        <v>2174</v>
      </c>
      <c r="B581" s="68"/>
      <c r="C581" s="68"/>
      <c r="D581" s="69"/>
      <c r="E581" s="111"/>
      <c r="F581" s="103" t="s">
        <v>2745</v>
      </c>
      <c r="G581" s="112"/>
      <c r="H581" s="72"/>
      <c r="I581" s="73"/>
      <c r="J581" s="113"/>
      <c r="K581" s="72" t="s">
        <v>5978</v>
      </c>
      <c r="L581" s="114"/>
      <c r="M581" s="77">
        <v>192.5140380859375</v>
      </c>
      <c r="N581" s="77">
        <v>4492.85595703125</v>
      </c>
      <c r="O581" s="78"/>
      <c r="P581" s="79"/>
      <c r="Q581" s="79"/>
      <c r="R581" s="89"/>
      <c r="S581" s="49">
        <v>0</v>
      </c>
      <c r="T581" s="49">
        <v>1</v>
      </c>
      <c r="U581" s="50">
        <v>0</v>
      </c>
      <c r="V581" s="50">
        <v>6.6667000000000004E-2</v>
      </c>
      <c r="W581" s="50">
        <v>0</v>
      </c>
      <c r="X581" s="50">
        <v>0.56962000000000002</v>
      </c>
      <c r="Y581" s="50">
        <v>0</v>
      </c>
      <c r="Z581" s="50">
        <v>0</v>
      </c>
      <c r="AA581" s="74">
        <v>581</v>
      </c>
      <c r="AB581" s="74"/>
      <c r="AC581" s="75"/>
      <c r="AD581" s="82" t="s">
        <v>4045</v>
      </c>
      <c r="AE581" s="82">
        <v>965</v>
      </c>
      <c r="AF581" s="82">
        <v>187</v>
      </c>
      <c r="AG581" s="82">
        <v>13190</v>
      </c>
      <c r="AH581" s="82">
        <v>139</v>
      </c>
      <c r="AI581" s="82"/>
      <c r="AJ581" s="82" t="s">
        <v>4476</v>
      </c>
      <c r="AK581" s="82" t="s">
        <v>4790</v>
      </c>
      <c r="AL581" s="82"/>
      <c r="AM581" s="82"/>
      <c r="AN581" s="84">
        <v>42140.820532407408</v>
      </c>
      <c r="AO581" s="85" t="s">
        <v>5092</v>
      </c>
      <c r="AP581" s="82" t="b">
        <v>1</v>
      </c>
      <c r="AQ581" s="82" t="b">
        <v>0</v>
      </c>
      <c r="AR581" s="82" t="b">
        <v>0</v>
      </c>
      <c r="AS581" s="82" t="s">
        <v>1023</v>
      </c>
      <c r="AT581" s="82">
        <v>10</v>
      </c>
      <c r="AU581" s="85" t="s">
        <v>1731</v>
      </c>
      <c r="AV581" s="82" t="b">
        <v>0</v>
      </c>
      <c r="AW581" s="82" t="s">
        <v>1780</v>
      </c>
      <c r="AX581" s="85" t="s">
        <v>5526</v>
      </c>
      <c r="AY581" s="82" t="s">
        <v>66</v>
      </c>
      <c r="AZ581" s="49"/>
      <c r="BA581" s="49"/>
      <c r="BB581" s="49"/>
      <c r="BC581" s="49"/>
      <c r="BD581" s="49" t="s">
        <v>2685</v>
      </c>
      <c r="BE581" s="49" t="s">
        <v>2685</v>
      </c>
      <c r="BF581" s="123" t="s">
        <v>6523</v>
      </c>
      <c r="BG581" s="123" t="s">
        <v>6523</v>
      </c>
      <c r="BH581" s="123" t="s">
        <v>6682</v>
      </c>
      <c r="BI581" s="123" t="s">
        <v>6682</v>
      </c>
      <c r="BJ581" s="87" t="e">
        <f>REPLACE(INDEX(GroupVertices[Group], MATCH(Vertices[[#This Row],[Vertex]],GroupVertices[Vertex],0)),1,1,"")</f>
        <v>#N/A</v>
      </c>
    </row>
    <row r="582" spans="1:62" x14ac:dyDescent="0.25">
      <c r="A582" s="67" t="s">
        <v>2177</v>
      </c>
      <c r="B582" s="68"/>
      <c r="C582" s="68"/>
      <c r="D582" s="69"/>
      <c r="E582" s="111"/>
      <c r="F582" s="103" t="s">
        <v>5442</v>
      </c>
      <c r="G582" s="112"/>
      <c r="H582" s="72"/>
      <c r="I582" s="73"/>
      <c r="J582" s="113"/>
      <c r="K582" s="72" t="s">
        <v>5981</v>
      </c>
      <c r="L582" s="114"/>
      <c r="M582" s="77">
        <v>2432.332763671875</v>
      </c>
      <c r="N582" s="77">
        <v>6752.74609375</v>
      </c>
      <c r="O582" s="78"/>
      <c r="P582" s="79"/>
      <c r="Q582" s="79"/>
      <c r="R582" s="89"/>
      <c r="S582" s="49">
        <v>0</v>
      </c>
      <c r="T582" s="49">
        <v>1</v>
      </c>
      <c r="U582" s="50">
        <v>0</v>
      </c>
      <c r="V582" s="50">
        <v>2.2221999999999999E-2</v>
      </c>
      <c r="W582" s="50">
        <v>0</v>
      </c>
      <c r="X582" s="50">
        <v>0.55108999999999997</v>
      </c>
      <c r="Y582" s="50">
        <v>0</v>
      </c>
      <c r="Z582" s="50">
        <v>0</v>
      </c>
      <c r="AA582" s="74">
        <v>582</v>
      </c>
      <c r="AB582" s="74"/>
      <c r="AC582" s="75"/>
      <c r="AD582" s="82" t="s">
        <v>4048</v>
      </c>
      <c r="AE582" s="82">
        <v>503</v>
      </c>
      <c r="AF582" s="82">
        <v>977</v>
      </c>
      <c r="AG582" s="82">
        <v>7059</v>
      </c>
      <c r="AH582" s="82">
        <v>1042</v>
      </c>
      <c r="AI582" s="82">
        <v>19800</v>
      </c>
      <c r="AJ582" s="82" t="s">
        <v>4478</v>
      </c>
      <c r="AK582" s="82" t="s">
        <v>4792</v>
      </c>
      <c r="AL582" s="82"/>
      <c r="AM582" s="82" t="s">
        <v>1498</v>
      </c>
      <c r="AN582" s="84">
        <v>41130.591770833336</v>
      </c>
      <c r="AO582" s="85" t="s">
        <v>5095</v>
      </c>
      <c r="AP582" s="82" t="b">
        <v>0</v>
      </c>
      <c r="AQ582" s="82" t="b">
        <v>0</v>
      </c>
      <c r="AR582" s="82" t="b">
        <v>1</v>
      </c>
      <c r="AS582" s="82" t="s">
        <v>1023</v>
      </c>
      <c r="AT582" s="82">
        <v>32</v>
      </c>
      <c r="AU582" s="85" t="s">
        <v>5387</v>
      </c>
      <c r="AV582" s="82" t="b">
        <v>0</v>
      </c>
      <c r="AW582" s="82" t="s">
        <v>1780</v>
      </c>
      <c r="AX582" s="85" t="s">
        <v>5529</v>
      </c>
      <c r="AY582" s="82" t="s">
        <v>66</v>
      </c>
      <c r="AZ582" s="49"/>
      <c r="BA582" s="49"/>
      <c r="BB582" s="49"/>
      <c r="BC582" s="49"/>
      <c r="BD582" s="49"/>
      <c r="BE582" s="49"/>
      <c r="BF582" s="123" t="s">
        <v>6509</v>
      </c>
      <c r="BG582" s="123" t="s">
        <v>6509</v>
      </c>
      <c r="BH582" s="123" t="s">
        <v>6668</v>
      </c>
      <c r="BI582" s="123" t="s">
        <v>6668</v>
      </c>
      <c r="BJ582" s="87" t="e">
        <f>REPLACE(INDEX(GroupVertices[Group], MATCH(Vertices[[#This Row],[Vertex]],GroupVertices[Vertex],0)),1,1,"")</f>
        <v>#N/A</v>
      </c>
    </row>
    <row r="583" spans="1:62" x14ac:dyDescent="0.25">
      <c r="A583" s="67" t="s">
        <v>2178</v>
      </c>
      <c r="B583" s="68"/>
      <c r="C583" s="68"/>
      <c r="D583" s="69"/>
      <c r="E583" s="111"/>
      <c r="F583" s="103" t="s">
        <v>5443</v>
      </c>
      <c r="G583" s="112"/>
      <c r="H583" s="72"/>
      <c r="I583" s="73"/>
      <c r="J583" s="113"/>
      <c r="K583" s="72" t="s">
        <v>5982</v>
      </c>
      <c r="L583" s="114"/>
      <c r="M583" s="77">
        <v>8238.0703125</v>
      </c>
      <c r="N583" s="77">
        <v>1263.0386962890625</v>
      </c>
      <c r="O583" s="78"/>
      <c r="P583" s="79"/>
      <c r="Q583" s="79"/>
      <c r="R583" s="89"/>
      <c r="S583" s="49">
        <v>0</v>
      </c>
      <c r="T583" s="49">
        <v>1</v>
      </c>
      <c r="U583" s="50">
        <v>0</v>
      </c>
      <c r="V583" s="50">
        <v>2.2221999999999999E-2</v>
      </c>
      <c r="W583" s="50">
        <v>0</v>
      </c>
      <c r="X583" s="50">
        <v>0.55108999999999997</v>
      </c>
      <c r="Y583" s="50">
        <v>0</v>
      </c>
      <c r="Z583" s="50">
        <v>0</v>
      </c>
      <c r="AA583" s="74">
        <v>583</v>
      </c>
      <c r="AB583" s="74"/>
      <c r="AC583" s="75"/>
      <c r="AD583" s="82" t="s">
        <v>4049</v>
      </c>
      <c r="AE583" s="82">
        <v>74</v>
      </c>
      <c r="AF583" s="82">
        <v>76</v>
      </c>
      <c r="AG583" s="82">
        <v>6877</v>
      </c>
      <c r="AH583" s="82">
        <v>394</v>
      </c>
      <c r="AI583" s="82">
        <v>19800</v>
      </c>
      <c r="AJ583" s="82" t="s">
        <v>4479</v>
      </c>
      <c r="AK583" s="82" t="s">
        <v>1498</v>
      </c>
      <c r="AL583" s="82"/>
      <c r="AM583" s="82" t="s">
        <v>1435</v>
      </c>
      <c r="AN583" s="84">
        <v>41712.519768518519</v>
      </c>
      <c r="AO583" s="82"/>
      <c r="AP583" s="82" t="b">
        <v>1</v>
      </c>
      <c r="AQ583" s="82" t="b">
        <v>0</v>
      </c>
      <c r="AR583" s="82" t="b">
        <v>0</v>
      </c>
      <c r="AS583" s="82" t="s">
        <v>1023</v>
      </c>
      <c r="AT583" s="82">
        <v>9</v>
      </c>
      <c r="AU583" s="85" t="s">
        <v>1731</v>
      </c>
      <c r="AV583" s="82" t="b">
        <v>0</v>
      </c>
      <c r="AW583" s="82" t="s">
        <v>1780</v>
      </c>
      <c r="AX583" s="85" t="s">
        <v>5530</v>
      </c>
      <c r="AY583" s="82" t="s">
        <v>66</v>
      </c>
      <c r="AZ583" s="49"/>
      <c r="BA583" s="49"/>
      <c r="BB583" s="49"/>
      <c r="BC583" s="49"/>
      <c r="BD583" s="49"/>
      <c r="BE583" s="49"/>
      <c r="BF583" s="123" t="s">
        <v>6509</v>
      </c>
      <c r="BG583" s="123" t="s">
        <v>6509</v>
      </c>
      <c r="BH583" s="123" t="s">
        <v>6668</v>
      </c>
      <c r="BI583" s="123" t="s">
        <v>6668</v>
      </c>
      <c r="BJ583" s="87" t="e">
        <f>REPLACE(INDEX(GroupVertices[Group], MATCH(Vertices[[#This Row],[Vertex]],GroupVertices[Vertex],0)),1,1,"")</f>
        <v>#N/A</v>
      </c>
    </row>
    <row r="584" spans="1:62" x14ac:dyDescent="0.25">
      <c r="A584" s="67" t="s">
        <v>2179</v>
      </c>
      <c r="B584" s="68"/>
      <c r="C584" s="68"/>
      <c r="D584" s="69"/>
      <c r="E584" s="111"/>
      <c r="F584" s="103" t="s">
        <v>5444</v>
      </c>
      <c r="G584" s="112"/>
      <c r="H584" s="72"/>
      <c r="I584" s="73"/>
      <c r="J584" s="113"/>
      <c r="K584" s="72" t="s">
        <v>5983</v>
      </c>
      <c r="L584" s="114"/>
      <c r="M584" s="77">
        <v>965.7484130859375</v>
      </c>
      <c r="N584" s="77">
        <v>2474.811767578125</v>
      </c>
      <c r="O584" s="78"/>
      <c r="P584" s="79"/>
      <c r="Q584" s="79"/>
      <c r="R584" s="89"/>
      <c r="S584" s="49">
        <v>0</v>
      </c>
      <c r="T584" s="49">
        <v>1</v>
      </c>
      <c r="U584" s="50">
        <v>0</v>
      </c>
      <c r="V584" s="50">
        <v>2.2221999999999999E-2</v>
      </c>
      <c r="W584" s="50">
        <v>0</v>
      </c>
      <c r="X584" s="50">
        <v>0.55108999999999997</v>
      </c>
      <c r="Y584" s="50">
        <v>0</v>
      </c>
      <c r="Z584" s="50">
        <v>0</v>
      </c>
      <c r="AA584" s="74">
        <v>584</v>
      </c>
      <c r="AB584" s="74"/>
      <c r="AC584" s="75"/>
      <c r="AD584" s="82" t="s">
        <v>4050</v>
      </c>
      <c r="AE584" s="82">
        <v>79</v>
      </c>
      <c r="AF584" s="82">
        <v>89</v>
      </c>
      <c r="AG584" s="82">
        <v>6132</v>
      </c>
      <c r="AH584" s="82">
        <v>415</v>
      </c>
      <c r="AI584" s="82">
        <v>19800</v>
      </c>
      <c r="AJ584" s="82" t="s">
        <v>4480</v>
      </c>
      <c r="AK584" s="82" t="s">
        <v>1498</v>
      </c>
      <c r="AL584" s="82"/>
      <c r="AM584" s="82" t="s">
        <v>1435</v>
      </c>
      <c r="AN584" s="84">
        <v>41717.451365740744</v>
      </c>
      <c r="AO584" s="82"/>
      <c r="AP584" s="82" t="b">
        <v>1</v>
      </c>
      <c r="AQ584" s="82" t="b">
        <v>0</v>
      </c>
      <c r="AR584" s="82" t="b">
        <v>0</v>
      </c>
      <c r="AS584" s="82" t="s">
        <v>1023</v>
      </c>
      <c r="AT584" s="82">
        <v>5</v>
      </c>
      <c r="AU584" s="85" t="s">
        <v>1731</v>
      </c>
      <c r="AV584" s="82" t="b">
        <v>0</v>
      </c>
      <c r="AW584" s="82" t="s">
        <v>1780</v>
      </c>
      <c r="AX584" s="85" t="s">
        <v>5531</v>
      </c>
      <c r="AY584" s="82" t="s">
        <v>66</v>
      </c>
      <c r="AZ584" s="49"/>
      <c r="BA584" s="49"/>
      <c r="BB584" s="49"/>
      <c r="BC584" s="49"/>
      <c r="BD584" s="49"/>
      <c r="BE584" s="49"/>
      <c r="BF584" s="123" t="s">
        <v>6509</v>
      </c>
      <c r="BG584" s="123" t="s">
        <v>6509</v>
      </c>
      <c r="BH584" s="123" t="s">
        <v>6668</v>
      </c>
      <c r="BI584" s="123" t="s">
        <v>6668</v>
      </c>
      <c r="BJ584" s="87" t="e">
        <f>REPLACE(INDEX(GroupVertices[Group], MATCH(Vertices[[#This Row],[Vertex]],GroupVertices[Vertex],0)),1,1,"")</f>
        <v>#N/A</v>
      </c>
    </row>
    <row r="585" spans="1:62" x14ac:dyDescent="0.25">
      <c r="A585" s="67" t="s">
        <v>2180</v>
      </c>
      <c r="B585" s="68"/>
      <c r="C585" s="68"/>
      <c r="D585" s="69"/>
      <c r="E585" s="111"/>
      <c r="F585" s="103" t="s">
        <v>5445</v>
      </c>
      <c r="G585" s="112"/>
      <c r="H585" s="72"/>
      <c r="I585" s="73"/>
      <c r="J585" s="113"/>
      <c r="K585" s="72" t="s">
        <v>5984</v>
      </c>
      <c r="L585" s="114"/>
      <c r="M585" s="77">
        <v>8584.7548828125</v>
      </c>
      <c r="N585" s="77">
        <v>6361.09326171875</v>
      </c>
      <c r="O585" s="78"/>
      <c r="P585" s="79"/>
      <c r="Q585" s="79"/>
      <c r="R585" s="89"/>
      <c r="S585" s="49">
        <v>0</v>
      </c>
      <c r="T585" s="49">
        <v>1</v>
      </c>
      <c r="U585" s="50">
        <v>0</v>
      </c>
      <c r="V585" s="50">
        <v>2.2221999999999999E-2</v>
      </c>
      <c r="W585" s="50">
        <v>0</v>
      </c>
      <c r="X585" s="50">
        <v>0.55108999999999997</v>
      </c>
      <c r="Y585" s="50">
        <v>0</v>
      </c>
      <c r="Z585" s="50">
        <v>0</v>
      </c>
      <c r="AA585" s="74">
        <v>585</v>
      </c>
      <c r="AB585" s="74"/>
      <c r="AC585" s="75"/>
      <c r="AD585" s="82" t="s">
        <v>4051</v>
      </c>
      <c r="AE585" s="82">
        <v>116</v>
      </c>
      <c r="AF585" s="82">
        <v>107</v>
      </c>
      <c r="AG585" s="82">
        <v>33765</v>
      </c>
      <c r="AH585" s="82">
        <v>401</v>
      </c>
      <c r="AI585" s="82">
        <v>19800</v>
      </c>
      <c r="AJ585" s="82" t="s">
        <v>4481</v>
      </c>
      <c r="AK585" s="82" t="s">
        <v>1498</v>
      </c>
      <c r="AL585" s="82"/>
      <c r="AM585" s="82" t="s">
        <v>1435</v>
      </c>
      <c r="AN585" s="84">
        <v>41712.504525462966</v>
      </c>
      <c r="AO585" s="82"/>
      <c r="AP585" s="82" t="b">
        <v>1</v>
      </c>
      <c r="AQ585" s="82" t="b">
        <v>0</v>
      </c>
      <c r="AR585" s="82" t="b">
        <v>0</v>
      </c>
      <c r="AS585" s="82" t="s">
        <v>1023</v>
      </c>
      <c r="AT585" s="82">
        <v>16</v>
      </c>
      <c r="AU585" s="85" t="s">
        <v>1731</v>
      </c>
      <c r="AV585" s="82" t="b">
        <v>0</v>
      </c>
      <c r="AW585" s="82" t="s">
        <v>1780</v>
      </c>
      <c r="AX585" s="85" t="s">
        <v>5532</v>
      </c>
      <c r="AY585" s="82" t="s">
        <v>66</v>
      </c>
      <c r="AZ585" s="49"/>
      <c r="BA585" s="49"/>
      <c r="BB585" s="49"/>
      <c r="BC585" s="49"/>
      <c r="BD585" s="49"/>
      <c r="BE585" s="49"/>
      <c r="BF585" s="123" t="s">
        <v>6509</v>
      </c>
      <c r="BG585" s="123" t="s">
        <v>6509</v>
      </c>
      <c r="BH585" s="123" t="s">
        <v>6668</v>
      </c>
      <c r="BI585" s="123" t="s">
        <v>6668</v>
      </c>
      <c r="BJ585" s="87" t="e">
        <f>REPLACE(INDEX(GroupVertices[Group], MATCH(Vertices[[#This Row],[Vertex]],GroupVertices[Vertex],0)),1,1,"")</f>
        <v>#N/A</v>
      </c>
    </row>
    <row r="586" spans="1:62" x14ac:dyDescent="0.25">
      <c r="A586" s="67" t="s">
        <v>2181</v>
      </c>
      <c r="B586" s="68"/>
      <c r="C586" s="68"/>
      <c r="D586" s="69"/>
      <c r="E586" s="111"/>
      <c r="F586" s="103" t="s">
        <v>5446</v>
      </c>
      <c r="G586" s="112"/>
      <c r="H586" s="72"/>
      <c r="I586" s="73"/>
      <c r="J586" s="113"/>
      <c r="K586" s="72" t="s">
        <v>5985</v>
      </c>
      <c r="L586" s="114"/>
      <c r="M586" s="77">
        <v>856.48309326171875</v>
      </c>
      <c r="N586" s="77">
        <v>2857.6416015625</v>
      </c>
      <c r="O586" s="78"/>
      <c r="P586" s="79"/>
      <c r="Q586" s="79"/>
      <c r="R586" s="89"/>
      <c r="S586" s="49">
        <v>0</v>
      </c>
      <c r="T586" s="49">
        <v>1</v>
      </c>
      <c r="U586" s="50">
        <v>0</v>
      </c>
      <c r="V586" s="50">
        <v>2.2221999999999999E-2</v>
      </c>
      <c r="W586" s="50">
        <v>0</v>
      </c>
      <c r="X586" s="50">
        <v>0.55108999999999997</v>
      </c>
      <c r="Y586" s="50">
        <v>0</v>
      </c>
      <c r="Z586" s="50">
        <v>0</v>
      </c>
      <c r="AA586" s="74">
        <v>586</v>
      </c>
      <c r="AB586" s="74"/>
      <c r="AC586" s="75"/>
      <c r="AD586" s="82" t="s">
        <v>4052</v>
      </c>
      <c r="AE586" s="82">
        <v>77</v>
      </c>
      <c r="AF586" s="82">
        <v>95</v>
      </c>
      <c r="AG586" s="82">
        <v>15911</v>
      </c>
      <c r="AH586" s="82">
        <v>366</v>
      </c>
      <c r="AI586" s="82">
        <v>19800</v>
      </c>
      <c r="AJ586" s="82" t="s">
        <v>4482</v>
      </c>
      <c r="AK586" s="82" t="s">
        <v>1498</v>
      </c>
      <c r="AL586" s="82"/>
      <c r="AM586" s="82" t="s">
        <v>1435</v>
      </c>
      <c r="AN586" s="84">
        <v>41712.53638888889</v>
      </c>
      <c r="AO586" s="82"/>
      <c r="AP586" s="82" t="b">
        <v>1</v>
      </c>
      <c r="AQ586" s="82" t="b">
        <v>0</v>
      </c>
      <c r="AR586" s="82" t="b">
        <v>0</v>
      </c>
      <c r="AS586" s="82" t="s">
        <v>1023</v>
      </c>
      <c r="AT586" s="82">
        <v>7</v>
      </c>
      <c r="AU586" s="85" t="s">
        <v>1731</v>
      </c>
      <c r="AV586" s="82" t="b">
        <v>0</v>
      </c>
      <c r="AW586" s="82" t="s">
        <v>1780</v>
      </c>
      <c r="AX586" s="85" t="s">
        <v>5533</v>
      </c>
      <c r="AY586" s="82" t="s">
        <v>66</v>
      </c>
      <c r="AZ586" s="49"/>
      <c r="BA586" s="49"/>
      <c r="BB586" s="49"/>
      <c r="BC586" s="49"/>
      <c r="BD586" s="49"/>
      <c r="BE586" s="49"/>
      <c r="BF586" s="123" t="s">
        <v>6509</v>
      </c>
      <c r="BG586" s="123" t="s">
        <v>6509</v>
      </c>
      <c r="BH586" s="123" t="s">
        <v>6668</v>
      </c>
      <c r="BI586" s="123" t="s">
        <v>6668</v>
      </c>
      <c r="BJ586" s="87" t="e">
        <f>REPLACE(INDEX(GroupVertices[Group], MATCH(Vertices[[#This Row],[Vertex]],GroupVertices[Vertex],0)),1,1,"")</f>
        <v>#N/A</v>
      </c>
    </row>
    <row r="587" spans="1:62" x14ac:dyDescent="0.25">
      <c r="A587" s="67" t="s">
        <v>2182</v>
      </c>
      <c r="B587" s="68"/>
      <c r="C587" s="68"/>
      <c r="D587" s="69"/>
      <c r="E587" s="111"/>
      <c r="F587" s="103" t="s">
        <v>5447</v>
      </c>
      <c r="G587" s="112"/>
      <c r="H587" s="72"/>
      <c r="I587" s="73"/>
      <c r="J587" s="113"/>
      <c r="K587" s="72" t="s">
        <v>5986</v>
      </c>
      <c r="L587" s="114"/>
      <c r="M587" s="77">
        <v>9093.9833984375</v>
      </c>
      <c r="N587" s="77">
        <v>5380.56689453125</v>
      </c>
      <c r="O587" s="78"/>
      <c r="P587" s="79"/>
      <c r="Q587" s="79"/>
      <c r="R587" s="89"/>
      <c r="S587" s="49">
        <v>0</v>
      </c>
      <c r="T587" s="49">
        <v>1</v>
      </c>
      <c r="U587" s="50">
        <v>0</v>
      </c>
      <c r="V587" s="50">
        <v>2.2221999999999999E-2</v>
      </c>
      <c r="W587" s="50">
        <v>0</v>
      </c>
      <c r="X587" s="50">
        <v>0.55108999999999997</v>
      </c>
      <c r="Y587" s="50">
        <v>0</v>
      </c>
      <c r="Z587" s="50">
        <v>0</v>
      </c>
      <c r="AA587" s="74">
        <v>587</v>
      </c>
      <c r="AB587" s="74"/>
      <c r="AC587" s="75"/>
      <c r="AD587" s="82" t="s">
        <v>4053</v>
      </c>
      <c r="AE587" s="82">
        <v>80</v>
      </c>
      <c r="AF587" s="82">
        <v>126</v>
      </c>
      <c r="AG587" s="82">
        <v>45743</v>
      </c>
      <c r="AH587" s="82">
        <v>411</v>
      </c>
      <c r="AI587" s="82">
        <v>19800</v>
      </c>
      <c r="AJ587" s="82" t="s">
        <v>4483</v>
      </c>
      <c r="AK587" s="82" t="s">
        <v>1498</v>
      </c>
      <c r="AL587" s="82"/>
      <c r="AM587" s="82" t="s">
        <v>1435</v>
      </c>
      <c r="AN587" s="84">
        <v>41712.311388888891</v>
      </c>
      <c r="AO587" s="82"/>
      <c r="AP587" s="82" t="b">
        <v>1</v>
      </c>
      <c r="AQ587" s="82" t="b">
        <v>0</v>
      </c>
      <c r="AR587" s="82" t="b">
        <v>0</v>
      </c>
      <c r="AS587" s="82" t="s">
        <v>1023</v>
      </c>
      <c r="AT587" s="82">
        <v>31</v>
      </c>
      <c r="AU587" s="85" t="s">
        <v>1731</v>
      </c>
      <c r="AV587" s="82" t="b">
        <v>0</v>
      </c>
      <c r="AW587" s="82" t="s">
        <v>1780</v>
      </c>
      <c r="AX587" s="85" t="s">
        <v>5534</v>
      </c>
      <c r="AY587" s="82" t="s">
        <v>66</v>
      </c>
      <c r="AZ587" s="49"/>
      <c r="BA587" s="49"/>
      <c r="BB587" s="49"/>
      <c r="BC587" s="49"/>
      <c r="BD587" s="49"/>
      <c r="BE587" s="49"/>
      <c r="BF587" s="123" t="s">
        <v>6509</v>
      </c>
      <c r="BG587" s="123" t="s">
        <v>6509</v>
      </c>
      <c r="BH587" s="123" t="s">
        <v>6668</v>
      </c>
      <c r="BI587" s="123" t="s">
        <v>6668</v>
      </c>
      <c r="BJ587" s="87" t="e">
        <f>REPLACE(INDEX(GroupVertices[Group], MATCH(Vertices[[#This Row],[Vertex]],GroupVertices[Vertex],0)),1,1,"")</f>
        <v>#N/A</v>
      </c>
    </row>
    <row r="588" spans="1:62" x14ac:dyDescent="0.25">
      <c r="A588" s="67" t="s">
        <v>2183</v>
      </c>
      <c r="B588" s="68"/>
      <c r="C588" s="68"/>
      <c r="D588" s="69"/>
      <c r="E588" s="111"/>
      <c r="F588" s="103" t="s">
        <v>5448</v>
      </c>
      <c r="G588" s="112"/>
      <c r="H588" s="72"/>
      <c r="I588" s="73"/>
      <c r="J588" s="113"/>
      <c r="K588" s="72" t="s">
        <v>5987</v>
      </c>
      <c r="L588" s="114"/>
      <c r="M588" s="77">
        <v>5816.90869140625</v>
      </c>
      <c r="N588" s="77">
        <v>187.986572265625</v>
      </c>
      <c r="O588" s="78"/>
      <c r="P588" s="79"/>
      <c r="Q588" s="79"/>
      <c r="R588" s="89"/>
      <c r="S588" s="49">
        <v>0</v>
      </c>
      <c r="T588" s="49">
        <v>1</v>
      </c>
      <c r="U588" s="50">
        <v>0</v>
      </c>
      <c r="V588" s="50">
        <v>2.2221999999999999E-2</v>
      </c>
      <c r="W588" s="50">
        <v>0</v>
      </c>
      <c r="X588" s="50">
        <v>0.55108999999999997</v>
      </c>
      <c r="Y588" s="50">
        <v>0</v>
      </c>
      <c r="Z588" s="50">
        <v>0</v>
      </c>
      <c r="AA588" s="74">
        <v>588</v>
      </c>
      <c r="AB588" s="74"/>
      <c r="AC588" s="75"/>
      <c r="AD588" s="82" t="s">
        <v>4054</v>
      </c>
      <c r="AE588" s="82">
        <v>62</v>
      </c>
      <c r="AF588" s="82">
        <v>108</v>
      </c>
      <c r="AG588" s="82">
        <v>29001</v>
      </c>
      <c r="AH588" s="82">
        <v>302</v>
      </c>
      <c r="AI588" s="82">
        <v>19800</v>
      </c>
      <c r="AJ588" s="82" t="s">
        <v>4484</v>
      </c>
      <c r="AK588" s="82" t="s">
        <v>1498</v>
      </c>
      <c r="AL588" s="82"/>
      <c r="AM588" s="82" t="s">
        <v>1435</v>
      </c>
      <c r="AN588" s="84">
        <v>41712.789004629631</v>
      </c>
      <c r="AO588" s="82"/>
      <c r="AP588" s="82" t="b">
        <v>1</v>
      </c>
      <c r="AQ588" s="82" t="b">
        <v>0</v>
      </c>
      <c r="AR588" s="82" t="b">
        <v>0</v>
      </c>
      <c r="AS588" s="82" t="s">
        <v>1730</v>
      </c>
      <c r="AT588" s="82">
        <v>16</v>
      </c>
      <c r="AU588" s="85" t="s">
        <v>1731</v>
      </c>
      <c r="AV588" s="82" t="b">
        <v>0</v>
      </c>
      <c r="AW588" s="82" t="s">
        <v>1780</v>
      </c>
      <c r="AX588" s="85" t="s">
        <v>5535</v>
      </c>
      <c r="AY588" s="82" t="s">
        <v>66</v>
      </c>
      <c r="AZ588" s="49"/>
      <c r="BA588" s="49"/>
      <c r="BB588" s="49"/>
      <c r="BC588" s="49"/>
      <c r="BD588" s="49"/>
      <c r="BE588" s="49"/>
      <c r="BF588" s="123" t="s">
        <v>6509</v>
      </c>
      <c r="BG588" s="123" t="s">
        <v>6509</v>
      </c>
      <c r="BH588" s="123" t="s">
        <v>6668</v>
      </c>
      <c r="BI588" s="123" t="s">
        <v>6668</v>
      </c>
      <c r="BJ588" s="87" t="e">
        <f>REPLACE(INDEX(GroupVertices[Group], MATCH(Vertices[[#This Row],[Vertex]],GroupVertices[Vertex],0)),1,1,"")</f>
        <v>#N/A</v>
      </c>
    </row>
    <row r="589" spans="1:62" x14ac:dyDescent="0.25">
      <c r="A589" s="67" t="s">
        <v>2184</v>
      </c>
      <c r="B589" s="68"/>
      <c r="C589" s="68"/>
      <c r="D589" s="69"/>
      <c r="E589" s="111"/>
      <c r="F589" s="103" t="s">
        <v>5449</v>
      </c>
      <c r="G589" s="112"/>
      <c r="H589" s="72"/>
      <c r="I589" s="73"/>
      <c r="J589" s="113"/>
      <c r="K589" s="72" t="s">
        <v>5988</v>
      </c>
      <c r="L589" s="114"/>
      <c r="M589" s="77">
        <v>1686.10205078125</v>
      </c>
      <c r="N589" s="77">
        <v>1403.277587890625</v>
      </c>
      <c r="O589" s="78"/>
      <c r="P589" s="79"/>
      <c r="Q589" s="79"/>
      <c r="R589" s="89"/>
      <c r="S589" s="49">
        <v>0</v>
      </c>
      <c r="T589" s="49">
        <v>1</v>
      </c>
      <c r="U589" s="50">
        <v>0</v>
      </c>
      <c r="V589" s="50">
        <v>2.2221999999999999E-2</v>
      </c>
      <c r="W589" s="50">
        <v>0</v>
      </c>
      <c r="X589" s="50">
        <v>0.55108999999999997</v>
      </c>
      <c r="Y589" s="50">
        <v>0</v>
      </c>
      <c r="Z589" s="50">
        <v>0</v>
      </c>
      <c r="AA589" s="74">
        <v>589</v>
      </c>
      <c r="AB589" s="74"/>
      <c r="AC589" s="75"/>
      <c r="AD589" s="82" t="s">
        <v>4055</v>
      </c>
      <c r="AE589" s="82">
        <v>175</v>
      </c>
      <c r="AF589" s="82">
        <v>155</v>
      </c>
      <c r="AG589" s="82">
        <v>47780</v>
      </c>
      <c r="AH589" s="82">
        <v>341</v>
      </c>
      <c r="AI589" s="82">
        <v>19800</v>
      </c>
      <c r="AJ589" s="82" t="s">
        <v>4485</v>
      </c>
      <c r="AK589" s="82" t="s">
        <v>1498</v>
      </c>
      <c r="AL589" s="82"/>
      <c r="AM589" s="82" t="s">
        <v>1435</v>
      </c>
      <c r="AN589" s="84">
        <v>41712.458090277774</v>
      </c>
      <c r="AO589" s="82"/>
      <c r="AP589" s="82" t="b">
        <v>1</v>
      </c>
      <c r="AQ589" s="82" t="b">
        <v>0</v>
      </c>
      <c r="AR589" s="82" t="b">
        <v>0</v>
      </c>
      <c r="AS589" s="82" t="s">
        <v>1023</v>
      </c>
      <c r="AT589" s="82">
        <v>37</v>
      </c>
      <c r="AU589" s="85" t="s">
        <v>1731</v>
      </c>
      <c r="AV589" s="82" t="b">
        <v>0</v>
      </c>
      <c r="AW589" s="82" t="s">
        <v>1780</v>
      </c>
      <c r="AX589" s="85" t="s">
        <v>5536</v>
      </c>
      <c r="AY589" s="82" t="s">
        <v>66</v>
      </c>
      <c r="AZ589" s="49"/>
      <c r="BA589" s="49"/>
      <c r="BB589" s="49"/>
      <c r="BC589" s="49"/>
      <c r="BD589" s="49"/>
      <c r="BE589" s="49"/>
      <c r="BF589" s="123" t="s">
        <v>6509</v>
      </c>
      <c r="BG589" s="123" t="s">
        <v>6509</v>
      </c>
      <c r="BH589" s="123" t="s">
        <v>6668</v>
      </c>
      <c r="BI589" s="123" t="s">
        <v>6668</v>
      </c>
      <c r="BJ589" s="87" t="e">
        <f>REPLACE(INDEX(GroupVertices[Group], MATCH(Vertices[[#This Row],[Vertex]],GroupVertices[Vertex],0)),1,1,"")</f>
        <v>#N/A</v>
      </c>
    </row>
    <row r="590" spans="1:62" x14ac:dyDescent="0.25">
      <c r="A590" s="67" t="s">
        <v>2185</v>
      </c>
      <c r="B590" s="68"/>
      <c r="C590" s="68"/>
      <c r="D590" s="69"/>
      <c r="E590" s="111"/>
      <c r="F590" s="103" t="s">
        <v>5450</v>
      </c>
      <c r="G590" s="112"/>
      <c r="H590" s="72"/>
      <c r="I590" s="73"/>
      <c r="J590" s="113"/>
      <c r="K590" s="72" t="s">
        <v>5989</v>
      </c>
      <c r="L590" s="114"/>
      <c r="M590" s="77">
        <v>1089.6300048828125</v>
      </c>
      <c r="N590" s="77">
        <v>2203.948486328125</v>
      </c>
      <c r="O590" s="78"/>
      <c r="P590" s="79"/>
      <c r="Q590" s="79"/>
      <c r="R590" s="89"/>
      <c r="S590" s="49">
        <v>0</v>
      </c>
      <c r="T590" s="49">
        <v>1</v>
      </c>
      <c r="U590" s="50">
        <v>0</v>
      </c>
      <c r="V590" s="50">
        <v>2.2221999999999999E-2</v>
      </c>
      <c r="W590" s="50">
        <v>0</v>
      </c>
      <c r="X590" s="50">
        <v>0.55108999999999997</v>
      </c>
      <c r="Y590" s="50">
        <v>0</v>
      </c>
      <c r="Z590" s="50">
        <v>0</v>
      </c>
      <c r="AA590" s="74">
        <v>590</v>
      </c>
      <c r="AB590" s="74"/>
      <c r="AC590" s="75"/>
      <c r="AD590" s="82" t="s">
        <v>4056</v>
      </c>
      <c r="AE590" s="82">
        <v>60</v>
      </c>
      <c r="AF590" s="82">
        <v>79</v>
      </c>
      <c r="AG590" s="82">
        <v>3694</v>
      </c>
      <c r="AH590" s="82">
        <v>418</v>
      </c>
      <c r="AI590" s="82">
        <v>19800</v>
      </c>
      <c r="AJ590" s="82" t="s">
        <v>4486</v>
      </c>
      <c r="AK590" s="82" t="s">
        <v>1498</v>
      </c>
      <c r="AL590" s="82"/>
      <c r="AM590" s="82" t="s">
        <v>1419</v>
      </c>
      <c r="AN590" s="84">
        <v>41712.793344907404</v>
      </c>
      <c r="AO590" s="82"/>
      <c r="AP590" s="82" t="b">
        <v>1</v>
      </c>
      <c r="AQ590" s="82" t="b">
        <v>0</v>
      </c>
      <c r="AR590" s="82" t="b">
        <v>0</v>
      </c>
      <c r="AS590" s="82" t="s">
        <v>1730</v>
      </c>
      <c r="AT590" s="82">
        <v>0</v>
      </c>
      <c r="AU590" s="85" t="s">
        <v>1731</v>
      </c>
      <c r="AV590" s="82" t="b">
        <v>0</v>
      </c>
      <c r="AW590" s="82" t="s">
        <v>1780</v>
      </c>
      <c r="AX590" s="85" t="s">
        <v>5537</v>
      </c>
      <c r="AY590" s="82" t="s">
        <v>66</v>
      </c>
      <c r="AZ590" s="49"/>
      <c r="BA590" s="49"/>
      <c r="BB590" s="49"/>
      <c r="BC590" s="49"/>
      <c r="BD590" s="49"/>
      <c r="BE590" s="49"/>
      <c r="BF590" s="123" t="s">
        <v>6509</v>
      </c>
      <c r="BG590" s="123" t="s">
        <v>6509</v>
      </c>
      <c r="BH590" s="123" t="s">
        <v>6668</v>
      </c>
      <c r="BI590" s="123" t="s">
        <v>6668</v>
      </c>
      <c r="BJ590" s="87" t="e">
        <f>REPLACE(INDEX(GroupVertices[Group], MATCH(Vertices[[#This Row],[Vertex]],GroupVertices[Vertex],0)),1,1,"")</f>
        <v>#N/A</v>
      </c>
    </row>
    <row r="591" spans="1:62" x14ac:dyDescent="0.25">
      <c r="A591" s="67" t="s">
        <v>2186</v>
      </c>
      <c r="B591" s="68"/>
      <c r="C591" s="68"/>
      <c r="D591" s="69"/>
      <c r="E591" s="111"/>
      <c r="F591" s="103" t="s">
        <v>5451</v>
      </c>
      <c r="G591" s="112"/>
      <c r="H591" s="72"/>
      <c r="I591" s="73"/>
      <c r="J591" s="113"/>
      <c r="K591" s="72" t="s">
        <v>5990</v>
      </c>
      <c r="L591" s="114"/>
      <c r="M591" s="77">
        <v>4835.9140625</v>
      </c>
      <c r="N591" s="77">
        <v>187.986572265625</v>
      </c>
      <c r="O591" s="78"/>
      <c r="P591" s="79"/>
      <c r="Q591" s="79"/>
      <c r="R591" s="89"/>
      <c r="S591" s="49">
        <v>0</v>
      </c>
      <c r="T591" s="49">
        <v>1</v>
      </c>
      <c r="U591" s="50">
        <v>0</v>
      </c>
      <c r="V591" s="50">
        <v>2.2221999999999999E-2</v>
      </c>
      <c r="W591" s="50">
        <v>0</v>
      </c>
      <c r="X591" s="50">
        <v>0.55108999999999997</v>
      </c>
      <c r="Y591" s="50">
        <v>0</v>
      </c>
      <c r="Z591" s="50">
        <v>0</v>
      </c>
      <c r="AA591" s="74">
        <v>591</v>
      </c>
      <c r="AB591" s="74"/>
      <c r="AC591" s="75"/>
      <c r="AD591" s="82" t="s">
        <v>4057</v>
      </c>
      <c r="AE591" s="82">
        <v>40</v>
      </c>
      <c r="AF591" s="82">
        <v>62</v>
      </c>
      <c r="AG591" s="82">
        <v>1439</v>
      </c>
      <c r="AH591" s="82">
        <v>280</v>
      </c>
      <c r="AI591" s="82">
        <v>19800</v>
      </c>
      <c r="AJ591" s="82" t="s">
        <v>4487</v>
      </c>
      <c r="AK591" s="82" t="s">
        <v>1498</v>
      </c>
      <c r="AL591" s="82"/>
      <c r="AM591" s="82" t="s">
        <v>1435</v>
      </c>
      <c r="AN591" s="84">
        <v>41717.786215277774</v>
      </c>
      <c r="AO591" s="82"/>
      <c r="AP591" s="82" t="b">
        <v>1</v>
      </c>
      <c r="AQ591" s="82" t="b">
        <v>0</v>
      </c>
      <c r="AR591" s="82" t="b">
        <v>0</v>
      </c>
      <c r="AS591" s="82" t="s">
        <v>1730</v>
      </c>
      <c r="AT591" s="82">
        <v>2</v>
      </c>
      <c r="AU591" s="85" t="s">
        <v>1731</v>
      </c>
      <c r="AV591" s="82" t="b">
        <v>0</v>
      </c>
      <c r="AW591" s="82" t="s">
        <v>1780</v>
      </c>
      <c r="AX591" s="85" t="s">
        <v>5538</v>
      </c>
      <c r="AY591" s="82" t="s">
        <v>66</v>
      </c>
      <c r="AZ591" s="49"/>
      <c r="BA591" s="49"/>
      <c r="BB591" s="49"/>
      <c r="BC591" s="49"/>
      <c r="BD591" s="49"/>
      <c r="BE591" s="49"/>
      <c r="BF591" s="123" t="s">
        <v>6509</v>
      </c>
      <c r="BG591" s="123" t="s">
        <v>6509</v>
      </c>
      <c r="BH591" s="123" t="s">
        <v>6668</v>
      </c>
      <c r="BI591" s="123" t="s">
        <v>6668</v>
      </c>
      <c r="BJ591" s="87" t="e">
        <f>REPLACE(INDEX(GroupVertices[Group], MATCH(Vertices[[#This Row],[Vertex]],GroupVertices[Vertex],0)),1,1,"")</f>
        <v>#N/A</v>
      </c>
    </row>
    <row r="592" spans="1:62" x14ac:dyDescent="0.25">
      <c r="A592" s="67" t="s">
        <v>2187</v>
      </c>
      <c r="B592" s="68"/>
      <c r="C592" s="68"/>
      <c r="D592" s="69"/>
      <c r="E592" s="111"/>
      <c r="F592" s="103" t="s">
        <v>5452</v>
      </c>
      <c r="G592" s="112"/>
      <c r="H592" s="72"/>
      <c r="I592" s="73"/>
      <c r="J592" s="113"/>
      <c r="K592" s="72" t="s">
        <v>5991</v>
      </c>
      <c r="L592" s="114"/>
      <c r="M592" s="77">
        <v>7578.15771484375</v>
      </c>
      <c r="N592" s="77">
        <v>768.6634521484375</v>
      </c>
      <c r="O592" s="78"/>
      <c r="P592" s="79"/>
      <c r="Q592" s="79"/>
      <c r="R592" s="89"/>
      <c r="S592" s="49">
        <v>0</v>
      </c>
      <c r="T592" s="49">
        <v>1</v>
      </c>
      <c r="U592" s="50">
        <v>0</v>
      </c>
      <c r="V592" s="50">
        <v>2.2221999999999999E-2</v>
      </c>
      <c r="W592" s="50">
        <v>0</v>
      </c>
      <c r="X592" s="50">
        <v>0.55108999999999997</v>
      </c>
      <c r="Y592" s="50">
        <v>0</v>
      </c>
      <c r="Z592" s="50">
        <v>0</v>
      </c>
      <c r="AA592" s="74">
        <v>592</v>
      </c>
      <c r="AB592" s="74"/>
      <c r="AC592" s="75"/>
      <c r="AD592" s="82" t="s">
        <v>4058</v>
      </c>
      <c r="AE592" s="82">
        <v>219</v>
      </c>
      <c r="AF592" s="82">
        <v>89</v>
      </c>
      <c r="AG592" s="82">
        <v>3015</v>
      </c>
      <c r="AH592" s="82">
        <v>288</v>
      </c>
      <c r="AI592" s="82">
        <v>19800</v>
      </c>
      <c r="AJ592" s="82" t="s">
        <v>4488</v>
      </c>
      <c r="AK592" s="82" t="s">
        <v>1498</v>
      </c>
      <c r="AL592" s="82"/>
      <c r="AM592" s="82" t="s">
        <v>1435</v>
      </c>
      <c r="AN592" s="84">
        <v>41711.501562500001</v>
      </c>
      <c r="AO592" s="82"/>
      <c r="AP592" s="82" t="b">
        <v>1</v>
      </c>
      <c r="AQ592" s="82" t="b">
        <v>0</v>
      </c>
      <c r="AR592" s="82" t="b">
        <v>0</v>
      </c>
      <c r="AS592" s="82" t="s">
        <v>1023</v>
      </c>
      <c r="AT592" s="82">
        <v>5</v>
      </c>
      <c r="AU592" s="85" t="s">
        <v>1731</v>
      </c>
      <c r="AV592" s="82" t="b">
        <v>0</v>
      </c>
      <c r="AW592" s="82" t="s">
        <v>1780</v>
      </c>
      <c r="AX592" s="85" t="s">
        <v>5539</v>
      </c>
      <c r="AY592" s="82" t="s">
        <v>66</v>
      </c>
      <c r="AZ592" s="49"/>
      <c r="BA592" s="49"/>
      <c r="BB592" s="49"/>
      <c r="BC592" s="49"/>
      <c r="BD592" s="49"/>
      <c r="BE592" s="49"/>
      <c r="BF592" s="123" t="s">
        <v>6509</v>
      </c>
      <c r="BG592" s="123" t="s">
        <v>6509</v>
      </c>
      <c r="BH592" s="123" t="s">
        <v>6668</v>
      </c>
      <c r="BI592" s="123" t="s">
        <v>6668</v>
      </c>
      <c r="BJ592" s="87" t="e">
        <f>REPLACE(INDEX(GroupVertices[Group], MATCH(Vertices[[#This Row],[Vertex]],GroupVertices[Vertex],0)),1,1,"")</f>
        <v>#N/A</v>
      </c>
    </row>
    <row r="593" spans="1:62" x14ac:dyDescent="0.25">
      <c r="A593" s="67" t="s">
        <v>2188</v>
      </c>
      <c r="B593" s="68"/>
      <c r="C593" s="68"/>
      <c r="D593" s="69"/>
      <c r="E593" s="111"/>
      <c r="F593" s="103" t="s">
        <v>5453</v>
      </c>
      <c r="G593" s="112"/>
      <c r="H593" s="72"/>
      <c r="I593" s="73"/>
      <c r="J593" s="113"/>
      <c r="K593" s="72" t="s">
        <v>5992</v>
      </c>
      <c r="L593" s="114"/>
      <c r="M593" s="77">
        <v>6269.2470703125</v>
      </c>
      <c r="N593" s="77">
        <v>271.54571533203125</v>
      </c>
      <c r="O593" s="78"/>
      <c r="P593" s="79"/>
      <c r="Q593" s="79"/>
      <c r="R593" s="89"/>
      <c r="S593" s="49">
        <v>0</v>
      </c>
      <c r="T593" s="49">
        <v>1</v>
      </c>
      <c r="U593" s="50">
        <v>0</v>
      </c>
      <c r="V593" s="50">
        <v>2.2221999999999999E-2</v>
      </c>
      <c r="W593" s="50">
        <v>0</v>
      </c>
      <c r="X593" s="50">
        <v>0.55108999999999997</v>
      </c>
      <c r="Y593" s="50">
        <v>0</v>
      </c>
      <c r="Z593" s="50">
        <v>0</v>
      </c>
      <c r="AA593" s="74">
        <v>593</v>
      </c>
      <c r="AB593" s="74"/>
      <c r="AC593" s="75"/>
      <c r="AD593" s="82" t="s">
        <v>4059</v>
      </c>
      <c r="AE593" s="82">
        <v>208</v>
      </c>
      <c r="AF593" s="82">
        <v>134</v>
      </c>
      <c r="AG593" s="82">
        <v>3364</v>
      </c>
      <c r="AH593" s="82">
        <v>373</v>
      </c>
      <c r="AI593" s="82">
        <v>19800</v>
      </c>
      <c r="AJ593" s="82" t="s">
        <v>4489</v>
      </c>
      <c r="AK593" s="82" t="s">
        <v>1498</v>
      </c>
      <c r="AL593" s="82"/>
      <c r="AM593" s="82" t="s">
        <v>1498</v>
      </c>
      <c r="AN593" s="84">
        <v>41710.57540509259</v>
      </c>
      <c r="AO593" s="82"/>
      <c r="AP593" s="82" t="b">
        <v>1</v>
      </c>
      <c r="AQ593" s="82" t="b">
        <v>0</v>
      </c>
      <c r="AR593" s="82" t="b">
        <v>0</v>
      </c>
      <c r="AS593" s="82" t="s">
        <v>1023</v>
      </c>
      <c r="AT593" s="82">
        <v>5</v>
      </c>
      <c r="AU593" s="85" t="s">
        <v>1731</v>
      </c>
      <c r="AV593" s="82" t="b">
        <v>0</v>
      </c>
      <c r="AW593" s="82" t="s">
        <v>1780</v>
      </c>
      <c r="AX593" s="85" t="s">
        <v>5540</v>
      </c>
      <c r="AY593" s="82" t="s">
        <v>66</v>
      </c>
      <c r="AZ593" s="49"/>
      <c r="BA593" s="49"/>
      <c r="BB593" s="49"/>
      <c r="BC593" s="49"/>
      <c r="BD593" s="49"/>
      <c r="BE593" s="49"/>
      <c r="BF593" s="123" t="s">
        <v>6509</v>
      </c>
      <c r="BG593" s="123" t="s">
        <v>6509</v>
      </c>
      <c r="BH593" s="123" t="s">
        <v>6668</v>
      </c>
      <c r="BI593" s="123" t="s">
        <v>6668</v>
      </c>
      <c r="BJ593" s="87" t="e">
        <f>REPLACE(INDEX(GroupVertices[Group], MATCH(Vertices[[#This Row],[Vertex]],GroupVertices[Vertex],0)),1,1,"")</f>
        <v>#N/A</v>
      </c>
    </row>
    <row r="594" spans="1:62" x14ac:dyDescent="0.25">
      <c r="A594" s="67" t="s">
        <v>2189</v>
      </c>
      <c r="B594" s="68"/>
      <c r="C594" s="68"/>
      <c r="D594" s="69"/>
      <c r="E594" s="111"/>
      <c r="F594" s="103" t="s">
        <v>5454</v>
      </c>
      <c r="G594" s="112"/>
      <c r="H594" s="72"/>
      <c r="I594" s="73"/>
      <c r="J594" s="113"/>
      <c r="K594" s="72" t="s">
        <v>5993</v>
      </c>
      <c r="L594" s="114"/>
      <c r="M594" s="77">
        <v>2429.31689453125</v>
      </c>
      <c r="N594" s="77">
        <v>814.68341064453125</v>
      </c>
      <c r="O594" s="78"/>
      <c r="P594" s="79"/>
      <c r="Q594" s="79"/>
      <c r="R594" s="89"/>
      <c r="S594" s="49">
        <v>0</v>
      </c>
      <c r="T594" s="49">
        <v>1</v>
      </c>
      <c r="U594" s="50">
        <v>0</v>
      </c>
      <c r="V594" s="50">
        <v>2.2221999999999999E-2</v>
      </c>
      <c r="W594" s="50">
        <v>0</v>
      </c>
      <c r="X594" s="50">
        <v>0.55108999999999997</v>
      </c>
      <c r="Y594" s="50">
        <v>0</v>
      </c>
      <c r="Z594" s="50">
        <v>0</v>
      </c>
      <c r="AA594" s="74">
        <v>594</v>
      </c>
      <c r="AB594" s="74"/>
      <c r="AC594" s="75"/>
      <c r="AD594" s="82" t="s">
        <v>4060</v>
      </c>
      <c r="AE594" s="82">
        <v>192</v>
      </c>
      <c r="AF594" s="82">
        <v>141</v>
      </c>
      <c r="AG594" s="82">
        <v>47328</v>
      </c>
      <c r="AH594" s="82">
        <v>268</v>
      </c>
      <c r="AI594" s="82">
        <v>19800</v>
      </c>
      <c r="AJ594" s="82" t="s">
        <v>4490</v>
      </c>
      <c r="AK594" s="82" t="s">
        <v>1498</v>
      </c>
      <c r="AL594" s="82"/>
      <c r="AM594" s="82" t="s">
        <v>1435</v>
      </c>
      <c r="AN594" s="84">
        <v>41712.460532407407</v>
      </c>
      <c r="AO594" s="82"/>
      <c r="AP594" s="82" t="b">
        <v>1</v>
      </c>
      <c r="AQ594" s="82" t="b">
        <v>0</v>
      </c>
      <c r="AR594" s="82" t="b">
        <v>0</v>
      </c>
      <c r="AS594" s="82" t="s">
        <v>1023</v>
      </c>
      <c r="AT594" s="82">
        <v>43</v>
      </c>
      <c r="AU594" s="85" t="s">
        <v>1731</v>
      </c>
      <c r="AV594" s="82" t="b">
        <v>0</v>
      </c>
      <c r="AW594" s="82" t="s">
        <v>1780</v>
      </c>
      <c r="AX594" s="85" t="s">
        <v>5541</v>
      </c>
      <c r="AY594" s="82" t="s">
        <v>66</v>
      </c>
      <c r="AZ594" s="49"/>
      <c r="BA594" s="49"/>
      <c r="BB594" s="49"/>
      <c r="BC594" s="49"/>
      <c r="BD594" s="49"/>
      <c r="BE594" s="49"/>
      <c r="BF594" s="123" t="s">
        <v>6509</v>
      </c>
      <c r="BG594" s="123" t="s">
        <v>6509</v>
      </c>
      <c r="BH594" s="123" t="s">
        <v>6668</v>
      </c>
      <c r="BI594" s="123" t="s">
        <v>6668</v>
      </c>
      <c r="BJ594" s="87" t="e">
        <f>REPLACE(INDEX(GroupVertices[Group], MATCH(Vertices[[#This Row],[Vertex]],GroupVertices[Vertex],0)),1,1,"")</f>
        <v>#N/A</v>
      </c>
    </row>
    <row r="595" spans="1:62" x14ac:dyDescent="0.25">
      <c r="A595" s="67" t="s">
        <v>2190</v>
      </c>
      <c r="B595" s="68"/>
      <c r="C595" s="68"/>
      <c r="D595" s="69"/>
      <c r="E595" s="111"/>
      <c r="F595" s="103" t="s">
        <v>5455</v>
      </c>
      <c r="G595" s="112"/>
      <c r="H595" s="72"/>
      <c r="I595" s="73"/>
      <c r="J595" s="113"/>
      <c r="K595" s="72" t="s">
        <v>5994</v>
      </c>
      <c r="L595" s="114"/>
      <c r="M595" s="77">
        <v>2000.6614990234375</v>
      </c>
      <c r="N595" s="77">
        <v>6685.45556640625</v>
      </c>
      <c r="O595" s="78"/>
      <c r="P595" s="79"/>
      <c r="Q595" s="79"/>
      <c r="R595" s="89"/>
      <c r="S595" s="49">
        <v>0</v>
      </c>
      <c r="T595" s="49">
        <v>1</v>
      </c>
      <c r="U595" s="50">
        <v>0</v>
      </c>
      <c r="V595" s="50">
        <v>2.2221999999999999E-2</v>
      </c>
      <c r="W595" s="50">
        <v>0</v>
      </c>
      <c r="X595" s="50">
        <v>0.55108999999999997</v>
      </c>
      <c r="Y595" s="50">
        <v>0</v>
      </c>
      <c r="Z595" s="50">
        <v>0</v>
      </c>
      <c r="AA595" s="74">
        <v>595</v>
      </c>
      <c r="AB595" s="74"/>
      <c r="AC595" s="75"/>
      <c r="AD595" s="82" t="s">
        <v>4061</v>
      </c>
      <c r="AE595" s="82">
        <v>85</v>
      </c>
      <c r="AF595" s="82">
        <v>102</v>
      </c>
      <c r="AG595" s="82">
        <v>37455</v>
      </c>
      <c r="AH595" s="82">
        <v>427</v>
      </c>
      <c r="AI595" s="82">
        <v>19800</v>
      </c>
      <c r="AJ595" s="82" t="s">
        <v>4491</v>
      </c>
      <c r="AK595" s="82" t="s">
        <v>1498</v>
      </c>
      <c r="AL595" s="82"/>
      <c r="AM595" s="82" t="s">
        <v>1435</v>
      </c>
      <c r="AN595" s="84">
        <v>41712.492824074077</v>
      </c>
      <c r="AO595" s="82"/>
      <c r="AP595" s="82" t="b">
        <v>1</v>
      </c>
      <c r="AQ595" s="82" t="b">
        <v>0</v>
      </c>
      <c r="AR595" s="82" t="b">
        <v>0</v>
      </c>
      <c r="AS595" s="82" t="s">
        <v>1023</v>
      </c>
      <c r="AT595" s="82">
        <v>17</v>
      </c>
      <c r="AU595" s="85" t="s">
        <v>1731</v>
      </c>
      <c r="AV595" s="82" t="b">
        <v>0</v>
      </c>
      <c r="AW595" s="82" t="s">
        <v>1780</v>
      </c>
      <c r="AX595" s="85" t="s">
        <v>5542</v>
      </c>
      <c r="AY595" s="82" t="s">
        <v>66</v>
      </c>
      <c r="AZ595" s="49"/>
      <c r="BA595" s="49"/>
      <c r="BB595" s="49"/>
      <c r="BC595" s="49"/>
      <c r="BD595" s="49"/>
      <c r="BE595" s="49"/>
      <c r="BF595" s="123" t="s">
        <v>6509</v>
      </c>
      <c r="BG595" s="123" t="s">
        <v>6509</v>
      </c>
      <c r="BH595" s="123" t="s">
        <v>6668</v>
      </c>
      <c r="BI595" s="123" t="s">
        <v>6668</v>
      </c>
      <c r="BJ595" s="87" t="e">
        <f>REPLACE(INDEX(GroupVertices[Group], MATCH(Vertices[[#This Row],[Vertex]],GroupVertices[Vertex],0)),1,1,"")</f>
        <v>#N/A</v>
      </c>
    </row>
    <row r="596" spans="1:62" x14ac:dyDescent="0.25">
      <c r="A596" s="67" t="s">
        <v>2191</v>
      </c>
      <c r="B596" s="68"/>
      <c r="C596" s="68"/>
      <c r="D596" s="69"/>
      <c r="E596" s="111"/>
      <c r="F596" s="103" t="s">
        <v>5456</v>
      </c>
      <c r="G596" s="112"/>
      <c r="H596" s="72"/>
      <c r="I596" s="73"/>
      <c r="J596" s="113"/>
      <c r="K596" s="72" t="s">
        <v>5995</v>
      </c>
      <c r="L596" s="114"/>
      <c r="M596" s="77">
        <v>3908.86083984375</v>
      </c>
      <c r="N596" s="77">
        <v>7716.39892578125</v>
      </c>
      <c r="O596" s="78"/>
      <c r="P596" s="79"/>
      <c r="Q596" s="79"/>
      <c r="R596" s="89"/>
      <c r="S596" s="49">
        <v>0</v>
      </c>
      <c r="T596" s="49">
        <v>1</v>
      </c>
      <c r="U596" s="50">
        <v>0</v>
      </c>
      <c r="V596" s="50">
        <v>2.2221999999999999E-2</v>
      </c>
      <c r="W596" s="50">
        <v>0</v>
      </c>
      <c r="X596" s="50">
        <v>0.55108999999999997</v>
      </c>
      <c r="Y596" s="50">
        <v>0</v>
      </c>
      <c r="Z596" s="50">
        <v>0</v>
      </c>
      <c r="AA596" s="74">
        <v>596</v>
      </c>
      <c r="AB596" s="74"/>
      <c r="AC596" s="75"/>
      <c r="AD596" s="82" t="s">
        <v>4062</v>
      </c>
      <c r="AE596" s="82">
        <v>40</v>
      </c>
      <c r="AF596" s="82">
        <v>76</v>
      </c>
      <c r="AG596" s="82">
        <v>4762</v>
      </c>
      <c r="AH596" s="82">
        <v>420</v>
      </c>
      <c r="AI596" s="82">
        <v>19800</v>
      </c>
      <c r="AJ596" s="82" t="s">
        <v>4492</v>
      </c>
      <c r="AK596" s="82" t="s">
        <v>1498</v>
      </c>
      <c r="AL596" s="82"/>
      <c r="AM596" s="82" t="s">
        <v>1419</v>
      </c>
      <c r="AN596" s="84">
        <v>41717.778993055559</v>
      </c>
      <c r="AO596" s="82"/>
      <c r="AP596" s="82" t="b">
        <v>1</v>
      </c>
      <c r="AQ596" s="82" t="b">
        <v>0</v>
      </c>
      <c r="AR596" s="82" t="b">
        <v>0</v>
      </c>
      <c r="AS596" s="82" t="s">
        <v>1730</v>
      </c>
      <c r="AT596" s="82">
        <v>2</v>
      </c>
      <c r="AU596" s="85" t="s">
        <v>1731</v>
      </c>
      <c r="AV596" s="82" t="b">
        <v>0</v>
      </c>
      <c r="AW596" s="82" t="s">
        <v>1780</v>
      </c>
      <c r="AX596" s="85" t="s">
        <v>5543</v>
      </c>
      <c r="AY596" s="82" t="s">
        <v>66</v>
      </c>
      <c r="AZ596" s="49"/>
      <c r="BA596" s="49"/>
      <c r="BB596" s="49"/>
      <c r="BC596" s="49"/>
      <c r="BD596" s="49"/>
      <c r="BE596" s="49"/>
      <c r="BF596" s="123" t="s">
        <v>6509</v>
      </c>
      <c r="BG596" s="123" t="s">
        <v>6509</v>
      </c>
      <c r="BH596" s="123" t="s">
        <v>6668</v>
      </c>
      <c r="BI596" s="123" t="s">
        <v>6668</v>
      </c>
      <c r="BJ596" s="87" t="e">
        <f>REPLACE(INDEX(GroupVertices[Group], MATCH(Vertices[[#This Row],[Vertex]],GroupVertices[Vertex],0)),1,1,"")</f>
        <v>#N/A</v>
      </c>
    </row>
    <row r="597" spans="1:62" x14ac:dyDescent="0.25">
      <c r="A597" s="67" t="s">
        <v>2192</v>
      </c>
      <c r="B597" s="68"/>
      <c r="C597" s="68"/>
      <c r="D597" s="69"/>
      <c r="E597" s="111"/>
      <c r="F597" s="103" t="s">
        <v>5457</v>
      </c>
      <c r="G597" s="112"/>
      <c r="H597" s="72"/>
      <c r="I597" s="73"/>
      <c r="J597" s="113"/>
      <c r="K597" s="72" t="s">
        <v>5996</v>
      </c>
      <c r="L597" s="114"/>
      <c r="M597" s="77">
        <v>983.564208984375</v>
      </c>
      <c r="N597" s="77">
        <v>4158.2919921875</v>
      </c>
      <c r="O597" s="78"/>
      <c r="P597" s="79"/>
      <c r="Q597" s="79"/>
      <c r="R597" s="89"/>
      <c r="S597" s="49">
        <v>0</v>
      </c>
      <c r="T597" s="49">
        <v>1</v>
      </c>
      <c r="U597" s="50">
        <v>0</v>
      </c>
      <c r="V597" s="50">
        <v>2.2221999999999999E-2</v>
      </c>
      <c r="W597" s="50">
        <v>0</v>
      </c>
      <c r="X597" s="50">
        <v>0.55108999999999997</v>
      </c>
      <c r="Y597" s="50">
        <v>0</v>
      </c>
      <c r="Z597" s="50">
        <v>0</v>
      </c>
      <c r="AA597" s="74">
        <v>597</v>
      </c>
      <c r="AB597" s="74"/>
      <c r="AC597" s="75"/>
      <c r="AD597" s="82" t="s">
        <v>4063</v>
      </c>
      <c r="AE597" s="82">
        <v>215</v>
      </c>
      <c r="AF597" s="82">
        <v>98</v>
      </c>
      <c r="AG597" s="82">
        <v>2927</v>
      </c>
      <c r="AH597" s="82">
        <v>280</v>
      </c>
      <c r="AI597" s="82">
        <v>19800</v>
      </c>
      <c r="AJ597" s="82" t="s">
        <v>4493</v>
      </c>
      <c r="AK597" s="82" t="s">
        <v>1498</v>
      </c>
      <c r="AL597" s="82"/>
      <c r="AM597" s="82" t="s">
        <v>1435</v>
      </c>
      <c r="AN597" s="84">
        <v>41711.556851851848</v>
      </c>
      <c r="AO597" s="82"/>
      <c r="AP597" s="82" t="b">
        <v>1</v>
      </c>
      <c r="AQ597" s="82" t="b">
        <v>0</v>
      </c>
      <c r="AR597" s="82" t="b">
        <v>0</v>
      </c>
      <c r="AS597" s="82" t="s">
        <v>1023</v>
      </c>
      <c r="AT597" s="82">
        <v>3</v>
      </c>
      <c r="AU597" s="85" t="s">
        <v>1731</v>
      </c>
      <c r="AV597" s="82" t="b">
        <v>0</v>
      </c>
      <c r="AW597" s="82" t="s">
        <v>1780</v>
      </c>
      <c r="AX597" s="85" t="s">
        <v>5544</v>
      </c>
      <c r="AY597" s="82" t="s">
        <v>66</v>
      </c>
      <c r="AZ597" s="49"/>
      <c r="BA597" s="49"/>
      <c r="BB597" s="49"/>
      <c r="BC597" s="49"/>
      <c r="BD597" s="49"/>
      <c r="BE597" s="49"/>
      <c r="BF597" s="123" t="s">
        <v>6509</v>
      </c>
      <c r="BG597" s="123" t="s">
        <v>6509</v>
      </c>
      <c r="BH597" s="123" t="s">
        <v>6668</v>
      </c>
      <c r="BI597" s="123" t="s">
        <v>6668</v>
      </c>
      <c r="BJ597" s="87" t="e">
        <f>REPLACE(INDEX(GroupVertices[Group], MATCH(Vertices[[#This Row],[Vertex]],GroupVertices[Vertex],0)),1,1,"")</f>
        <v>#N/A</v>
      </c>
    </row>
    <row r="598" spans="1:62" x14ac:dyDescent="0.25">
      <c r="A598" s="67" t="s">
        <v>2193</v>
      </c>
      <c r="B598" s="68"/>
      <c r="C598" s="68"/>
      <c r="D598" s="69"/>
      <c r="E598" s="111"/>
      <c r="F598" s="103" t="s">
        <v>5458</v>
      </c>
      <c r="G598" s="112"/>
      <c r="H598" s="72"/>
      <c r="I598" s="73"/>
      <c r="J598" s="113"/>
      <c r="K598" s="72" t="s">
        <v>5997</v>
      </c>
      <c r="L598" s="114"/>
      <c r="M598" s="77">
        <v>7995.99072265625</v>
      </c>
      <c r="N598" s="77">
        <v>1060.1702880859375</v>
      </c>
      <c r="O598" s="78"/>
      <c r="P598" s="79"/>
      <c r="Q598" s="79"/>
      <c r="R598" s="89"/>
      <c r="S598" s="49">
        <v>0</v>
      </c>
      <c r="T598" s="49">
        <v>1</v>
      </c>
      <c r="U598" s="50">
        <v>0</v>
      </c>
      <c r="V598" s="50">
        <v>2.2221999999999999E-2</v>
      </c>
      <c r="W598" s="50">
        <v>0</v>
      </c>
      <c r="X598" s="50">
        <v>0.55108999999999997</v>
      </c>
      <c r="Y598" s="50">
        <v>0</v>
      </c>
      <c r="Z598" s="50">
        <v>0</v>
      </c>
      <c r="AA598" s="74">
        <v>598</v>
      </c>
      <c r="AB598" s="74"/>
      <c r="AC598" s="75"/>
      <c r="AD598" s="82" t="s">
        <v>4064</v>
      </c>
      <c r="AE598" s="82">
        <v>83</v>
      </c>
      <c r="AF598" s="82">
        <v>67</v>
      </c>
      <c r="AG598" s="82">
        <v>4948</v>
      </c>
      <c r="AH598" s="82">
        <v>247</v>
      </c>
      <c r="AI598" s="82">
        <v>19800</v>
      </c>
      <c r="AJ598" s="82" t="s">
        <v>4494</v>
      </c>
      <c r="AK598" s="82" t="s">
        <v>1498</v>
      </c>
      <c r="AL598" s="82"/>
      <c r="AM598" s="82" t="s">
        <v>1419</v>
      </c>
      <c r="AN598" s="84">
        <v>41717.772152777776</v>
      </c>
      <c r="AO598" s="82"/>
      <c r="AP598" s="82" t="b">
        <v>1</v>
      </c>
      <c r="AQ598" s="82" t="b">
        <v>0</v>
      </c>
      <c r="AR598" s="82" t="b">
        <v>0</v>
      </c>
      <c r="AS598" s="82" t="s">
        <v>1730</v>
      </c>
      <c r="AT598" s="82">
        <v>2</v>
      </c>
      <c r="AU598" s="85" t="s">
        <v>1731</v>
      </c>
      <c r="AV598" s="82" t="b">
        <v>0</v>
      </c>
      <c r="AW598" s="82" t="s">
        <v>1780</v>
      </c>
      <c r="AX598" s="85" t="s">
        <v>5545</v>
      </c>
      <c r="AY598" s="82" t="s">
        <v>66</v>
      </c>
      <c r="AZ598" s="49"/>
      <c r="BA598" s="49"/>
      <c r="BB598" s="49"/>
      <c r="BC598" s="49"/>
      <c r="BD598" s="49"/>
      <c r="BE598" s="49"/>
      <c r="BF598" s="123" t="s">
        <v>6509</v>
      </c>
      <c r="BG598" s="123" t="s">
        <v>6509</v>
      </c>
      <c r="BH598" s="123" t="s">
        <v>6668</v>
      </c>
      <c r="BI598" s="123" t="s">
        <v>6668</v>
      </c>
      <c r="BJ598" s="87" t="e">
        <f>REPLACE(INDEX(GroupVertices[Group], MATCH(Vertices[[#This Row],[Vertex]],GroupVertices[Vertex],0)),1,1,"")</f>
        <v>#N/A</v>
      </c>
    </row>
    <row r="599" spans="1:62" x14ac:dyDescent="0.25">
      <c r="A599" s="67" t="s">
        <v>2194</v>
      </c>
      <c r="B599" s="68"/>
      <c r="C599" s="68"/>
      <c r="D599" s="69"/>
      <c r="E599" s="111"/>
      <c r="F599" s="103" t="s">
        <v>5459</v>
      </c>
      <c r="G599" s="112"/>
      <c r="H599" s="72"/>
      <c r="I599" s="73"/>
      <c r="J599" s="113"/>
      <c r="K599" s="72" t="s">
        <v>5998</v>
      </c>
      <c r="L599" s="114"/>
      <c r="M599" s="77">
        <v>1228.0322265625</v>
      </c>
      <c r="N599" s="77">
        <v>1955.2474365234375</v>
      </c>
      <c r="O599" s="78"/>
      <c r="P599" s="79"/>
      <c r="Q599" s="79"/>
      <c r="R599" s="89"/>
      <c r="S599" s="49">
        <v>0</v>
      </c>
      <c r="T599" s="49">
        <v>1</v>
      </c>
      <c r="U599" s="50">
        <v>0</v>
      </c>
      <c r="V599" s="50">
        <v>2.2221999999999999E-2</v>
      </c>
      <c r="W599" s="50">
        <v>0</v>
      </c>
      <c r="X599" s="50">
        <v>0.55108999999999997</v>
      </c>
      <c r="Y599" s="50">
        <v>0</v>
      </c>
      <c r="Z599" s="50">
        <v>0</v>
      </c>
      <c r="AA599" s="74">
        <v>599</v>
      </c>
      <c r="AB599" s="74"/>
      <c r="AC599" s="75"/>
      <c r="AD599" s="82" t="s">
        <v>4065</v>
      </c>
      <c r="AE599" s="82">
        <v>161</v>
      </c>
      <c r="AF599" s="82">
        <v>118</v>
      </c>
      <c r="AG599" s="82">
        <v>27533</v>
      </c>
      <c r="AH599" s="82">
        <v>427</v>
      </c>
      <c r="AI599" s="82">
        <v>19800</v>
      </c>
      <c r="AJ599" s="82" t="s">
        <v>4495</v>
      </c>
      <c r="AK599" s="82"/>
      <c r="AL599" s="82"/>
      <c r="AM599" s="82" t="s">
        <v>1419</v>
      </c>
      <c r="AN599" s="84">
        <v>41712.776134259257</v>
      </c>
      <c r="AO599" s="82"/>
      <c r="AP599" s="82" t="b">
        <v>1</v>
      </c>
      <c r="AQ599" s="82" t="b">
        <v>0</v>
      </c>
      <c r="AR599" s="82" t="b">
        <v>0</v>
      </c>
      <c r="AS599" s="82" t="s">
        <v>1730</v>
      </c>
      <c r="AT599" s="82">
        <v>10</v>
      </c>
      <c r="AU599" s="85" t="s">
        <v>1731</v>
      </c>
      <c r="AV599" s="82" t="b">
        <v>0</v>
      </c>
      <c r="AW599" s="82" t="s">
        <v>1780</v>
      </c>
      <c r="AX599" s="85" t="s">
        <v>5546</v>
      </c>
      <c r="AY599" s="82" t="s">
        <v>66</v>
      </c>
      <c r="AZ599" s="49"/>
      <c r="BA599" s="49"/>
      <c r="BB599" s="49"/>
      <c r="BC599" s="49"/>
      <c r="BD599" s="49"/>
      <c r="BE599" s="49"/>
      <c r="BF599" s="123" t="s">
        <v>6509</v>
      </c>
      <c r="BG599" s="123" t="s">
        <v>6509</v>
      </c>
      <c r="BH599" s="123" t="s">
        <v>6668</v>
      </c>
      <c r="BI599" s="123" t="s">
        <v>6668</v>
      </c>
      <c r="BJ599" s="87" t="e">
        <f>REPLACE(INDEX(GroupVertices[Group], MATCH(Vertices[[#This Row],[Vertex]],GroupVertices[Vertex],0)),1,1,"")</f>
        <v>#N/A</v>
      </c>
    </row>
    <row r="600" spans="1:62" x14ac:dyDescent="0.25">
      <c r="A600" s="67" t="s">
        <v>2195</v>
      </c>
      <c r="B600" s="68"/>
      <c r="C600" s="68"/>
      <c r="D600" s="69"/>
      <c r="E600" s="111"/>
      <c r="F600" s="103" t="s">
        <v>5460</v>
      </c>
      <c r="G600" s="112"/>
      <c r="H600" s="72"/>
      <c r="I600" s="73"/>
      <c r="J600" s="113"/>
      <c r="K600" s="72" t="s">
        <v>5999</v>
      </c>
      <c r="L600" s="114"/>
      <c r="M600" s="77">
        <v>9016.5712890625</v>
      </c>
      <c r="N600" s="77">
        <v>2256.77197265625</v>
      </c>
      <c r="O600" s="78"/>
      <c r="P600" s="79"/>
      <c r="Q600" s="79"/>
      <c r="R600" s="89"/>
      <c r="S600" s="49">
        <v>0</v>
      </c>
      <c r="T600" s="49">
        <v>1</v>
      </c>
      <c r="U600" s="50">
        <v>0</v>
      </c>
      <c r="V600" s="50">
        <v>2.2221999999999999E-2</v>
      </c>
      <c r="W600" s="50">
        <v>0</v>
      </c>
      <c r="X600" s="50">
        <v>0.55108999999999997</v>
      </c>
      <c r="Y600" s="50">
        <v>0</v>
      </c>
      <c r="Z600" s="50">
        <v>0</v>
      </c>
      <c r="AA600" s="74">
        <v>600</v>
      </c>
      <c r="AB600" s="74"/>
      <c r="AC600" s="75"/>
      <c r="AD600" s="82" t="s">
        <v>4066</v>
      </c>
      <c r="AE600" s="82">
        <v>92</v>
      </c>
      <c r="AF600" s="82">
        <v>67</v>
      </c>
      <c r="AG600" s="82">
        <v>2393</v>
      </c>
      <c r="AH600" s="82">
        <v>239</v>
      </c>
      <c r="AI600" s="82">
        <v>19800</v>
      </c>
      <c r="AJ600" s="82" t="s">
        <v>4496</v>
      </c>
      <c r="AK600" s="82" t="s">
        <v>1498</v>
      </c>
      <c r="AL600" s="82"/>
      <c r="AM600" s="82" t="s">
        <v>1435</v>
      </c>
      <c r="AN600" s="84">
        <v>41717.532372685186</v>
      </c>
      <c r="AO600" s="82"/>
      <c r="AP600" s="82" t="b">
        <v>1</v>
      </c>
      <c r="AQ600" s="82" t="b">
        <v>0</v>
      </c>
      <c r="AR600" s="82" t="b">
        <v>0</v>
      </c>
      <c r="AS600" s="82" t="s">
        <v>1023</v>
      </c>
      <c r="AT600" s="82">
        <v>1</v>
      </c>
      <c r="AU600" s="85" t="s">
        <v>1731</v>
      </c>
      <c r="AV600" s="82" t="b">
        <v>0</v>
      </c>
      <c r="AW600" s="82" t="s">
        <v>1780</v>
      </c>
      <c r="AX600" s="85" t="s">
        <v>5547</v>
      </c>
      <c r="AY600" s="82" t="s">
        <v>66</v>
      </c>
      <c r="AZ600" s="49"/>
      <c r="BA600" s="49"/>
      <c r="BB600" s="49"/>
      <c r="BC600" s="49"/>
      <c r="BD600" s="49"/>
      <c r="BE600" s="49"/>
      <c r="BF600" s="123" t="s">
        <v>6509</v>
      </c>
      <c r="BG600" s="123" t="s">
        <v>6509</v>
      </c>
      <c r="BH600" s="123" t="s">
        <v>6668</v>
      </c>
      <c r="BI600" s="123" t="s">
        <v>6668</v>
      </c>
      <c r="BJ600" s="87" t="e">
        <f>REPLACE(INDEX(GroupVertices[Group], MATCH(Vertices[[#This Row],[Vertex]],GroupVertices[Vertex],0)),1,1,"")</f>
        <v>#N/A</v>
      </c>
    </row>
    <row r="601" spans="1:62" x14ac:dyDescent="0.25">
      <c r="A601" s="67" t="s">
        <v>2196</v>
      </c>
      <c r="B601" s="68"/>
      <c r="C601" s="68"/>
      <c r="D601" s="69"/>
      <c r="E601" s="111"/>
      <c r="F601" s="103" t="s">
        <v>5461</v>
      </c>
      <c r="G601" s="112"/>
      <c r="H601" s="72"/>
      <c r="I601" s="73"/>
      <c r="J601" s="113"/>
      <c r="K601" s="72" t="s">
        <v>6000</v>
      </c>
      <c r="L601" s="114"/>
      <c r="M601" s="77">
        <v>2223.005615234375</v>
      </c>
      <c r="N601" s="77">
        <v>936.43389892578125</v>
      </c>
      <c r="O601" s="78"/>
      <c r="P601" s="79"/>
      <c r="Q601" s="79"/>
      <c r="R601" s="89"/>
      <c r="S601" s="49">
        <v>0</v>
      </c>
      <c r="T601" s="49">
        <v>1</v>
      </c>
      <c r="U601" s="50">
        <v>0</v>
      </c>
      <c r="V601" s="50">
        <v>2.2221999999999999E-2</v>
      </c>
      <c r="W601" s="50">
        <v>0</v>
      </c>
      <c r="X601" s="50">
        <v>0.55108999999999997</v>
      </c>
      <c r="Y601" s="50">
        <v>0</v>
      </c>
      <c r="Z601" s="50">
        <v>0</v>
      </c>
      <c r="AA601" s="74">
        <v>601</v>
      </c>
      <c r="AB601" s="74"/>
      <c r="AC601" s="75"/>
      <c r="AD601" s="82" t="s">
        <v>4067</v>
      </c>
      <c r="AE601" s="82">
        <v>83</v>
      </c>
      <c r="AF601" s="82">
        <v>155</v>
      </c>
      <c r="AG601" s="82">
        <v>15965</v>
      </c>
      <c r="AH601" s="82">
        <v>265</v>
      </c>
      <c r="AI601" s="82">
        <v>19800</v>
      </c>
      <c r="AJ601" s="82" t="s">
        <v>4497</v>
      </c>
      <c r="AK601" s="82" t="s">
        <v>1498</v>
      </c>
      <c r="AL601" s="82"/>
      <c r="AM601" s="82" t="s">
        <v>1435</v>
      </c>
      <c r="AN601" s="84">
        <v>41712.433472222219</v>
      </c>
      <c r="AO601" s="82"/>
      <c r="AP601" s="82" t="b">
        <v>1</v>
      </c>
      <c r="AQ601" s="82" t="b">
        <v>0</v>
      </c>
      <c r="AR601" s="82" t="b">
        <v>0</v>
      </c>
      <c r="AS601" s="82" t="s">
        <v>1023</v>
      </c>
      <c r="AT601" s="82">
        <v>11</v>
      </c>
      <c r="AU601" s="85" t="s">
        <v>1731</v>
      </c>
      <c r="AV601" s="82" t="b">
        <v>0</v>
      </c>
      <c r="AW601" s="82" t="s">
        <v>1780</v>
      </c>
      <c r="AX601" s="85" t="s">
        <v>5548</v>
      </c>
      <c r="AY601" s="82" t="s">
        <v>66</v>
      </c>
      <c r="AZ601" s="49"/>
      <c r="BA601" s="49"/>
      <c r="BB601" s="49"/>
      <c r="BC601" s="49"/>
      <c r="BD601" s="49"/>
      <c r="BE601" s="49"/>
      <c r="BF601" s="123" t="s">
        <v>6509</v>
      </c>
      <c r="BG601" s="123" t="s">
        <v>6509</v>
      </c>
      <c r="BH601" s="123" t="s">
        <v>6668</v>
      </c>
      <c r="BI601" s="123" t="s">
        <v>6668</v>
      </c>
      <c r="BJ601" s="87" t="e">
        <f>REPLACE(INDEX(GroupVertices[Group], MATCH(Vertices[[#This Row],[Vertex]],GroupVertices[Vertex],0)),1,1,"")</f>
        <v>#N/A</v>
      </c>
    </row>
    <row r="602" spans="1:62" x14ac:dyDescent="0.25">
      <c r="A602" s="67" t="s">
        <v>2198</v>
      </c>
      <c r="B602" s="68"/>
      <c r="C602" s="68"/>
      <c r="D602" s="69"/>
      <c r="E602" s="111"/>
      <c r="F602" s="103" t="s">
        <v>5462</v>
      </c>
      <c r="G602" s="112"/>
      <c r="H602" s="72"/>
      <c r="I602" s="73"/>
      <c r="J602" s="113"/>
      <c r="K602" s="72" t="s">
        <v>6001</v>
      </c>
      <c r="L602" s="114"/>
      <c r="M602" s="77">
        <v>8967.1005859375</v>
      </c>
      <c r="N602" s="77">
        <v>5765.13232421875</v>
      </c>
      <c r="O602" s="78"/>
      <c r="P602" s="79"/>
      <c r="Q602" s="79"/>
      <c r="R602" s="89"/>
      <c r="S602" s="49">
        <v>0</v>
      </c>
      <c r="T602" s="49">
        <v>1</v>
      </c>
      <c r="U602" s="50">
        <v>0</v>
      </c>
      <c r="V602" s="50">
        <v>2.2221999999999999E-2</v>
      </c>
      <c r="W602" s="50">
        <v>0</v>
      </c>
      <c r="X602" s="50">
        <v>0.55108999999999997</v>
      </c>
      <c r="Y602" s="50">
        <v>0</v>
      </c>
      <c r="Z602" s="50">
        <v>0</v>
      </c>
      <c r="AA602" s="74">
        <v>602</v>
      </c>
      <c r="AB602" s="74"/>
      <c r="AC602" s="75"/>
      <c r="AD602" s="82" t="s">
        <v>4068</v>
      </c>
      <c r="AE602" s="82">
        <v>64</v>
      </c>
      <c r="AF602" s="82">
        <v>150</v>
      </c>
      <c r="AG602" s="82">
        <v>28467</v>
      </c>
      <c r="AH602" s="82">
        <v>266</v>
      </c>
      <c r="AI602" s="82">
        <v>19800</v>
      </c>
      <c r="AJ602" s="82" t="s">
        <v>4498</v>
      </c>
      <c r="AK602" s="82" t="s">
        <v>1498</v>
      </c>
      <c r="AL602" s="82"/>
      <c r="AM602" s="82" t="s">
        <v>1419</v>
      </c>
      <c r="AN602" s="84">
        <v>41713.207662037035</v>
      </c>
      <c r="AO602" s="82"/>
      <c r="AP602" s="82" t="b">
        <v>1</v>
      </c>
      <c r="AQ602" s="82" t="b">
        <v>0</v>
      </c>
      <c r="AR602" s="82" t="b">
        <v>0</v>
      </c>
      <c r="AS602" s="82" t="s">
        <v>1730</v>
      </c>
      <c r="AT602" s="82">
        <v>11</v>
      </c>
      <c r="AU602" s="85" t="s">
        <v>1731</v>
      </c>
      <c r="AV602" s="82" t="b">
        <v>0</v>
      </c>
      <c r="AW602" s="82" t="s">
        <v>1780</v>
      </c>
      <c r="AX602" s="85" t="s">
        <v>5549</v>
      </c>
      <c r="AY602" s="82" t="s">
        <v>66</v>
      </c>
      <c r="AZ602" s="49"/>
      <c r="BA602" s="49"/>
      <c r="BB602" s="49"/>
      <c r="BC602" s="49"/>
      <c r="BD602" s="49"/>
      <c r="BE602" s="49"/>
      <c r="BF602" s="123" t="s">
        <v>6509</v>
      </c>
      <c r="BG602" s="123" t="s">
        <v>6509</v>
      </c>
      <c r="BH602" s="123" t="s">
        <v>6668</v>
      </c>
      <c r="BI602" s="123" t="s">
        <v>6668</v>
      </c>
      <c r="BJ602" s="87" t="e">
        <f>REPLACE(INDEX(GroupVertices[Group], MATCH(Vertices[[#This Row],[Vertex]],GroupVertices[Vertex],0)),1,1,"")</f>
        <v>#N/A</v>
      </c>
    </row>
    <row r="603" spans="1:62" x14ac:dyDescent="0.25">
      <c r="A603" s="67" t="s">
        <v>2206</v>
      </c>
      <c r="B603" s="68"/>
      <c r="C603" s="68"/>
      <c r="D603" s="69"/>
      <c r="E603" s="111"/>
      <c r="F603" s="103" t="s">
        <v>5465</v>
      </c>
      <c r="G603" s="112"/>
      <c r="H603" s="72"/>
      <c r="I603" s="73"/>
      <c r="J603" s="113"/>
      <c r="K603" s="72" t="s">
        <v>6011</v>
      </c>
      <c r="L603" s="114"/>
      <c r="M603" s="77">
        <v>5554.28466796875</v>
      </c>
      <c r="N603" s="77">
        <v>8679.2939453125</v>
      </c>
      <c r="O603" s="78"/>
      <c r="P603" s="79"/>
      <c r="Q603" s="79"/>
      <c r="R603" s="89"/>
      <c r="S603" s="49">
        <v>0</v>
      </c>
      <c r="T603" s="49">
        <v>1</v>
      </c>
      <c r="U603" s="50">
        <v>0</v>
      </c>
      <c r="V603" s="50">
        <v>9.9299999999999996E-4</v>
      </c>
      <c r="W603" s="50">
        <v>1.297E-3</v>
      </c>
      <c r="X603" s="50">
        <v>0.37564799999999998</v>
      </c>
      <c r="Y603" s="50">
        <v>0</v>
      </c>
      <c r="Z603" s="50">
        <v>0</v>
      </c>
      <c r="AA603" s="74">
        <v>603</v>
      </c>
      <c r="AB603" s="74"/>
      <c r="AC603" s="75"/>
      <c r="AD603" s="82" t="s">
        <v>4078</v>
      </c>
      <c r="AE603" s="82">
        <v>293</v>
      </c>
      <c r="AF603" s="82">
        <v>98088</v>
      </c>
      <c r="AG603" s="82">
        <v>518</v>
      </c>
      <c r="AH603" s="82">
        <v>1</v>
      </c>
      <c r="AI603" s="82">
        <v>19800</v>
      </c>
      <c r="AJ603" s="82" t="s">
        <v>4506</v>
      </c>
      <c r="AK603" s="82" t="s">
        <v>1410</v>
      </c>
      <c r="AL603" s="85" t="s">
        <v>4960</v>
      </c>
      <c r="AM603" s="82" t="s">
        <v>1435</v>
      </c>
      <c r="AN603" s="84">
        <v>42531.427175925928</v>
      </c>
      <c r="AO603" s="85" t="s">
        <v>5104</v>
      </c>
      <c r="AP603" s="82" t="b">
        <v>0</v>
      </c>
      <c r="AQ603" s="82" t="b">
        <v>0</v>
      </c>
      <c r="AR603" s="82" t="b">
        <v>0</v>
      </c>
      <c r="AS603" s="82" t="s">
        <v>1023</v>
      </c>
      <c r="AT603" s="82">
        <v>1</v>
      </c>
      <c r="AU603" s="85" t="s">
        <v>1731</v>
      </c>
      <c r="AV603" s="82" t="b">
        <v>0</v>
      </c>
      <c r="AW603" s="82" t="s">
        <v>1780</v>
      </c>
      <c r="AX603" s="85" t="s">
        <v>5559</v>
      </c>
      <c r="AY603" s="82" t="s">
        <v>66</v>
      </c>
      <c r="AZ603" s="49" t="s">
        <v>2662</v>
      </c>
      <c r="BA603" s="49" t="s">
        <v>2662</v>
      </c>
      <c r="BB603" s="49" t="s">
        <v>2671</v>
      </c>
      <c r="BC603" s="49" t="s">
        <v>2671</v>
      </c>
      <c r="BD603" s="49"/>
      <c r="BE603" s="49"/>
      <c r="BF603" s="123" t="s">
        <v>6531</v>
      </c>
      <c r="BG603" s="123" t="s">
        <v>6531</v>
      </c>
      <c r="BH603" s="123" t="s">
        <v>6690</v>
      </c>
      <c r="BI603" s="123" t="s">
        <v>6690</v>
      </c>
      <c r="BJ603" s="87" t="e">
        <f>REPLACE(INDEX(GroupVertices[Group], MATCH(Vertices[[#This Row],[Vertex]],GroupVertices[Vertex],0)),1,1,"")</f>
        <v>#N/A</v>
      </c>
    </row>
    <row r="604" spans="1:62" x14ac:dyDescent="0.25">
      <c r="A604" s="67" t="s">
        <v>2212</v>
      </c>
      <c r="B604" s="68"/>
      <c r="C604" s="68"/>
      <c r="D604" s="69"/>
      <c r="E604" s="111"/>
      <c r="F604" s="103" t="s">
        <v>2757</v>
      </c>
      <c r="G604" s="112"/>
      <c r="H604" s="72"/>
      <c r="I604" s="73"/>
      <c r="J604" s="113"/>
      <c r="K604" s="72" t="s">
        <v>6019</v>
      </c>
      <c r="L604" s="114"/>
      <c r="M604" s="77">
        <v>1515.4161376953125</v>
      </c>
      <c r="N604" s="77">
        <v>3803.5029296875</v>
      </c>
      <c r="O604" s="78"/>
      <c r="P604" s="79"/>
      <c r="Q604" s="79"/>
      <c r="R604" s="89"/>
      <c r="S604" s="49">
        <v>0</v>
      </c>
      <c r="T604" s="49">
        <v>1</v>
      </c>
      <c r="U604" s="50">
        <v>0</v>
      </c>
      <c r="V604" s="50">
        <v>9.9299999999999996E-4</v>
      </c>
      <c r="W604" s="50">
        <v>1.297E-3</v>
      </c>
      <c r="X604" s="50">
        <v>0.37564799999999998</v>
      </c>
      <c r="Y604" s="50">
        <v>0</v>
      </c>
      <c r="Z604" s="50">
        <v>0</v>
      </c>
      <c r="AA604" s="74">
        <v>604</v>
      </c>
      <c r="AB604" s="74"/>
      <c r="AC604" s="75"/>
      <c r="AD604" s="82" t="s">
        <v>4086</v>
      </c>
      <c r="AE604" s="82">
        <v>208</v>
      </c>
      <c r="AF604" s="82">
        <v>42</v>
      </c>
      <c r="AG604" s="82">
        <v>88</v>
      </c>
      <c r="AH604" s="82">
        <v>8</v>
      </c>
      <c r="AI604" s="82">
        <v>19800</v>
      </c>
      <c r="AJ604" s="82"/>
      <c r="AK604" s="82" t="s">
        <v>4797</v>
      </c>
      <c r="AL604" s="82"/>
      <c r="AM604" s="82" t="s">
        <v>1435</v>
      </c>
      <c r="AN604" s="84">
        <v>40316.377939814818</v>
      </c>
      <c r="AO604" s="82"/>
      <c r="AP604" s="82" t="b">
        <v>1</v>
      </c>
      <c r="AQ604" s="82" t="b">
        <v>0</v>
      </c>
      <c r="AR604" s="82" t="b">
        <v>1</v>
      </c>
      <c r="AS604" s="82" t="s">
        <v>1023</v>
      </c>
      <c r="AT604" s="82">
        <v>0</v>
      </c>
      <c r="AU604" s="85" t="s">
        <v>1731</v>
      </c>
      <c r="AV604" s="82" t="b">
        <v>0</v>
      </c>
      <c r="AW604" s="82" t="s">
        <v>1780</v>
      </c>
      <c r="AX604" s="85" t="s">
        <v>5567</v>
      </c>
      <c r="AY604" s="82" t="s">
        <v>66</v>
      </c>
      <c r="AZ604" s="49"/>
      <c r="BA604" s="49"/>
      <c r="BB604" s="49"/>
      <c r="BC604" s="49"/>
      <c r="BD604" s="49" t="s">
        <v>2676</v>
      </c>
      <c r="BE604" s="49" t="s">
        <v>2676</v>
      </c>
      <c r="BF604" s="123" t="s">
        <v>6536</v>
      </c>
      <c r="BG604" s="123" t="s">
        <v>6536</v>
      </c>
      <c r="BH604" s="123" t="s">
        <v>6695</v>
      </c>
      <c r="BI604" s="123" t="s">
        <v>6695</v>
      </c>
      <c r="BJ604" s="87" t="e">
        <f>REPLACE(INDEX(GroupVertices[Group], MATCH(Vertices[[#This Row],[Vertex]],GroupVertices[Vertex],0)),1,1,"")</f>
        <v>#N/A</v>
      </c>
    </row>
    <row r="605" spans="1:62" x14ac:dyDescent="0.25">
      <c r="A605" s="67" t="s">
        <v>2283</v>
      </c>
      <c r="B605" s="68"/>
      <c r="C605" s="68"/>
      <c r="D605" s="69"/>
      <c r="E605" s="111"/>
      <c r="F605" s="103" t="s">
        <v>2826</v>
      </c>
      <c r="G605" s="112"/>
      <c r="H605" s="72"/>
      <c r="I605" s="73"/>
      <c r="J605" s="113"/>
      <c r="K605" s="72" t="s">
        <v>6090</v>
      </c>
      <c r="L605" s="114"/>
      <c r="M605" s="77">
        <v>631.0394287109375</v>
      </c>
      <c r="N605" s="77">
        <v>6537.3857421875</v>
      </c>
      <c r="O605" s="78"/>
      <c r="P605" s="79"/>
      <c r="Q605" s="79"/>
      <c r="R605" s="89"/>
      <c r="S605" s="49">
        <v>0</v>
      </c>
      <c r="T605" s="49">
        <v>1</v>
      </c>
      <c r="U605" s="50">
        <v>0</v>
      </c>
      <c r="V605" s="50">
        <v>5.3200000000000003E-4</v>
      </c>
      <c r="W605" s="50">
        <v>3.0000000000000001E-6</v>
      </c>
      <c r="X605" s="50">
        <v>0.51945399999999997</v>
      </c>
      <c r="Y605" s="50">
        <v>0</v>
      </c>
      <c r="Z605" s="50">
        <v>0</v>
      </c>
      <c r="AA605" s="74">
        <v>605</v>
      </c>
      <c r="AB605" s="74"/>
      <c r="AC605" s="75"/>
      <c r="AD605" s="82" t="s">
        <v>4156</v>
      </c>
      <c r="AE605" s="82">
        <v>3</v>
      </c>
      <c r="AF605" s="82">
        <v>300</v>
      </c>
      <c r="AG605" s="82">
        <v>435</v>
      </c>
      <c r="AH605" s="82">
        <v>58</v>
      </c>
      <c r="AI605" s="82">
        <v>-25200</v>
      </c>
      <c r="AJ605" s="82" t="s">
        <v>4562</v>
      </c>
      <c r="AK605" s="82" t="s">
        <v>4835</v>
      </c>
      <c r="AL605" s="82"/>
      <c r="AM605" s="82" t="s">
        <v>1568</v>
      </c>
      <c r="AN605" s="84">
        <v>41608.078125</v>
      </c>
      <c r="AO605" s="85" t="s">
        <v>5166</v>
      </c>
      <c r="AP605" s="82" t="b">
        <v>1</v>
      </c>
      <c r="AQ605" s="82" t="b">
        <v>0</v>
      </c>
      <c r="AR605" s="82" t="b">
        <v>0</v>
      </c>
      <c r="AS605" s="82" t="s">
        <v>1023</v>
      </c>
      <c r="AT605" s="82">
        <v>1</v>
      </c>
      <c r="AU605" s="85" t="s">
        <v>1731</v>
      </c>
      <c r="AV605" s="82" t="b">
        <v>0</v>
      </c>
      <c r="AW605" s="82" t="s">
        <v>1780</v>
      </c>
      <c r="AX605" s="85" t="s">
        <v>5638</v>
      </c>
      <c r="AY605" s="82" t="s">
        <v>66</v>
      </c>
      <c r="AZ605" s="49"/>
      <c r="BA605" s="49"/>
      <c r="BB605" s="49"/>
      <c r="BC605" s="49"/>
      <c r="BD605" s="49" t="s">
        <v>387</v>
      </c>
      <c r="BE605" s="49" t="s">
        <v>387</v>
      </c>
      <c r="BF605" s="123" t="s">
        <v>6540</v>
      </c>
      <c r="BG605" s="123" t="s">
        <v>6540</v>
      </c>
      <c r="BH605" s="123" t="s">
        <v>6698</v>
      </c>
      <c r="BI605" s="123" t="s">
        <v>6698</v>
      </c>
      <c r="BJ605" s="87" t="e">
        <f>REPLACE(INDEX(GroupVertices[Group], MATCH(Vertices[[#This Row],[Vertex]],GroupVertices[Vertex],0)),1,1,"")</f>
        <v>#N/A</v>
      </c>
    </row>
    <row r="606" spans="1:62" x14ac:dyDescent="0.25">
      <c r="A606" s="67" t="s">
        <v>2288</v>
      </c>
      <c r="B606" s="68"/>
      <c r="C606" s="68"/>
      <c r="D606" s="69"/>
      <c r="E606" s="111"/>
      <c r="F606" s="103" t="s">
        <v>2831</v>
      </c>
      <c r="G606" s="112"/>
      <c r="H606" s="72"/>
      <c r="I606" s="73"/>
      <c r="J606" s="113"/>
      <c r="K606" s="72" t="s">
        <v>6095</v>
      </c>
      <c r="L606" s="114"/>
      <c r="M606" s="77">
        <v>2735.677734375</v>
      </c>
      <c r="N606" s="77">
        <v>9465.2734375</v>
      </c>
      <c r="O606" s="78"/>
      <c r="P606" s="79"/>
      <c r="Q606" s="79"/>
      <c r="R606" s="89"/>
      <c r="S606" s="49">
        <v>0</v>
      </c>
      <c r="T606" s="49">
        <v>1</v>
      </c>
      <c r="U606" s="50">
        <v>0</v>
      </c>
      <c r="V606" s="50">
        <v>0.33333299999999999</v>
      </c>
      <c r="W606" s="50">
        <v>0</v>
      </c>
      <c r="X606" s="50">
        <v>0.77027000000000001</v>
      </c>
      <c r="Y606" s="50">
        <v>0</v>
      </c>
      <c r="Z606" s="50">
        <v>0</v>
      </c>
      <c r="AA606" s="74">
        <v>606</v>
      </c>
      <c r="AB606" s="74"/>
      <c r="AC606" s="75"/>
      <c r="AD606" s="82" t="s">
        <v>4161</v>
      </c>
      <c r="AE606" s="82">
        <v>427</v>
      </c>
      <c r="AF606" s="82">
        <v>33</v>
      </c>
      <c r="AG606" s="82">
        <v>212</v>
      </c>
      <c r="AH606" s="82">
        <v>510</v>
      </c>
      <c r="AI606" s="82">
        <v>19800</v>
      </c>
      <c r="AJ606" s="82"/>
      <c r="AK606" s="82"/>
      <c r="AL606" s="85" t="s">
        <v>4987</v>
      </c>
      <c r="AM606" s="82" t="s">
        <v>1435</v>
      </c>
      <c r="AN606" s="84">
        <v>42323.480138888888</v>
      </c>
      <c r="AO606" s="85" t="s">
        <v>5170</v>
      </c>
      <c r="AP606" s="82" t="b">
        <v>1</v>
      </c>
      <c r="AQ606" s="82" t="b">
        <v>0</v>
      </c>
      <c r="AR606" s="82" t="b">
        <v>0</v>
      </c>
      <c r="AS606" s="82" t="s">
        <v>1023</v>
      </c>
      <c r="AT606" s="82">
        <v>0</v>
      </c>
      <c r="AU606" s="85" t="s">
        <v>1731</v>
      </c>
      <c r="AV606" s="82" t="b">
        <v>0</v>
      </c>
      <c r="AW606" s="82" t="s">
        <v>1780</v>
      </c>
      <c r="AX606" s="85" t="s">
        <v>5643</v>
      </c>
      <c r="AY606" s="82" t="s">
        <v>66</v>
      </c>
      <c r="AZ606" s="49" t="s">
        <v>2665</v>
      </c>
      <c r="BA606" s="49" t="s">
        <v>2665</v>
      </c>
      <c r="BB606" s="49" t="s">
        <v>2669</v>
      </c>
      <c r="BC606" s="49" t="s">
        <v>2669</v>
      </c>
      <c r="BD606" s="49"/>
      <c r="BE606" s="49"/>
      <c r="BF606" s="123" t="s">
        <v>6541</v>
      </c>
      <c r="BG606" s="123" t="s">
        <v>6541</v>
      </c>
      <c r="BH606" s="123" t="s">
        <v>6699</v>
      </c>
      <c r="BI606" s="123" t="s">
        <v>6699</v>
      </c>
      <c r="BJ606" s="87" t="e">
        <f>REPLACE(INDEX(GroupVertices[Group], MATCH(Vertices[[#This Row],[Vertex]],GroupVertices[Vertex],0)),1,1,"")</f>
        <v>#N/A</v>
      </c>
    </row>
    <row r="607" spans="1:62" x14ac:dyDescent="0.25">
      <c r="A607" s="67" t="s">
        <v>2367</v>
      </c>
      <c r="B607" s="68"/>
      <c r="C607" s="68"/>
      <c r="D607" s="69"/>
      <c r="E607" s="111"/>
      <c r="F607" s="103" t="s">
        <v>2904</v>
      </c>
      <c r="G607" s="112"/>
      <c r="H607" s="72"/>
      <c r="I607" s="73"/>
      <c r="J607" s="113"/>
      <c r="K607" s="72" t="s">
        <v>6174</v>
      </c>
      <c r="L607" s="114"/>
      <c r="M607" s="77">
        <v>7799.75</v>
      </c>
      <c r="N607" s="77">
        <v>7635.73876953125</v>
      </c>
      <c r="O607" s="78"/>
      <c r="P607" s="79"/>
      <c r="Q607" s="79"/>
      <c r="R607" s="89"/>
      <c r="S607" s="49">
        <v>0</v>
      </c>
      <c r="T607" s="49">
        <v>1</v>
      </c>
      <c r="U607" s="50">
        <v>0</v>
      </c>
      <c r="V607" s="50">
        <v>5.31E-4</v>
      </c>
      <c r="W607" s="50">
        <v>3.0000000000000001E-6</v>
      </c>
      <c r="X607" s="50">
        <v>0.51377700000000004</v>
      </c>
      <c r="Y607" s="50">
        <v>0</v>
      </c>
      <c r="Z607" s="50">
        <v>0</v>
      </c>
      <c r="AA607" s="74">
        <v>607</v>
      </c>
      <c r="AB607" s="74"/>
      <c r="AC607" s="75"/>
      <c r="AD607" s="82" t="s">
        <v>4240</v>
      </c>
      <c r="AE607" s="82">
        <v>255</v>
      </c>
      <c r="AF607" s="82">
        <v>497</v>
      </c>
      <c r="AG607" s="82">
        <v>12272</v>
      </c>
      <c r="AH607" s="82">
        <v>1456</v>
      </c>
      <c r="AI607" s="82">
        <v>19800</v>
      </c>
      <c r="AJ607" s="82" t="s">
        <v>4626</v>
      </c>
      <c r="AK607" s="82" t="s">
        <v>4871</v>
      </c>
      <c r="AL607" s="82"/>
      <c r="AM607" s="82" t="s">
        <v>1498</v>
      </c>
      <c r="AN607" s="84">
        <v>40435.662222222221</v>
      </c>
      <c r="AO607" s="85" t="s">
        <v>5225</v>
      </c>
      <c r="AP607" s="82" t="b">
        <v>0</v>
      </c>
      <c r="AQ607" s="82" t="b">
        <v>0</v>
      </c>
      <c r="AR607" s="82" t="b">
        <v>1</v>
      </c>
      <c r="AS607" s="82" t="s">
        <v>1023</v>
      </c>
      <c r="AT607" s="82">
        <v>4</v>
      </c>
      <c r="AU607" s="85" t="s">
        <v>5410</v>
      </c>
      <c r="AV607" s="82" t="b">
        <v>0</v>
      </c>
      <c r="AW607" s="82" t="s">
        <v>1780</v>
      </c>
      <c r="AX607" s="85" t="s">
        <v>5722</v>
      </c>
      <c r="AY607" s="82" t="s">
        <v>66</v>
      </c>
      <c r="AZ607" s="49"/>
      <c r="BA607" s="49"/>
      <c r="BB607" s="49"/>
      <c r="BC607" s="49"/>
      <c r="BD607" s="49" t="s">
        <v>387</v>
      </c>
      <c r="BE607" s="49" t="s">
        <v>387</v>
      </c>
      <c r="BF607" s="123" t="s">
        <v>6543</v>
      </c>
      <c r="BG607" s="123" t="s">
        <v>6543</v>
      </c>
      <c r="BH607" s="123" t="s">
        <v>6701</v>
      </c>
      <c r="BI607" s="123" t="s">
        <v>6701</v>
      </c>
      <c r="BJ607" s="87" t="e">
        <f>REPLACE(INDEX(GroupVertices[Group], MATCH(Vertices[[#This Row],[Vertex]],GroupVertices[Vertex],0)),1,1,"")</f>
        <v>#N/A</v>
      </c>
    </row>
    <row r="608" spans="1:62" x14ac:dyDescent="0.25">
      <c r="A608" s="67" t="s">
        <v>2368</v>
      </c>
      <c r="B608" s="68"/>
      <c r="C608" s="68"/>
      <c r="D608" s="69"/>
      <c r="E608" s="111"/>
      <c r="F608" s="103" t="s">
        <v>2905</v>
      </c>
      <c r="G608" s="112"/>
      <c r="H608" s="72"/>
      <c r="I608" s="73"/>
      <c r="J608" s="113"/>
      <c r="K608" s="72" t="s">
        <v>6176</v>
      </c>
      <c r="L608" s="114"/>
      <c r="M608" s="77">
        <v>2872.99072265625</v>
      </c>
      <c r="N608" s="77">
        <v>1314.2474365234375</v>
      </c>
      <c r="O608" s="78"/>
      <c r="P608" s="79"/>
      <c r="Q608" s="79"/>
      <c r="R608" s="89"/>
      <c r="S608" s="49">
        <v>0</v>
      </c>
      <c r="T608" s="49">
        <v>1</v>
      </c>
      <c r="U608" s="50">
        <v>0</v>
      </c>
      <c r="V608" s="50">
        <v>5.31E-4</v>
      </c>
      <c r="W608" s="50">
        <v>3.0000000000000001E-6</v>
      </c>
      <c r="X608" s="50">
        <v>0.51377700000000004</v>
      </c>
      <c r="Y608" s="50">
        <v>0</v>
      </c>
      <c r="Z608" s="50">
        <v>0</v>
      </c>
      <c r="AA608" s="74">
        <v>608</v>
      </c>
      <c r="AB608" s="74"/>
      <c r="AC608" s="75"/>
      <c r="AD608" s="82" t="s">
        <v>4242</v>
      </c>
      <c r="AE608" s="82">
        <v>135</v>
      </c>
      <c r="AF608" s="82">
        <v>28</v>
      </c>
      <c r="AG608" s="82">
        <v>917</v>
      </c>
      <c r="AH608" s="82">
        <v>1318</v>
      </c>
      <c r="AI608" s="82">
        <v>19800</v>
      </c>
      <c r="AJ608" s="82" t="s">
        <v>4628</v>
      </c>
      <c r="AK608" s="82" t="s">
        <v>4872</v>
      </c>
      <c r="AL608" s="82"/>
      <c r="AM608" s="82" t="s">
        <v>1498</v>
      </c>
      <c r="AN608" s="84">
        <v>42625.858101851853</v>
      </c>
      <c r="AO608" s="85" t="s">
        <v>5227</v>
      </c>
      <c r="AP608" s="82" t="b">
        <v>0</v>
      </c>
      <c r="AQ608" s="82" t="b">
        <v>0</v>
      </c>
      <c r="AR608" s="82" t="b">
        <v>0</v>
      </c>
      <c r="AS608" s="82" t="s">
        <v>1023</v>
      </c>
      <c r="AT608" s="82">
        <v>1</v>
      </c>
      <c r="AU608" s="85" t="s">
        <v>1731</v>
      </c>
      <c r="AV608" s="82" t="b">
        <v>0</v>
      </c>
      <c r="AW608" s="82" t="s">
        <v>1780</v>
      </c>
      <c r="AX608" s="85" t="s">
        <v>5724</v>
      </c>
      <c r="AY608" s="82" t="s">
        <v>66</v>
      </c>
      <c r="AZ608" s="49"/>
      <c r="BA608" s="49"/>
      <c r="BB608" s="49"/>
      <c r="BC608" s="49"/>
      <c r="BD608" s="49" t="s">
        <v>387</v>
      </c>
      <c r="BE608" s="49" t="s">
        <v>387</v>
      </c>
      <c r="BF608" s="123" t="s">
        <v>6545</v>
      </c>
      <c r="BG608" s="123" t="s">
        <v>6545</v>
      </c>
      <c r="BH608" s="123" t="s">
        <v>6703</v>
      </c>
      <c r="BI608" s="123" t="s">
        <v>6703</v>
      </c>
      <c r="BJ608" s="87" t="e">
        <f>REPLACE(INDEX(GroupVertices[Group], MATCH(Vertices[[#This Row],[Vertex]],GroupVertices[Vertex],0)),1,1,"")</f>
        <v>#N/A</v>
      </c>
    </row>
    <row r="609" spans="1:62" x14ac:dyDescent="0.25">
      <c r="A609" s="67" t="s">
        <v>2369</v>
      </c>
      <c r="B609" s="68"/>
      <c r="C609" s="68"/>
      <c r="D609" s="69"/>
      <c r="E609" s="111"/>
      <c r="F609" s="103" t="s">
        <v>2906</v>
      </c>
      <c r="G609" s="112"/>
      <c r="H609" s="72"/>
      <c r="I609" s="73"/>
      <c r="J609" s="113"/>
      <c r="K609" s="72" t="s">
        <v>6177</v>
      </c>
      <c r="L609" s="114"/>
      <c r="M609" s="77">
        <v>5450.03271484375</v>
      </c>
      <c r="N609" s="77">
        <v>187.986572265625</v>
      </c>
      <c r="O609" s="78"/>
      <c r="P609" s="79"/>
      <c r="Q609" s="79"/>
      <c r="R609" s="89"/>
      <c r="S609" s="49">
        <v>0</v>
      </c>
      <c r="T609" s="49">
        <v>1</v>
      </c>
      <c r="U609" s="50">
        <v>0</v>
      </c>
      <c r="V609" s="50">
        <v>5.31E-4</v>
      </c>
      <c r="W609" s="50">
        <v>3.0000000000000001E-6</v>
      </c>
      <c r="X609" s="50">
        <v>0.51377700000000004</v>
      </c>
      <c r="Y609" s="50">
        <v>0</v>
      </c>
      <c r="Z609" s="50">
        <v>0</v>
      </c>
      <c r="AA609" s="74">
        <v>609</v>
      </c>
      <c r="AB609" s="74"/>
      <c r="AC609" s="75"/>
      <c r="AD609" s="82" t="s">
        <v>4243</v>
      </c>
      <c r="AE609" s="82">
        <v>307</v>
      </c>
      <c r="AF609" s="82">
        <v>124</v>
      </c>
      <c r="AG609" s="82">
        <v>1965</v>
      </c>
      <c r="AH609" s="82">
        <v>208</v>
      </c>
      <c r="AI609" s="82">
        <v>19800</v>
      </c>
      <c r="AJ609" s="82" t="s">
        <v>4629</v>
      </c>
      <c r="AK609" s="82" t="s">
        <v>1045</v>
      </c>
      <c r="AL609" s="85" t="s">
        <v>5009</v>
      </c>
      <c r="AM609" s="82" t="s">
        <v>1435</v>
      </c>
      <c r="AN609" s="84">
        <v>40097.726226851853</v>
      </c>
      <c r="AO609" s="85" t="s">
        <v>5228</v>
      </c>
      <c r="AP609" s="82" t="b">
        <v>0</v>
      </c>
      <c r="AQ609" s="82" t="b">
        <v>0</v>
      </c>
      <c r="AR609" s="82" t="b">
        <v>0</v>
      </c>
      <c r="AS609" s="82" t="s">
        <v>1023</v>
      </c>
      <c r="AT609" s="82">
        <v>1</v>
      </c>
      <c r="AU609" s="85" t="s">
        <v>5411</v>
      </c>
      <c r="AV609" s="82" t="b">
        <v>0</v>
      </c>
      <c r="AW609" s="82" t="s">
        <v>1780</v>
      </c>
      <c r="AX609" s="85" t="s">
        <v>5725</v>
      </c>
      <c r="AY609" s="82" t="s">
        <v>66</v>
      </c>
      <c r="AZ609" s="49"/>
      <c r="BA609" s="49"/>
      <c r="BB609" s="49"/>
      <c r="BC609" s="49"/>
      <c r="BD609" s="49" t="s">
        <v>387</v>
      </c>
      <c r="BE609" s="49" t="s">
        <v>387</v>
      </c>
      <c r="BF609" s="123" t="s">
        <v>6543</v>
      </c>
      <c r="BG609" s="123" t="s">
        <v>6543</v>
      </c>
      <c r="BH609" s="123" t="s">
        <v>6701</v>
      </c>
      <c r="BI609" s="123" t="s">
        <v>6701</v>
      </c>
      <c r="BJ609" s="87" t="e">
        <f>REPLACE(INDEX(GroupVertices[Group], MATCH(Vertices[[#This Row],[Vertex]],GroupVertices[Vertex],0)),1,1,"")</f>
        <v>#N/A</v>
      </c>
    </row>
    <row r="610" spans="1:62" x14ac:dyDescent="0.25">
      <c r="A610" s="67" t="s">
        <v>2370</v>
      </c>
      <c r="B610" s="68"/>
      <c r="C610" s="68"/>
      <c r="D610" s="69"/>
      <c r="E610" s="111"/>
      <c r="F610" s="103" t="s">
        <v>2907</v>
      </c>
      <c r="G610" s="112"/>
      <c r="H610" s="72"/>
      <c r="I610" s="73"/>
      <c r="J610" s="113"/>
      <c r="K610" s="72" t="s">
        <v>6178</v>
      </c>
      <c r="L610" s="114"/>
      <c r="M610" s="77">
        <v>9750.8818359375</v>
      </c>
      <c r="N610" s="77">
        <v>3869.5888671875</v>
      </c>
      <c r="O610" s="78"/>
      <c r="P610" s="79"/>
      <c r="Q610" s="79"/>
      <c r="R610" s="89"/>
      <c r="S610" s="49">
        <v>0</v>
      </c>
      <c r="T610" s="49">
        <v>1</v>
      </c>
      <c r="U610" s="50">
        <v>0</v>
      </c>
      <c r="V610" s="50">
        <v>5.31E-4</v>
      </c>
      <c r="W610" s="50">
        <v>3.0000000000000001E-6</v>
      </c>
      <c r="X610" s="50">
        <v>0.51377700000000004</v>
      </c>
      <c r="Y610" s="50">
        <v>0</v>
      </c>
      <c r="Z610" s="50">
        <v>0</v>
      </c>
      <c r="AA610" s="74">
        <v>610</v>
      </c>
      <c r="AB610" s="74"/>
      <c r="AC610" s="75"/>
      <c r="AD610" s="82" t="s">
        <v>4244</v>
      </c>
      <c r="AE610" s="82">
        <v>175</v>
      </c>
      <c r="AF610" s="82">
        <v>157</v>
      </c>
      <c r="AG610" s="82">
        <v>8988</v>
      </c>
      <c r="AH610" s="82">
        <v>450</v>
      </c>
      <c r="AI610" s="82">
        <v>19800</v>
      </c>
      <c r="AJ610" s="82" t="s">
        <v>4630</v>
      </c>
      <c r="AK610" s="82" t="s">
        <v>1045</v>
      </c>
      <c r="AL610" s="82"/>
      <c r="AM610" s="82" t="s">
        <v>1435</v>
      </c>
      <c r="AN610" s="84">
        <v>41236.316354166665</v>
      </c>
      <c r="AO610" s="85" t="s">
        <v>5229</v>
      </c>
      <c r="AP610" s="82" t="b">
        <v>0</v>
      </c>
      <c r="AQ610" s="82" t="b">
        <v>0</v>
      </c>
      <c r="AR610" s="82" t="b">
        <v>1</v>
      </c>
      <c r="AS610" s="82" t="s">
        <v>1023</v>
      </c>
      <c r="AT610" s="82">
        <v>8</v>
      </c>
      <c r="AU610" s="85" t="s">
        <v>1740</v>
      </c>
      <c r="AV610" s="82" t="b">
        <v>0</v>
      </c>
      <c r="AW610" s="82" t="s">
        <v>1780</v>
      </c>
      <c r="AX610" s="85" t="s">
        <v>5726</v>
      </c>
      <c r="AY610" s="82" t="s">
        <v>66</v>
      </c>
      <c r="AZ610" s="49"/>
      <c r="BA610" s="49"/>
      <c r="BB610" s="49"/>
      <c r="BC610" s="49"/>
      <c r="BD610" s="49" t="s">
        <v>387</v>
      </c>
      <c r="BE610" s="49" t="s">
        <v>387</v>
      </c>
      <c r="BF610" s="123" t="s">
        <v>6546</v>
      </c>
      <c r="BG610" s="123" t="s">
        <v>6546</v>
      </c>
      <c r="BH610" s="123" t="s">
        <v>6704</v>
      </c>
      <c r="BI610" s="123" t="s">
        <v>6704</v>
      </c>
      <c r="BJ610" s="87" t="e">
        <f>REPLACE(INDEX(GroupVertices[Group], MATCH(Vertices[[#This Row],[Vertex]],GroupVertices[Vertex],0)),1,1,"")</f>
        <v>#N/A</v>
      </c>
    </row>
    <row r="611" spans="1:62" x14ac:dyDescent="0.25">
      <c r="A611" s="67" t="s">
        <v>2372</v>
      </c>
      <c r="B611" s="68"/>
      <c r="C611" s="68"/>
      <c r="D611" s="69"/>
      <c r="E611" s="111"/>
      <c r="F611" s="103" t="s">
        <v>2909</v>
      </c>
      <c r="G611" s="112"/>
      <c r="H611" s="72"/>
      <c r="I611" s="73"/>
      <c r="J611" s="113"/>
      <c r="K611" s="72" t="s">
        <v>6180</v>
      </c>
      <c r="L611" s="114"/>
      <c r="M611" s="77">
        <v>3396.4775390625</v>
      </c>
      <c r="N611" s="77">
        <v>562.75433349609375</v>
      </c>
      <c r="O611" s="78"/>
      <c r="P611" s="79"/>
      <c r="Q611" s="79"/>
      <c r="R611" s="89"/>
      <c r="S611" s="49">
        <v>0</v>
      </c>
      <c r="T611" s="49">
        <v>1</v>
      </c>
      <c r="U611" s="50">
        <v>0</v>
      </c>
      <c r="V611" s="50">
        <v>5.31E-4</v>
      </c>
      <c r="W611" s="50">
        <v>3.0000000000000001E-6</v>
      </c>
      <c r="X611" s="50">
        <v>0.51377700000000004</v>
      </c>
      <c r="Y611" s="50">
        <v>0</v>
      </c>
      <c r="Z611" s="50">
        <v>0</v>
      </c>
      <c r="AA611" s="74">
        <v>611</v>
      </c>
      <c r="AB611" s="74"/>
      <c r="AC611" s="75"/>
      <c r="AD611" s="82" t="s">
        <v>4246</v>
      </c>
      <c r="AE611" s="82">
        <v>101</v>
      </c>
      <c r="AF611" s="82">
        <v>60</v>
      </c>
      <c r="AG611" s="82">
        <v>5010</v>
      </c>
      <c r="AH611" s="82">
        <v>250</v>
      </c>
      <c r="AI611" s="82"/>
      <c r="AJ611" s="82"/>
      <c r="AK611" s="82" t="s">
        <v>4795</v>
      </c>
      <c r="AL611" s="85" t="s">
        <v>5010</v>
      </c>
      <c r="AM611" s="82"/>
      <c r="AN611" s="84">
        <v>42789.760833333334</v>
      </c>
      <c r="AO611" s="85" t="s">
        <v>5231</v>
      </c>
      <c r="AP611" s="82" t="b">
        <v>1</v>
      </c>
      <c r="AQ611" s="82" t="b">
        <v>0</v>
      </c>
      <c r="AR611" s="82" t="b">
        <v>0</v>
      </c>
      <c r="AS611" s="82" t="s">
        <v>1023</v>
      </c>
      <c r="AT611" s="82">
        <v>2</v>
      </c>
      <c r="AU611" s="82"/>
      <c r="AV611" s="82" t="b">
        <v>0</v>
      </c>
      <c r="AW611" s="82" t="s">
        <v>1780</v>
      </c>
      <c r="AX611" s="85" t="s">
        <v>5728</v>
      </c>
      <c r="AY611" s="82" t="s">
        <v>66</v>
      </c>
      <c r="AZ611" s="49"/>
      <c r="BA611" s="49"/>
      <c r="BB611" s="49"/>
      <c r="BC611" s="49"/>
      <c r="BD611" s="49" t="s">
        <v>387</v>
      </c>
      <c r="BE611" s="49" t="s">
        <v>387</v>
      </c>
      <c r="BF611" s="123" t="s">
        <v>6546</v>
      </c>
      <c r="BG611" s="123" t="s">
        <v>6546</v>
      </c>
      <c r="BH611" s="123" t="s">
        <v>6704</v>
      </c>
      <c r="BI611" s="123" t="s">
        <v>6704</v>
      </c>
      <c r="BJ611" s="87" t="e">
        <f>REPLACE(INDEX(GroupVertices[Group], MATCH(Vertices[[#This Row],[Vertex]],GroupVertices[Vertex],0)),1,1,"")</f>
        <v>#N/A</v>
      </c>
    </row>
    <row r="612" spans="1:62" x14ac:dyDescent="0.25">
      <c r="A612" s="67" t="s">
        <v>2380</v>
      </c>
      <c r="B612" s="68"/>
      <c r="C612" s="68"/>
      <c r="D612" s="69"/>
      <c r="E612" s="111"/>
      <c r="F612" s="103" t="s">
        <v>2917</v>
      </c>
      <c r="G612" s="112"/>
      <c r="H612" s="72"/>
      <c r="I612" s="73"/>
      <c r="J612" s="113"/>
      <c r="K612" s="72" t="s">
        <v>6188</v>
      </c>
      <c r="L612" s="114"/>
      <c r="M612" s="77">
        <v>9797.14453125</v>
      </c>
      <c r="N612" s="77">
        <v>5756.5302734375</v>
      </c>
      <c r="O612" s="78"/>
      <c r="P612" s="79"/>
      <c r="Q612" s="79"/>
      <c r="R612" s="89"/>
      <c r="S612" s="49">
        <v>0</v>
      </c>
      <c r="T612" s="49">
        <v>1</v>
      </c>
      <c r="U612" s="50">
        <v>0</v>
      </c>
      <c r="V612" s="50">
        <v>5.31E-4</v>
      </c>
      <c r="W612" s="50">
        <v>3.0000000000000001E-6</v>
      </c>
      <c r="X612" s="50">
        <v>0.51377700000000004</v>
      </c>
      <c r="Y612" s="50">
        <v>0</v>
      </c>
      <c r="Z612" s="50">
        <v>0</v>
      </c>
      <c r="AA612" s="74">
        <v>612</v>
      </c>
      <c r="AB612" s="74"/>
      <c r="AC612" s="75"/>
      <c r="AD612" s="82" t="s">
        <v>4254</v>
      </c>
      <c r="AE612" s="82">
        <v>161</v>
      </c>
      <c r="AF612" s="82">
        <v>376</v>
      </c>
      <c r="AG612" s="82">
        <v>14182</v>
      </c>
      <c r="AH612" s="82">
        <v>2</v>
      </c>
      <c r="AI612" s="82">
        <v>19800</v>
      </c>
      <c r="AJ612" s="82" t="s">
        <v>4637</v>
      </c>
      <c r="AK612" s="82" t="s">
        <v>4878</v>
      </c>
      <c r="AL612" s="85" t="s">
        <v>5012</v>
      </c>
      <c r="AM612" s="82" t="s">
        <v>1498</v>
      </c>
      <c r="AN612" s="84">
        <v>40116.66646990741</v>
      </c>
      <c r="AO612" s="85" t="s">
        <v>5239</v>
      </c>
      <c r="AP612" s="82" t="b">
        <v>1</v>
      </c>
      <c r="AQ612" s="82" t="b">
        <v>0</v>
      </c>
      <c r="AR612" s="82" t="b">
        <v>1</v>
      </c>
      <c r="AS612" s="82" t="s">
        <v>1023</v>
      </c>
      <c r="AT612" s="82">
        <v>10</v>
      </c>
      <c r="AU612" s="85" t="s">
        <v>1731</v>
      </c>
      <c r="AV612" s="82" t="b">
        <v>0</v>
      </c>
      <c r="AW612" s="82" t="s">
        <v>1780</v>
      </c>
      <c r="AX612" s="85" t="s">
        <v>5736</v>
      </c>
      <c r="AY612" s="82" t="s">
        <v>66</v>
      </c>
      <c r="AZ612" s="49"/>
      <c r="BA612" s="49"/>
      <c r="BB612" s="49"/>
      <c r="BC612" s="49"/>
      <c r="BD612" s="49" t="s">
        <v>387</v>
      </c>
      <c r="BE612" s="49" t="s">
        <v>387</v>
      </c>
      <c r="BF612" s="123" t="s">
        <v>6543</v>
      </c>
      <c r="BG612" s="123" t="s">
        <v>6543</v>
      </c>
      <c r="BH612" s="123" t="s">
        <v>6701</v>
      </c>
      <c r="BI612" s="123" t="s">
        <v>6701</v>
      </c>
      <c r="BJ612" s="87" t="e">
        <f>REPLACE(INDEX(GroupVertices[Group], MATCH(Vertices[[#This Row],[Vertex]],GroupVertices[Vertex],0)),1,1,"")</f>
        <v>#N/A</v>
      </c>
    </row>
    <row r="613" spans="1:62" x14ac:dyDescent="0.25">
      <c r="A613" s="67" t="s">
        <v>2392</v>
      </c>
      <c r="B613" s="68"/>
      <c r="C613" s="68"/>
      <c r="D613" s="69"/>
      <c r="E613" s="111"/>
      <c r="F613" s="103" t="s">
        <v>2926</v>
      </c>
      <c r="G613" s="112"/>
      <c r="H613" s="72"/>
      <c r="I613" s="73"/>
      <c r="J613" s="113"/>
      <c r="K613" s="72" t="s">
        <v>6200</v>
      </c>
      <c r="L613" s="114"/>
      <c r="M613" s="77">
        <v>1873.83203125</v>
      </c>
      <c r="N613" s="77">
        <v>8853.9345703125</v>
      </c>
      <c r="O613" s="78"/>
      <c r="P613" s="79"/>
      <c r="Q613" s="79"/>
      <c r="R613" s="89"/>
      <c r="S613" s="49">
        <v>0</v>
      </c>
      <c r="T613" s="49">
        <v>1</v>
      </c>
      <c r="U613" s="50">
        <v>0</v>
      </c>
      <c r="V613" s="50">
        <v>5.3200000000000003E-4</v>
      </c>
      <c r="W613" s="50">
        <v>3.0000000000000001E-6</v>
      </c>
      <c r="X613" s="50">
        <v>0.51945399999999997</v>
      </c>
      <c r="Y613" s="50">
        <v>0</v>
      </c>
      <c r="Z613" s="50">
        <v>0</v>
      </c>
      <c r="AA613" s="74">
        <v>613</v>
      </c>
      <c r="AB613" s="74"/>
      <c r="AC613" s="75"/>
      <c r="AD613" s="82" t="s">
        <v>4266</v>
      </c>
      <c r="AE613" s="82">
        <v>1222</v>
      </c>
      <c r="AF613" s="82">
        <v>87</v>
      </c>
      <c r="AG613" s="82">
        <v>1492</v>
      </c>
      <c r="AH613" s="82">
        <v>1151</v>
      </c>
      <c r="AI613" s="82"/>
      <c r="AJ613" s="82" t="s">
        <v>4644</v>
      </c>
      <c r="AK613" s="82" t="s">
        <v>1045</v>
      </c>
      <c r="AL613" s="82"/>
      <c r="AM613" s="82"/>
      <c r="AN613" s="84">
        <v>41738.495659722219</v>
      </c>
      <c r="AO613" s="85" t="s">
        <v>5246</v>
      </c>
      <c r="AP613" s="82" t="b">
        <v>0</v>
      </c>
      <c r="AQ613" s="82" t="b">
        <v>0</v>
      </c>
      <c r="AR613" s="82" t="b">
        <v>0</v>
      </c>
      <c r="AS613" s="82" t="s">
        <v>1023</v>
      </c>
      <c r="AT613" s="82">
        <v>0</v>
      </c>
      <c r="AU613" s="85" t="s">
        <v>1731</v>
      </c>
      <c r="AV613" s="82" t="b">
        <v>0</v>
      </c>
      <c r="AW613" s="82" t="s">
        <v>1780</v>
      </c>
      <c r="AX613" s="85" t="s">
        <v>5748</v>
      </c>
      <c r="AY613" s="82" t="s">
        <v>66</v>
      </c>
      <c r="AZ613" s="49"/>
      <c r="BA613" s="49"/>
      <c r="BB613" s="49"/>
      <c r="BC613" s="49"/>
      <c r="BD613" s="49" t="s">
        <v>387</v>
      </c>
      <c r="BE613" s="49" t="s">
        <v>387</v>
      </c>
      <c r="BF613" s="123" t="s">
        <v>6550</v>
      </c>
      <c r="BG613" s="123" t="s">
        <v>6550</v>
      </c>
      <c r="BH613" s="123" t="s">
        <v>6708</v>
      </c>
      <c r="BI613" s="123" t="s">
        <v>6708</v>
      </c>
      <c r="BJ613" s="87" t="e">
        <f>REPLACE(INDEX(GroupVertices[Group], MATCH(Vertices[[#This Row],[Vertex]],GroupVertices[Vertex],0)),1,1,"")</f>
        <v>#N/A</v>
      </c>
    </row>
    <row r="614" spans="1:62" x14ac:dyDescent="0.25">
      <c r="A614" s="67" t="s">
        <v>2395</v>
      </c>
      <c r="B614" s="68"/>
      <c r="C614" s="68"/>
      <c r="D614" s="69"/>
      <c r="E614" s="111"/>
      <c r="F614" s="103" t="s">
        <v>2929</v>
      </c>
      <c r="G614" s="112"/>
      <c r="H614" s="72"/>
      <c r="I614" s="73"/>
      <c r="J614" s="113"/>
      <c r="K614" s="72" t="s">
        <v>6204</v>
      </c>
      <c r="L614" s="114"/>
      <c r="M614" s="77">
        <v>964.7703857421875</v>
      </c>
      <c r="N614" s="77">
        <v>7858.3232421875</v>
      </c>
      <c r="O614" s="78"/>
      <c r="P614" s="79"/>
      <c r="Q614" s="79"/>
      <c r="R614" s="89"/>
      <c r="S614" s="49">
        <v>0</v>
      </c>
      <c r="T614" s="49">
        <v>1</v>
      </c>
      <c r="U614" s="50">
        <v>0</v>
      </c>
      <c r="V614" s="50">
        <v>5.3200000000000003E-4</v>
      </c>
      <c r="W614" s="50">
        <v>3.0000000000000001E-6</v>
      </c>
      <c r="X614" s="50">
        <v>0.51945399999999997</v>
      </c>
      <c r="Y614" s="50">
        <v>0</v>
      </c>
      <c r="Z614" s="50">
        <v>0</v>
      </c>
      <c r="AA614" s="74">
        <v>614</v>
      </c>
      <c r="AB614" s="74"/>
      <c r="AC614" s="75"/>
      <c r="AD614" s="82" t="s">
        <v>4270</v>
      </c>
      <c r="AE614" s="82">
        <v>539</v>
      </c>
      <c r="AF614" s="82">
        <v>147</v>
      </c>
      <c r="AG614" s="82">
        <v>1939</v>
      </c>
      <c r="AH614" s="82">
        <v>1205</v>
      </c>
      <c r="AI614" s="82"/>
      <c r="AJ614" s="82"/>
      <c r="AK614" s="82"/>
      <c r="AL614" s="82"/>
      <c r="AM614" s="82"/>
      <c r="AN614" s="84">
        <v>41907.549016203702</v>
      </c>
      <c r="AO614" s="82"/>
      <c r="AP614" s="82" t="b">
        <v>1</v>
      </c>
      <c r="AQ614" s="82" t="b">
        <v>0</v>
      </c>
      <c r="AR614" s="82" t="b">
        <v>1</v>
      </c>
      <c r="AS614" s="82" t="s">
        <v>1023</v>
      </c>
      <c r="AT614" s="82">
        <v>2</v>
      </c>
      <c r="AU614" s="85" t="s">
        <v>1731</v>
      </c>
      <c r="AV614" s="82" t="b">
        <v>0</v>
      </c>
      <c r="AW614" s="82" t="s">
        <v>1780</v>
      </c>
      <c r="AX614" s="85" t="s">
        <v>5752</v>
      </c>
      <c r="AY614" s="82" t="s">
        <v>66</v>
      </c>
      <c r="AZ614" s="49"/>
      <c r="BA614" s="49"/>
      <c r="BB614" s="49"/>
      <c r="BC614" s="49"/>
      <c r="BD614" s="49" t="s">
        <v>387</v>
      </c>
      <c r="BE614" s="49" t="s">
        <v>387</v>
      </c>
      <c r="BF614" s="123" t="s">
        <v>6550</v>
      </c>
      <c r="BG614" s="123" t="s">
        <v>6550</v>
      </c>
      <c r="BH614" s="123" t="s">
        <v>6708</v>
      </c>
      <c r="BI614" s="123" t="s">
        <v>6708</v>
      </c>
      <c r="BJ614" s="87" t="e">
        <f>REPLACE(INDEX(GroupVertices[Group], MATCH(Vertices[[#This Row],[Vertex]],GroupVertices[Vertex],0)),1,1,"")</f>
        <v>#N/A</v>
      </c>
    </row>
    <row r="615" spans="1:62" x14ac:dyDescent="0.25">
      <c r="A615" s="67" t="s">
        <v>2397</v>
      </c>
      <c r="B615" s="68"/>
      <c r="C615" s="68"/>
      <c r="D615" s="69"/>
      <c r="E615" s="111"/>
      <c r="F615" s="103" t="s">
        <v>2931</v>
      </c>
      <c r="G615" s="112"/>
      <c r="H615" s="72"/>
      <c r="I615" s="73"/>
      <c r="J615" s="113"/>
      <c r="K615" s="72" t="s">
        <v>6205</v>
      </c>
      <c r="L615" s="114"/>
      <c r="M615" s="77">
        <v>7889.884765625</v>
      </c>
      <c r="N615" s="77">
        <v>1059.9112548828125</v>
      </c>
      <c r="O615" s="78"/>
      <c r="P615" s="79"/>
      <c r="Q615" s="79"/>
      <c r="R615" s="89"/>
      <c r="S615" s="49">
        <v>0</v>
      </c>
      <c r="T615" s="49">
        <v>1</v>
      </c>
      <c r="U615" s="50">
        <v>0</v>
      </c>
      <c r="V615" s="50">
        <v>5.31E-4</v>
      </c>
      <c r="W615" s="50">
        <v>3.0000000000000001E-6</v>
      </c>
      <c r="X615" s="50">
        <v>0.51377700000000004</v>
      </c>
      <c r="Y615" s="50">
        <v>0</v>
      </c>
      <c r="Z615" s="50">
        <v>0</v>
      </c>
      <c r="AA615" s="74">
        <v>615</v>
      </c>
      <c r="AB615" s="74"/>
      <c r="AC615" s="75"/>
      <c r="AD615" s="82" t="s">
        <v>4271</v>
      </c>
      <c r="AE615" s="82">
        <v>886</v>
      </c>
      <c r="AF615" s="82">
        <v>198</v>
      </c>
      <c r="AG615" s="82">
        <v>18344</v>
      </c>
      <c r="AH615" s="82">
        <v>113</v>
      </c>
      <c r="AI615" s="82">
        <v>3600</v>
      </c>
      <c r="AJ615" s="82" t="s">
        <v>4648</v>
      </c>
      <c r="AK615" s="82" t="s">
        <v>1410</v>
      </c>
      <c r="AL615" s="82"/>
      <c r="AM615" s="82" t="s">
        <v>1574</v>
      </c>
      <c r="AN615" s="84">
        <v>40224.217222222222</v>
      </c>
      <c r="AO615" s="85" t="s">
        <v>5250</v>
      </c>
      <c r="AP615" s="82" t="b">
        <v>0</v>
      </c>
      <c r="AQ615" s="82" t="b">
        <v>0</v>
      </c>
      <c r="AR615" s="82" t="b">
        <v>0</v>
      </c>
      <c r="AS615" s="82" t="s">
        <v>1023</v>
      </c>
      <c r="AT615" s="82">
        <v>14</v>
      </c>
      <c r="AU615" s="85" t="s">
        <v>1739</v>
      </c>
      <c r="AV615" s="82" t="b">
        <v>0</v>
      </c>
      <c r="AW615" s="82" t="s">
        <v>1780</v>
      </c>
      <c r="AX615" s="85" t="s">
        <v>5753</v>
      </c>
      <c r="AY615" s="82" t="s">
        <v>66</v>
      </c>
      <c r="AZ615" s="49"/>
      <c r="BA615" s="49"/>
      <c r="BB615" s="49"/>
      <c r="BC615" s="49"/>
      <c r="BD615" s="49" t="s">
        <v>387</v>
      </c>
      <c r="BE615" s="49" t="s">
        <v>387</v>
      </c>
      <c r="BF615" s="123" t="s">
        <v>6543</v>
      </c>
      <c r="BG615" s="123" t="s">
        <v>6543</v>
      </c>
      <c r="BH615" s="123" t="s">
        <v>6701</v>
      </c>
      <c r="BI615" s="123" t="s">
        <v>6701</v>
      </c>
      <c r="BJ615" s="87" t="e">
        <f>REPLACE(INDEX(GroupVertices[Group], MATCH(Vertices[[#This Row],[Vertex]],GroupVertices[Vertex],0)),1,1,"")</f>
        <v>#N/A</v>
      </c>
    </row>
    <row r="616" spans="1:62" x14ac:dyDescent="0.25">
      <c r="A616" s="67" t="s">
        <v>2417</v>
      </c>
      <c r="B616" s="68"/>
      <c r="C616" s="68"/>
      <c r="D616" s="69"/>
      <c r="E616" s="111"/>
      <c r="F616" s="103" t="s">
        <v>2949</v>
      </c>
      <c r="G616" s="112"/>
      <c r="H616" s="72"/>
      <c r="I616" s="73"/>
      <c r="J616" s="113"/>
      <c r="K616" s="72" t="s">
        <v>6224</v>
      </c>
      <c r="L616" s="114"/>
      <c r="M616" s="77">
        <v>1880.278564453125</v>
      </c>
      <c r="N616" s="77">
        <v>5746.3134765625</v>
      </c>
      <c r="O616" s="78"/>
      <c r="P616" s="79"/>
      <c r="Q616" s="79"/>
      <c r="R616" s="89"/>
      <c r="S616" s="49">
        <v>0</v>
      </c>
      <c r="T616" s="49">
        <v>1</v>
      </c>
      <c r="U616" s="50">
        <v>0</v>
      </c>
      <c r="V616" s="50">
        <v>9.9299999999999996E-4</v>
      </c>
      <c r="W616" s="50">
        <v>1.297E-3</v>
      </c>
      <c r="X616" s="50">
        <v>0.37564799999999998</v>
      </c>
      <c r="Y616" s="50">
        <v>0</v>
      </c>
      <c r="Z616" s="50">
        <v>0</v>
      </c>
      <c r="AA616" s="74">
        <v>616</v>
      </c>
      <c r="AB616" s="74"/>
      <c r="AC616" s="75"/>
      <c r="AD616" s="82" t="s">
        <v>4290</v>
      </c>
      <c r="AE616" s="82">
        <v>29</v>
      </c>
      <c r="AF616" s="82">
        <v>7</v>
      </c>
      <c r="AG616" s="82">
        <v>69</v>
      </c>
      <c r="AH616" s="82">
        <v>405</v>
      </c>
      <c r="AI616" s="82"/>
      <c r="AJ616" s="82"/>
      <c r="AK616" s="82" t="s">
        <v>4892</v>
      </c>
      <c r="AL616" s="82"/>
      <c r="AM616" s="82"/>
      <c r="AN616" s="84">
        <v>42610.667222222219</v>
      </c>
      <c r="AO616" s="82"/>
      <c r="AP616" s="82" t="b">
        <v>1</v>
      </c>
      <c r="AQ616" s="82" t="b">
        <v>0</v>
      </c>
      <c r="AR616" s="82" t="b">
        <v>0</v>
      </c>
      <c r="AS616" s="82" t="s">
        <v>1023</v>
      </c>
      <c r="AT616" s="82">
        <v>0</v>
      </c>
      <c r="AU616" s="82"/>
      <c r="AV616" s="82" t="b">
        <v>0</v>
      </c>
      <c r="AW616" s="82" t="s">
        <v>1780</v>
      </c>
      <c r="AX616" s="85" t="s">
        <v>5772</v>
      </c>
      <c r="AY616" s="82" t="s">
        <v>66</v>
      </c>
      <c r="AZ616" s="49"/>
      <c r="BA616" s="49"/>
      <c r="BB616" s="49"/>
      <c r="BC616" s="49"/>
      <c r="BD616" s="49" t="s">
        <v>480</v>
      </c>
      <c r="BE616" s="49" t="s">
        <v>480</v>
      </c>
      <c r="BF616" s="123" t="s">
        <v>6554</v>
      </c>
      <c r="BG616" s="123" t="s">
        <v>6554</v>
      </c>
      <c r="BH616" s="123" t="s">
        <v>6712</v>
      </c>
      <c r="BI616" s="123" t="s">
        <v>6712</v>
      </c>
      <c r="BJ616" s="87" t="e">
        <f>REPLACE(INDEX(GroupVertices[Group], MATCH(Vertices[[#This Row],[Vertex]],GroupVertices[Vertex],0)),1,1,"")</f>
        <v>#N/A</v>
      </c>
    </row>
    <row r="617" spans="1:62" x14ac:dyDescent="0.25">
      <c r="A617" s="67" t="s">
        <v>2455</v>
      </c>
      <c r="B617" s="68"/>
      <c r="C617" s="68"/>
      <c r="D617" s="69"/>
      <c r="E617" s="111"/>
      <c r="F617" s="103" t="s">
        <v>2987</v>
      </c>
      <c r="G617" s="112"/>
      <c r="H617" s="72"/>
      <c r="I617" s="73"/>
      <c r="J617" s="113"/>
      <c r="K617" s="72" t="s">
        <v>6262</v>
      </c>
      <c r="L617" s="114"/>
      <c r="M617" s="77">
        <v>5629.65087890625</v>
      </c>
      <c r="N617" s="77">
        <v>187.986572265625</v>
      </c>
      <c r="O617" s="78"/>
      <c r="P617" s="79"/>
      <c r="Q617" s="79"/>
      <c r="R617" s="89"/>
      <c r="S617" s="49">
        <v>0</v>
      </c>
      <c r="T617" s="49">
        <v>1</v>
      </c>
      <c r="U617" s="50">
        <v>0</v>
      </c>
      <c r="V617" s="50">
        <v>9.1100000000000003E-4</v>
      </c>
      <c r="W617" s="50">
        <v>1.1000000000000001E-3</v>
      </c>
      <c r="X617" s="50">
        <v>0.363508</v>
      </c>
      <c r="Y617" s="50">
        <v>0</v>
      </c>
      <c r="Z617" s="50">
        <v>0</v>
      </c>
      <c r="AA617" s="74">
        <v>617</v>
      </c>
      <c r="AB617" s="74"/>
      <c r="AC617" s="75"/>
      <c r="AD617" s="82" t="s">
        <v>4328</v>
      </c>
      <c r="AE617" s="82">
        <v>208</v>
      </c>
      <c r="AF617" s="82">
        <v>78</v>
      </c>
      <c r="AG617" s="82">
        <v>51</v>
      </c>
      <c r="AH617" s="82">
        <v>22</v>
      </c>
      <c r="AI617" s="82"/>
      <c r="AJ617" s="82"/>
      <c r="AK617" s="82" t="s">
        <v>4907</v>
      </c>
      <c r="AL617" s="82"/>
      <c r="AM617" s="82"/>
      <c r="AN617" s="84">
        <v>40351.354259259257</v>
      </c>
      <c r="AO617" s="82"/>
      <c r="AP617" s="82" t="b">
        <v>1</v>
      </c>
      <c r="AQ617" s="82" t="b">
        <v>0</v>
      </c>
      <c r="AR617" s="82" t="b">
        <v>1</v>
      </c>
      <c r="AS617" s="82" t="s">
        <v>1023</v>
      </c>
      <c r="AT617" s="82">
        <v>0</v>
      </c>
      <c r="AU617" s="85" t="s">
        <v>1731</v>
      </c>
      <c r="AV617" s="82" t="b">
        <v>0</v>
      </c>
      <c r="AW617" s="82" t="s">
        <v>1780</v>
      </c>
      <c r="AX617" s="85" t="s">
        <v>5810</v>
      </c>
      <c r="AY617" s="82" t="s">
        <v>66</v>
      </c>
      <c r="AZ617" s="49"/>
      <c r="BA617" s="49"/>
      <c r="BB617" s="49"/>
      <c r="BC617" s="49"/>
      <c r="BD617" s="49"/>
      <c r="BE617" s="49"/>
      <c r="BF617" s="123" t="s">
        <v>6557</v>
      </c>
      <c r="BG617" s="123" t="s">
        <v>6557</v>
      </c>
      <c r="BH617" s="123" t="s">
        <v>6715</v>
      </c>
      <c r="BI617" s="123" t="s">
        <v>6715</v>
      </c>
      <c r="BJ617" s="87" t="e">
        <f>REPLACE(INDEX(GroupVertices[Group], MATCH(Vertices[[#This Row],[Vertex]],GroupVertices[Vertex],0)),1,1,"")</f>
        <v>#N/A</v>
      </c>
    </row>
    <row r="618" spans="1:62" x14ac:dyDescent="0.25">
      <c r="A618" s="67" t="s">
        <v>2477</v>
      </c>
      <c r="B618" s="68"/>
      <c r="C618" s="68"/>
      <c r="D618" s="69"/>
      <c r="E618" s="111"/>
      <c r="F618" s="103" t="s">
        <v>5470</v>
      </c>
      <c r="G618" s="112"/>
      <c r="H618" s="72"/>
      <c r="I618" s="73"/>
      <c r="J618" s="113"/>
      <c r="K618" s="72" t="s">
        <v>6284</v>
      </c>
      <c r="L618" s="114"/>
      <c r="M618" s="77">
        <v>7500.63037109375</v>
      </c>
      <c r="N618" s="77">
        <v>840.171875</v>
      </c>
      <c r="O618" s="78"/>
      <c r="P618" s="79"/>
      <c r="Q618" s="79"/>
      <c r="R618" s="89"/>
      <c r="S618" s="49">
        <v>0</v>
      </c>
      <c r="T618" s="49">
        <v>1</v>
      </c>
      <c r="U618" s="50">
        <v>0</v>
      </c>
      <c r="V618" s="50">
        <v>9.9299999999999996E-4</v>
      </c>
      <c r="W618" s="50">
        <v>1.297E-3</v>
      </c>
      <c r="X618" s="50">
        <v>0.37564799999999998</v>
      </c>
      <c r="Y618" s="50">
        <v>0</v>
      </c>
      <c r="Z618" s="50">
        <v>0</v>
      </c>
      <c r="AA618" s="74">
        <v>618</v>
      </c>
      <c r="AB618" s="74"/>
      <c r="AC618" s="75"/>
      <c r="AD618" s="82" t="s">
        <v>4350</v>
      </c>
      <c r="AE618" s="82">
        <v>863</v>
      </c>
      <c r="AF618" s="82">
        <v>9330</v>
      </c>
      <c r="AG618" s="82">
        <v>11029</v>
      </c>
      <c r="AH618" s="82">
        <v>4003</v>
      </c>
      <c r="AI618" s="82"/>
      <c r="AJ618" s="82" t="s">
        <v>4706</v>
      </c>
      <c r="AK618" s="82" t="s">
        <v>1462</v>
      </c>
      <c r="AL618" s="82"/>
      <c r="AM618" s="82"/>
      <c r="AN618" s="84">
        <v>41172.306689814817</v>
      </c>
      <c r="AO618" s="85" t="s">
        <v>5302</v>
      </c>
      <c r="AP618" s="82" t="b">
        <v>0</v>
      </c>
      <c r="AQ618" s="82" t="b">
        <v>0</v>
      </c>
      <c r="AR618" s="82" t="b">
        <v>1</v>
      </c>
      <c r="AS618" s="82" t="s">
        <v>1023</v>
      </c>
      <c r="AT618" s="82">
        <v>13</v>
      </c>
      <c r="AU618" s="85" t="s">
        <v>5418</v>
      </c>
      <c r="AV618" s="82" t="b">
        <v>0</v>
      </c>
      <c r="AW618" s="82" t="s">
        <v>1780</v>
      </c>
      <c r="AX618" s="85" t="s">
        <v>5832</v>
      </c>
      <c r="AY618" s="82" t="s">
        <v>66</v>
      </c>
      <c r="AZ618" s="49"/>
      <c r="BA618" s="49"/>
      <c r="BB618" s="49"/>
      <c r="BC618" s="49"/>
      <c r="BD618" s="49" t="s">
        <v>2700</v>
      </c>
      <c r="BE618" s="49" t="s">
        <v>2700</v>
      </c>
      <c r="BF618" s="123" t="s">
        <v>6563</v>
      </c>
      <c r="BG618" s="123" t="s">
        <v>6563</v>
      </c>
      <c r="BH618" s="123" t="s">
        <v>6721</v>
      </c>
      <c r="BI618" s="123" t="s">
        <v>6721</v>
      </c>
      <c r="BJ618" s="87" t="e">
        <f>REPLACE(INDEX(GroupVertices[Group], MATCH(Vertices[[#This Row],[Vertex]],GroupVertices[Vertex],0)),1,1,"")</f>
        <v>#N/A</v>
      </c>
    </row>
    <row r="619" spans="1:62" x14ac:dyDescent="0.25">
      <c r="A619" s="67" t="s">
        <v>2497</v>
      </c>
      <c r="B619" s="68"/>
      <c r="C619" s="68"/>
      <c r="D619" s="69"/>
      <c r="E619" s="111"/>
      <c r="F619" s="103" t="s">
        <v>3025</v>
      </c>
      <c r="G619" s="112"/>
      <c r="H619" s="72"/>
      <c r="I619" s="73"/>
      <c r="J619" s="113"/>
      <c r="K619" s="72" t="s">
        <v>6304</v>
      </c>
      <c r="L619" s="114"/>
      <c r="M619" s="77">
        <v>4218.62841796875</v>
      </c>
      <c r="N619" s="77">
        <v>9811.013671875</v>
      </c>
      <c r="O619" s="78"/>
      <c r="P619" s="79"/>
      <c r="Q619" s="79"/>
      <c r="R619" s="89"/>
      <c r="S619" s="49">
        <v>0</v>
      </c>
      <c r="T619" s="49">
        <v>1</v>
      </c>
      <c r="U619" s="50">
        <v>0</v>
      </c>
      <c r="V619" s="50">
        <v>1</v>
      </c>
      <c r="W619" s="50">
        <v>0</v>
      </c>
      <c r="X619" s="50">
        <v>0.99999899999999997</v>
      </c>
      <c r="Y619" s="50">
        <v>0</v>
      </c>
      <c r="Z619" s="50">
        <v>0</v>
      </c>
      <c r="AA619" s="74">
        <v>619</v>
      </c>
      <c r="AB619" s="74"/>
      <c r="AC619" s="75"/>
      <c r="AD619" s="82" t="s">
        <v>4370</v>
      </c>
      <c r="AE619" s="82">
        <v>34</v>
      </c>
      <c r="AF619" s="82">
        <v>2</v>
      </c>
      <c r="AG619" s="82">
        <v>9</v>
      </c>
      <c r="AH619" s="82">
        <v>10</v>
      </c>
      <c r="AI619" s="82"/>
      <c r="AJ619" s="88" t="s">
        <v>4720</v>
      </c>
      <c r="AK619" s="82" t="s">
        <v>4918</v>
      </c>
      <c r="AL619" s="82"/>
      <c r="AM619" s="82"/>
      <c r="AN619" s="84">
        <v>42450.177557870367</v>
      </c>
      <c r="AO619" s="85" t="s">
        <v>5318</v>
      </c>
      <c r="AP619" s="82" t="b">
        <v>1</v>
      </c>
      <c r="AQ619" s="82" t="b">
        <v>0</v>
      </c>
      <c r="AR619" s="82" t="b">
        <v>0</v>
      </c>
      <c r="AS619" s="82" t="s">
        <v>1023</v>
      </c>
      <c r="AT619" s="82">
        <v>0</v>
      </c>
      <c r="AU619" s="82"/>
      <c r="AV619" s="82" t="b">
        <v>0</v>
      </c>
      <c r="AW619" s="82" t="s">
        <v>1780</v>
      </c>
      <c r="AX619" s="85" t="s">
        <v>5852</v>
      </c>
      <c r="AY619" s="82" t="s">
        <v>66</v>
      </c>
      <c r="AZ619" s="49"/>
      <c r="BA619" s="49"/>
      <c r="BB619" s="49"/>
      <c r="BC619" s="49"/>
      <c r="BD619" s="49"/>
      <c r="BE619" s="49"/>
      <c r="BF619" s="123" t="s">
        <v>6564</v>
      </c>
      <c r="BG619" s="123" t="s">
        <v>6564</v>
      </c>
      <c r="BH619" s="123" t="s">
        <v>6722</v>
      </c>
      <c r="BI619" s="123" t="s">
        <v>6722</v>
      </c>
      <c r="BJ619" s="87" t="e">
        <f>REPLACE(INDEX(GroupVertices[Group], MATCH(Vertices[[#This Row],[Vertex]],GroupVertices[Vertex],0)),1,1,"")</f>
        <v>#N/A</v>
      </c>
    </row>
    <row r="620" spans="1:62" x14ac:dyDescent="0.25">
      <c r="A620" s="67" t="s">
        <v>2516</v>
      </c>
      <c r="B620" s="68"/>
      <c r="C620" s="68"/>
      <c r="D620" s="69"/>
      <c r="E620" s="111"/>
      <c r="F620" s="103" t="s">
        <v>3042</v>
      </c>
      <c r="G620" s="112"/>
      <c r="H620" s="72"/>
      <c r="I620" s="73"/>
      <c r="J620" s="113"/>
      <c r="K620" s="72" t="s">
        <v>6328</v>
      </c>
      <c r="L620" s="114"/>
      <c r="M620" s="77">
        <v>9495.55859375</v>
      </c>
      <c r="N620" s="77">
        <v>5908.36083984375</v>
      </c>
      <c r="O620" s="78"/>
      <c r="P620" s="79"/>
      <c r="Q620" s="79"/>
      <c r="R620" s="89"/>
      <c r="S620" s="49">
        <v>0</v>
      </c>
      <c r="T620" s="49">
        <v>1</v>
      </c>
      <c r="U620" s="50">
        <v>0</v>
      </c>
      <c r="V620" s="50">
        <v>0.33333299999999999</v>
      </c>
      <c r="W620" s="50">
        <v>0</v>
      </c>
      <c r="X620" s="50">
        <v>0.638297</v>
      </c>
      <c r="Y620" s="50">
        <v>0</v>
      </c>
      <c r="Z620" s="50">
        <v>0</v>
      </c>
      <c r="AA620" s="74">
        <v>620</v>
      </c>
      <c r="AB620" s="74"/>
      <c r="AC620" s="75"/>
      <c r="AD620" s="82" t="s">
        <v>4394</v>
      </c>
      <c r="AE620" s="82">
        <v>258</v>
      </c>
      <c r="AF620" s="82">
        <v>396</v>
      </c>
      <c r="AG620" s="82">
        <v>59875</v>
      </c>
      <c r="AH620" s="82">
        <v>11096</v>
      </c>
      <c r="AI620" s="82"/>
      <c r="AJ620" s="82" t="s">
        <v>4737</v>
      </c>
      <c r="AK620" s="82" t="s">
        <v>4927</v>
      </c>
      <c r="AL620" s="82"/>
      <c r="AM620" s="82"/>
      <c r="AN620" s="84">
        <v>42240.686539351853</v>
      </c>
      <c r="AO620" s="85" t="s">
        <v>5336</v>
      </c>
      <c r="AP620" s="82" t="b">
        <v>1</v>
      </c>
      <c r="AQ620" s="82" t="b">
        <v>0</v>
      </c>
      <c r="AR620" s="82" t="b">
        <v>0</v>
      </c>
      <c r="AS620" s="82" t="s">
        <v>1023</v>
      </c>
      <c r="AT620" s="82">
        <v>0</v>
      </c>
      <c r="AU620" s="85" t="s">
        <v>1731</v>
      </c>
      <c r="AV620" s="82" t="b">
        <v>0</v>
      </c>
      <c r="AW620" s="82" t="s">
        <v>1780</v>
      </c>
      <c r="AX620" s="85" t="s">
        <v>5876</v>
      </c>
      <c r="AY620" s="82" t="s">
        <v>66</v>
      </c>
      <c r="AZ620" s="49"/>
      <c r="BA620" s="49"/>
      <c r="BB620" s="49"/>
      <c r="BC620" s="49"/>
      <c r="BD620" s="49" t="s">
        <v>2702</v>
      </c>
      <c r="BE620" s="49" t="s">
        <v>2702</v>
      </c>
      <c r="BF620" s="123" t="s">
        <v>6567</v>
      </c>
      <c r="BG620" s="123" t="s">
        <v>6567</v>
      </c>
      <c r="BH620" s="123" t="s">
        <v>6725</v>
      </c>
      <c r="BI620" s="123" t="s">
        <v>6725</v>
      </c>
      <c r="BJ620" s="87" t="e">
        <f>REPLACE(INDEX(GroupVertices[Group], MATCH(Vertices[[#This Row],[Vertex]],GroupVertices[Vertex],0)),1,1,"")</f>
        <v>#N/A</v>
      </c>
    </row>
    <row r="621" spans="1:62" x14ac:dyDescent="0.25">
      <c r="A621" s="67" t="s">
        <v>2518</v>
      </c>
      <c r="B621" s="68"/>
      <c r="C621" s="68"/>
      <c r="D621" s="69"/>
      <c r="E621" s="111"/>
      <c r="F621" s="103" t="s">
        <v>3044</v>
      </c>
      <c r="G621" s="112"/>
      <c r="H621" s="72"/>
      <c r="I621" s="73"/>
      <c r="J621" s="113"/>
      <c r="K621" s="72" t="s">
        <v>6331</v>
      </c>
      <c r="L621" s="114"/>
      <c r="M621" s="77">
        <v>545.5789794921875</v>
      </c>
      <c r="N621" s="77">
        <v>7099.81982421875</v>
      </c>
      <c r="O621" s="78"/>
      <c r="P621" s="79"/>
      <c r="Q621" s="79"/>
      <c r="R621" s="89"/>
      <c r="S621" s="49">
        <v>0</v>
      </c>
      <c r="T621" s="49">
        <v>1</v>
      </c>
      <c r="U621" s="50">
        <v>0</v>
      </c>
      <c r="V621" s="50">
        <v>1</v>
      </c>
      <c r="W621" s="50">
        <v>0</v>
      </c>
      <c r="X621" s="50">
        <v>0.70175399999999999</v>
      </c>
      <c r="Y621" s="50">
        <v>0</v>
      </c>
      <c r="Z621" s="50">
        <v>0</v>
      </c>
      <c r="AA621" s="74">
        <v>621</v>
      </c>
      <c r="AB621" s="74"/>
      <c r="AC621" s="75"/>
      <c r="AD621" s="82" t="s">
        <v>4397</v>
      </c>
      <c r="AE621" s="82">
        <v>635</v>
      </c>
      <c r="AF621" s="82">
        <v>3224</v>
      </c>
      <c r="AG621" s="82">
        <v>33553</v>
      </c>
      <c r="AH621" s="82">
        <v>4</v>
      </c>
      <c r="AI621" s="82">
        <v>-25200</v>
      </c>
      <c r="AJ621" s="82" t="s">
        <v>4740</v>
      </c>
      <c r="AK621" s="82" t="s">
        <v>4928</v>
      </c>
      <c r="AL621" s="85" t="s">
        <v>5035</v>
      </c>
      <c r="AM621" s="82" t="s">
        <v>1568</v>
      </c>
      <c r="AN621" s="84">
        <v>42631.632847222223</v>
      </c>
      <c r="AO621" s="85" t="s">
        <v>5339</v>
      </c>
      <c r="AP621" s="82" t="b">
        <v>1</v>
      </c>
      <c r="AQ621" s="82" t="b">
        <v>0</v>
      </c>
      <c r="AR621" s="82" t="b">
        <v>0</v>
      </c>
      <c r="AS621" s="82" t="s">
        <v>1730</v>
      </c>
      <c r="AT621" s="82">
        <v>1623</v>
      </c>
      <c r="AU621" s="82"/>
      <c r="AV621" s="82" t="b">
        <v>0</v>
      </c>
      <c r="AW621" s="82" t="s">
        <v>1780</v>
      </c>
      <c r="AX621" s="85" t="s">
        <v>5879</v>
      </c>
      <c r="AY621" s="82" t="s">
        <v>66</v>
      </c>
      <c r="AZ621" s="49"/>
      <c r="BA621" s="49"/>
      <c r="BB621" s="49"/>
      <c r="BC621" s="49"/>
      <c r="BD621" s="49" t="s">
        <v>387</v>
      </c>
      <c r="BE621" s="49" t="s">
        <v>387</v>
      </c>
      <c r="BF621" s="123" t="s">
        <v>6570</v>
      </c>
      <c r="BG621" s="123" t="s">
        <v>6570</v>
      </c>
      <c r="BH621" s="123" t="s">
        <v>6728</v>
      </c>
      <c r="BI621" s="123" t="s">
        <v>6728</v>
      </c>
      <c r="BJ621" s="87" t="e">
        <f>REPLACE(INDEX(GroupVertices[Group], MATCH(Vertices[[#This Row],[Vertex]],GroupVertices[Vertex],0)),1,1,"")</f>
        <v>#N/A</v>
      </c>
    </row>
    <row r="622" spans="1:62" x14ac:dyDescent="0.25">
      <c r="A622" s="67" t="s">
        <v>2521</v>
      </c>
      <c r="B622" s="68"/>
      <c r="C622" s="68"/>
      <c r="D622" s="69"/>
      <c r="E622" s="111"/>
      <c r="F622" s="103" t="s">
        <v>3047</v>
      </c>
      <c r="G622" s="112"/>
      <c r="H622" s="72"/>
      <c r="I622" s="73"/>
      <c r="J622" s="113"/>
      <c r="K622" s="72" t="s">
        <v>6333</v>
      </c>
      <c r="L622" s="114"/>
      <c r="M622" s="77">
        <v>4320.8310546875</v>
      </c>
      <c r="N622" s="77">
        <v>9470.1025390625</v>
      </c>
      <c r="O622" s="78"/>
      <c r="P622" s="79"/>
      <c r="Q622" s="79"/>
      <c r="R622" s="89"/>
      <c r="S622" s="49">
        <v>0</v>
      </c>
      <c r="T622" s="49">
        <v>1</v>
      </c>
      <c r="U622" s="50">
        <v>0</v>
      </c>
      <c r="V622" s="50">
        <v>0.33333299999999999</v>
      </c>
      <c r="W622" s="50">
        <v>0</v>
      </c>
      <c r="X622" s="50">
        <v>0.638297</v>
      </c>
      <c r="Y622" s="50">
        <v>0</v>
      </c>
      <c r="Z622" s="50">
        <v>0</v>
      </c>
      <c r="AA622" s="74">
        <v>622</v>
      </c>
      <c r="AB622" s="74"/>
      <c r="AC622" s="75"/>
      <c r="AD622" s="82" t="s">
        <v>4399</v>
      </c>
      <c r="AE622" s="82">
        <v>250</v>
      </c>
      <c r="AF622" s="82">
        <v>88</v>
      </c>
      <c r="AG622" s="82">
        <v>11653</v>
      </c>
      <c r="AH622" s="82">
        <v>365</v>
      </c>
      <c r="AI622" s="82">
        <v>19800</v>
      </c>
      <c r="AJ622" s="82" t="s">
        <v>4742</v>
      </c>
      <c r="AK622" s="82"/>
      <c r="AL622" s="82"/>
      <c r="AM622" s="82" t="s">
        <v>1419</v>
      </c>
      <c r="AN622" s="84">
        <v>41726.268483796295</v>
      </c>
      <c r="AO622" s="85" t="s">
        <v>5341</v>
      </c>
      <c r="AP622" s="82" t="b">
        <v>0</v>
      </c>
      <c r="AQ622" s="82" t="b">
        <v>0</v>
      </c>
      <c r="AR622" s="82" t="b">
        <v>0</v>
      </c>
      <c r="AS622" s="82" t="s">
        <v>1023</v>
      </c>
      <c r="AT622" s="82">
        <v>11</v>
      </c>
      <c r="AU622" s="85" t="s">
        <v>1731</v>
      </c>
      <c r="AV622" s="82" t="b">
        <v>0</v>
      </c>
      <c r="AW622" s="82" t="s">
        <v>1780</v>
      </c>
      <c r="AX622" s="85" t="s">
        <v>5881</v>
      </c>
      <c r="AY622" s="82" t="s">
        <v>66</v>
      </c>
      <c r="AZ622" s="49"/>
      <c r="BA622" s="49"/>
      <c r="BB622" s="49"/>
      <c r="BC622" s="49"/>
      <c r="BD622" s="49" t="s">
        <v>2702</v>
      </c>
      <c r="BE622" s="49" t="s">
        <v>2702</v>
      </c>
      <c r="BF622" s="123" t="s">
        <v>6567</v>
      </c>
      <c r="BG622" s="123" t="s">
        <v>6567</v>
      </c>
      <c r="BH622" s="123" t="s">
        <v>6725</v>
      </c>
      <c r="BI622" s="123" t="s">
        <v>6725</v>
      </c>
      <c r="BJ622" s="87" t="e">
        <f>REPLACE(INDEX(GroupVertices[Group], MATCH(Vertices[[#This Row],[Vertex]],GroupVertices[Vertex],0)),1,1,"")</f>
        <v>#N/A</v>
      </c>
    </row>
    <row r="623" spans="1:62" x14ac:dyDescent="0.25">
      <c r="A623" s="67" t="s">
        <v>2528</v>
      </c>
      <c r="B623" s="68"/>
      <c r="C623" s="68"/>
      <c r="D623" s="69"/>
      <c r="E623" s="111"/>
      <c r="F623" s="103" t="s">
        <v>3053</v>
      </c>
      <c r="G623" s="112"/>
      <c r="H623" s="72"/>
      <c r="I623" s="73"/>
      <c r="J623" s="113"/>
      <c r="K623" s="72" t="s">
        <v>6340</v>
      </c>
      <c r="L623" s="114"/>
      <c r="M623" s="77">
        <v>420.9130859375</v>
      </c>
      <c r="N623" s="77">
        <v>6315.40771484375</v>
      </c>
      <c r="O623" s="78"/>
      <c r="P623" s="79"/>
      <c r="Q623" s="79"/>
      <c r="R623" s="89"/>
      <c r="S623" s="49">
        <v>0</v>
      </c>
      <c r="T623" s="49">
        <v>1</v>
      </c>
      <c r="U623" s="50">
        <v>0</v>
      </c>
      <c r="V623" s="50">
        <v>5.3200000000000003E-4</v>
      </c>
      <c r="W623" s="50">
        <v>3.0000000000000001E-6</v>
      </c>
      <c r="X623" s="50">
        <v>0.51945399999999997</v>
      </c>
      <c r="Y623" s="50">
        <v>0</v>
      </c>
      <c r="Z623" s="50">
        <v>0</v>
      </c>
      <c r="AA623" s="74">
        <v>623</v>
      </c>
      <c r="AB623" s="74"/>
      <c r="AC623" s="75"/>
      <c r="AD623" s="82" t="s">
        <v>4406</v>
      </c>
      <c r="AE623" s="82">
        <v>1230</v>
      </c>
      <c r="AF623" s="82">
        <v>1238</v>
      </c>
      <c r="AG623" s="82">
        <v>40847</v>
      </c>
      <c r="AH623" s="82">
        <v>6396</v>
      </c>
      <c r="AI623" s="82">
        <v>-10800</v>
      </c>
      <c r="AJ623" s="82" t="s">
        <v>4747</v>
      </c>
      <c r="AK623" s="82" t="s">
        <v>4932</v>
      </c>
      <c r="AL623" s="82"/>
      <c r="AM623" s="82" t="s">
        <v>5050</v>
      </c>
      <c r="AN623" s="84">
        <v>40644.572928240741</v>
      </c>
      <c r="AO623" s="85" t="s">
        <v>5346</v>
      </c>
      <c r="AP623" s="82" t="b">
        <v>0</v>
      </c>
      <c r="AQ623" s="82" t="b">
        <v>0</v>
      </c>
      <c r="AR623" s="82" t="b">
        <v>1</v>
      </c>
      <c r="AS623" s="82" t="s">
        <v>1023</v>
      </c>
      <c r="AT623" s="82">
        <v>373</v>
      </c>
      <c r="AU623" s="85" t="s">
        <v>5426</v>
      </c>
      <c r="AV623" s="82" t="b">
        <v>0</v>
      </c>
      <c r="AW623" s="82" t="s">
        <v>1780</v>
      </c>
      <c r="AX623" s="85" t="s">
        <v>5888</v>
      </c>
      <c r="AY623" s="82" t="s">
        <v>66</v>
      </c>
      <c r="AZ623" s="49"/>
      <c r="BA623" s="49"/>
      <c r="BB623" s="49"/>
      <c r="BC623" s="49"/>
      <c r="BD623" s="49" t="s">
        <v>387</v>
      </c>
      <c r="BE623" s="49" t="s">
        <v>387</v>
      </c>
      <c r="BF623" s="123" t="s">
        <v>6571</v>
      </c>
      <c r="BG623" s="123" t="s">
        <v>6571</v>
      </c>
      <c r="BH623" s="123" t="s">
        <v>6729</v>
      </c>
      <c r="BI623" s="123" t="s">
        <v>6729</v>
      </c>
      <c r="BJ623" s="87" t="e">
        <f>REPLACE(INDEX(GroupVertices[Group], MATCH(Vertices[[#This Row],[Vertex]],GroupVertices[Vertex],0)),1,1,"")</f>
        <v>#N/A</v>
      </c>
    </row>
    <row r="624" spans="1:62" x14ac:dyDescent="0.25">
      <c r="A624" s="67" t="s">
        <v>2537</v>
      </c>
      <c r="B624" s="91"/>
      <c r="C624" s="91"/>
      <c r="D624" s="92"/>
      <c r="E624" s="93"/>
      <c r="F624" s="104" t="s">
        <v>502</v>
      </c>
      <c r="G624" s="91"/>
      <c r="H624" s="94"/>
      <c r="I624" s="95"/>
      <c r="J624" s="95"/>
      <c r="K624" s="94" t="s">
        <v>6349</v>
      </c>
      <c r="L624" s="96"/>
      <c r="M624" s="97">
        <v>9834.8515625</v>
      </c>
      <c r="N624" s="97">
        <v>5506.30712890625</v>
      </c>
      <c r="O624" s="98"/>
      <c r="P624" s="99"/>
      <c r="Q624" s="99"/>
      <c r="R624" s="100"/>
      <c r="S624" s="49">
        <v>0</v>
      </c>
      <c r="T624" s="49">
        <v>1</v>
      </c>
      <c r="U624" s="50">
        <v>0</v>
      </c>
      <c r="V624" s="50">
        <v>9.9299999999999996E-4</v>
      </c>
      <c r="W624" s="50">
        <v>1.297E-3</v>
      </c>
      <c r="X624" s="50">
        <v>0.37564799999999998</v>
      </c>
      <c r="Y624" s="50">
        <v>0</v>
      </c>
      <c r="Z624" s="50">
        <v>0</v>
      </c>
      <c r="AA624" s="101">
        <v>624</v>
      </c>
      <c r="AB624" s="101"/>
      <c r="AC624" s="75"/>
      <c r="AD624" s="82" t="s">
        <v>4415</v>
      </c>
      <c r="AE624" s="82">
        <v>81</v>
      </c>
      <c r="AF624" s="82">
        <v>8</v>
      </c>
      <c r="AG624" s="82">
        <v>9</v>
      </c>
      <c r="AH624" s="82">
        <v>24</v>
      </c>
      <c r="AI624" s="82"/>
      <c r="AJ624" s="82"/>
      <c r="AK624" s="82"/>
      <c r="AL624" s="82"/>
      <c r="AM624" s="82"/>
      <c r="AN624" s="84">
        <v>42652.709872685184</v>
      </c>
      <c r="AO624" s="82"/>
      <c r="AP624" s="82" t="b">
        <v>1</v>
      </c>
      <c r="AQ624" s="82" t="b">
        <v>1</v>
      </c>
      <c r="AR624" s="82" t="b">
        <v>0</v>
      </c>
      <c r="AS624" s="82" t="s">
        <v>1023</v>
      </c>
      <c r="AT624" s="82">
        <v>0</v>
      </c>
      <c r="AU624" s="82"/>
      <c r="AV624" s="82" t="b">
        <v>0</v>
      </c>
      <c r="AW624" s="82" t="s">
        <v>1780</v>
      </c>
      <c r="AX624" s="85" t="s">
        <v>5897</v>
      </c>
      <c r="AY624" s="82" t="s">
        <v>66</v>
      </c>
      <c r="AZ624" s="49"/>
      <c r="BA624" s="49"/>
      <c r="BB624" s="49"/>
      <c r="BC624" s="49"/>
      <c r="BD624" s="49"/>
      <c r="BE624" s="49"/>
      <c r="BF624" s="123" t="s">
        <v>6574</v>
      </c>
      <c r="BG624" s="123" t="s">
        <v>6574</v>
      </c>
      <c r="BH624" s="123" t="s">
        <v>6731</v>
      </c>
      <c r="BI624" s="123" t="s">
        <v>6731</v>
      </c>
      <c r="BJ624" s="87" t="e">
        <f>REPLACE(INDEX(GroupVertices[Group], MATCH(Vertices[[#This Row],[Vertex]],GroupVertices[Vertex],0)),1,1,"")</f>
        <v>#N/A</v>
      </c>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624"/>
    <dataValidation allowBlank="1" errorTitle="Invalid Vertex Visibility" error="You have entered an unrecognized vertex visibility.  Try selecting from the drop-down list instead." sqref="BK3"/>
    <dataValidation allowBlank="1" showErrorMessage="1" sqref="BK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624">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624"/>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624"/>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624"/>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624"/>
    <dataValidation allowBlank="1" showInputMessage="1" errorTitle="Invalid Vertex Image Key" promptTitle="Vertex Tooltip" prompt="Enter optional text that will pop up when the mouse is hovered over the vertex." sqref="K3:K624"/>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624"/>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624">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5:H624"/>
    <dataValidation allowBlank="1" showInputMessage="1" promptTitle="Vertex Label Fill Color" prompt="To select an optional fill color for the Label shape, right-click and select Select Color on the right-click menu." sqref="I3:I624"/>
    <dataValidation allowBlank="1" showInputMessage="1" errorTitle="Invalid Vertex Image Key" promptTitle="Vertex Image File" prompt="Enter the path to an image file.  Hover over the column header for examples." sqref="F3:F624"/>
    <dataValidation allowBlank="1" showInputMessage="1" promptTitle="Vertex Color" prompt="To select an optional vertex color, right-click and select Select Color on the right-click menu." sqref="B3:B624"/>
    <dataValidation allowBlank="1" showInputMessage="1" errorTitle="Invalid Vertex Opacity" error="The optional vertex opacity must be a whole number between 0 and 10." promptTitle="Vertex Opacity" prompt="Enter an optional vertex opacity between 0 (transparent) and 100 (opaque)." sqref="E3:E624"/>
    <dataValidation type="list" allowBlank="1" showInputMessage="1" showErrorMessage="1" errorTitle="Invalid Vertex Shape" error="You have entered an invalid vertex shape.  Try selecting from the drop-down list instead." promptTitle="Vertex Shape" prompt="Select an optional vertex shape." sqref="C3:C624">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624"/>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624">
      <formula1>ValidVertexLabelPositions</formula1>
    </dataValidation>
    <dataValidation allowBlank="1" showInputMessage="1" showErrorMessage="1" promptTitle="Vertex Name" prompt="Enter the name of the vertex." sqref="A3:A624 H3:H4"/>
  </dataValidations>
  <hyperlinks>
    <hyperlink ref="AL3" r:id="rId1"/>
    <hyperlink ref="AL11" r:id="rId2"/>
    <hyperlink ref="AL24" r:id="rId3"/>
    <hyperlink ref="AL25" r:id="rId4"/>
    <hyperlink ref="AL451" r:id="rId5"/>
    <hyperlink ref="AL31" r:id="rId6"/>
    <hyperlink ref="AL4" r:id="rId7"/>
    <hyperlink ref="AL38" r:id="rId8"/>
    <hyperlink ref="AL40" r:id="rId9"/>
    <hyperlink ref="AL16" r:id="rId10"/>
    <hyperlink ref="AL113" r:id="rId11"/>
    <hyperlink ref="AL43" r:id="rId12"/>
    <hyperlink ref="AL17" r:id="rId13"/>
    <hyperlink ref="AL462" r:id="rId14"/>
    <hyperlink ref="AL13" r:id="rId15"/>
    <hyperlink ref="AL447" r:id="rId16"/>
    <hyperlink ref="AL92" r:id="rId17"/>
    <hyperlink ref="AL45" r:id="rId18"/>
    <hyperlink ref="AL466" r:id="rId19"/>
    <hyperlink ref="AL10" r:id="rId20"/>
    <hyperlink ref="AL470" r:id="rId21"/>
    <hyperlink ref="AL472" r:id="rId22"/>
    <hyperlink ref="AL473" r:id="rId23"/>
    <hyperlink ref="AL46" r:id="rId24"/>
    <hyperlink ref="AL47" r:id="rId25"/>
    <hyperlink ref="AL479" r:id="rId26"/>
    <hyperlink ref="AL481" r:id="rId27"/>
    <hyperlink ref="AL50" r:id="rId28"/>
    <hyperlink ref="AL51" r:id="rId29"/>
    <hyperlink ref="AL115" r:id="rId30"/>
    <hyperlink ref="AL484" r:id="rId31"/>
    <hyperlink ref="AL485" r:id="rId32"/>
    <hyperlink ref="AL488" r:id="rId33"/>
    <hyperlink ref="AL489" r:id="rId34"/>
    <hyperlink ref="AL495" r:id="rId35"/>
    <hyperlink ref="AL497" r:id="rId36"/>
    <hyperlink ref="AL501" r:id="rId37"/>
    <hyperlink ref="AL502" r:id="rId38"/>
    <hyperlink ref="AL52" r:id="rId39"/>
    <hyperlink ref="AL507" r:id="rId40"/>
    <hyperlink ref="AL509" r:id="rId41"/>
    <hyperlink ref="AL510" r:id="rId42"/>
    <hyperlink ref="AL514" r:id="rId43"/>
    <hyperlink ref="AL515" r:id="rId44"/>
    <hyperlink ref="AL518" r:id="rId45"/>
    <hyperlink ref="AL519" r:id="rId46"/>
    <hyperlink ref="AL523" r:id="rId47"/>
    <hyperlink ref="AL524" r:id="rId48"/>
    <hyperlink ref="AL525" r:id="rId49"/>
    <hyperlink ref="AL528" r:id="rId50"/>
    <hyperlink ref="AL530" r:id="rId51"/>
    <hyperlink ref="AL534" r:id="rId52"/>
    <hyperlink ref="AL536" r:id="rId53"/>
    <hyperlink ref="AL538" r:id="rId54"/>
    <hyperlink ref="AL539" r:id="rId55"/>
    <hyperlink ref="AL541" r:id="rId56"/>
    <hyperlink ref="AL545" r:id="rId57"/>
    <hyperlink ref="AL53" r:id="rId58"/>
    <hyperlink ref="AL54" r:id="rId59"/>
    <hyperlink ref="AL549" r:id="rId60"/>
    <hyperlink ref="AL93" r:id="rId61"/>
    <hyperlink ref="AL553" r:id="rId62"/>
    <hyperlink ref="AL555" r:id="rId63"/>
    <hyperlink ref="AL557" r:id="rId64"/>
    <hyperlink ref="AL561" r:id="rId65"/>
    <hyperlink ref="AL124" r:id="rId66"/>
    <hyperlink ref="AO450" r:id="rId67"/>
    <hyperlink ref="AO3" r:id="rId68"/>
    <hyperlink ref="AO443" r:id="rId69"/>
    <hyperlink ref="AO11" r:id="rId70"/>
    <hyperlink ref="AO24" r:id="rId71"/>
    <hyperlink ref="AO451" r:id="rId72"/>
    <hyperlink ref="AO31" r:id="rId73"/>
    <hyperlink ref="AO452" r:id="rId74"/>
    <hyperlink ref="AO111" r:id="rId75"/>
    <hyperlink ref="AO4" r:id="rId76"/>
    <hyperlink ref="AO453" r:id="rId77"/>
    <hyperlink ref="AO32" r:id="rId78"/>
    <hyperlink ref="AO454" r:id="rId79"/>
    <hyperlink ref="AO33" r:id="rId80"/>
    <hyperlink ref="AO455" r:id="rId81"/>
    <hyperlink ref="AO456" r:id="rId82"/>
    <hyperlink ref="AO457" r:id="rId83"/>
    <hyperlink ref="AO458" r:id="rId84"/>
    <hyperlink ref="AO459" r:id="rId85"/>
    <hyperlink ref="AO460" r:id="rId86"/>
    <hyperlink ref="AO35" r:id="rId87"/>
    <hyperlink ref="AO36" r:id="rId88"/>
    <hyperlink ref="AO37" r:id="rId89"/>
    <hyperlink ref="AO38" r:id="rId90"/>
    <hyperlink ref="AO39" r:id="rId91"/>
    <hyperlink ref="AO40" r:id="rId92"/>
    <hyperlink ref="AO41" r:id="rId93"/>
    <hyperlink ref="AO42" r:id="rId94"/>
    <hyperlink ref="AO16" r:id="rId95"/>
    <hyperlink ref="AO461" r:id="rId96"/>
    <hyperlink ref="AO113" r:id="rId97"/>
    <hyperlink ref="AO43" r:id="rId98"/>
    <hyperlink ref="AO44" r:id="rId99"/>
    <hyperlink ref="AO17" r:id="rId100"/>
    <hyperlink ref="AO462" r:id="rId101"/>
    <hyperlink ref="AO463" r:id="rId102"/>
    <hyperlink ref="AO13" r:id="rId103"/>
    <hyperlink ref="AO447" r:id="rId104"/>
    <hyperlink ref="AO20" r:id="rId105"/>
    <hyperlink ref="AO464" r:id="rId106"/>
    <hyperlink ref="AO6" r:id="rId107"/>
    <hyperlink ref="AO465" r:id="rId108"/>
    <hyperlink ref="AO466" r:id="rId109"/>
    <hyperlink ref="AO10" r:id="rId110"/>
    <hyperlink ref="AO467" r:id="rId111"/>
    <hyperlink ref="AO468" r:id="rId112"/>
    <hyperlink ref="AO469" r:id="rId113"/>
    <hyperlink ref="AO470" r:id="rId114"/>
    <hyperlink ref="AO471" r:id="rId115"/>
    <hyperlink ref="AO472" r:id="rId116"/>
    <hyperlink ref="AO473" r:id="rId117"/>
    <hyperlink ref="AO474" r:id="rId118"/>
    <hyperlink ref="AO475" r:id="rId119"/>
    <hyperlink ref="AO476" r:id="rId120"/>
    <hyperlink ref="AO478" r:id="rId121"/>
    <hyperlink ref="AO47" r:id="rId122"/>
    <hyperlink ref="AO479" r:id="rId123"/>
    <hyperlink ref="AO480" r:id="rId124"/>
    <hyperlink ref="AO481" r:id="rId125"/>
    <hyperlink ref="AO49" r:id="rId126"/>
    <hyperlink ref="AO482" r:id="rId127"/>
    <hyperlink ref="AO115" r:id="rId128"/>
    <hyperlink ref="AO116" r:id="rId129"/>
    <hyperlink ref="AO483" r:id="rId130"/>
    <hyperlink ref="AO484" r:id="rId131"/>
    <hyperlink ref="AO485" r:id="rId132"/>
    <hyperlink ref="AO486" r:id="rId133"/>
    <hyperlink ref="AO487" r:id="rId134"/>
    <hyperlink ref="AO488" r:id="rId135"/>
    <hyperlink ref="AO27" r:id="rId136"/>
    <hyperlink ref="AO489" r:id="rId137"/>
    <hyperlink ref="AO490" r:id="rId138"/>
    <hyperlink ref="AO491" r:id="rId139"/>
    <hyperlink ref="AO492" r:id="rId140"/>
    <hyperlink ref="AO495" r:id="rId141"/>
    <hyperlink ref="AO496" r:id="rId142"/>
    <hyperlink ref="AO497" r:id="rId143"/>
    <hyperlink ref="AO499" r:id="rId144"/>
    <hyperlink ref="AO500" r:id="rId145"/>
    <hyperlink ref="AO501" r:id="rId146"/>
    <hyperlink ref="AO502" r:id="rId147"/>
    <hyperlink ref="AO503" r:id="rId148"/>
    <hyperlink ref="AO52" r:id="rId149"/>
    <hyperlink ref="AO504" r:id="rId150"/>
    <hyperlink ref="AO505" r:id="rId151"/>
    <hyperlink ref="AO507" r:id="rId152"/>
    <hyperlink ref="AO508" r:id="rId153"/>
    <hyperlink ref="AO509" r:id="rId154"/>
    <hyperlink ref="AO510" r:id="rId155"/>
    <hyperlink ref="AO511" r:id="rId156"/>
    <hyperlink ref="AO512" r:id="rId157"/>
    <hyperlink ref="AO513" r:id="rId158"/>
    <hyperlink ref="AO514" r:id="rId159"/>
    <hyperlink ref="AO515" r:id="rId160"/>
    <hyperlink ref="AO516" r:id="rId161"/>
    <hyperlink ref="AO517" r:id="rId162"/>
    <hyperlink ref="AO518" r:id="rId163"/>
    <hyperlink ref="AO519" r:id="rId164"/>
    <hyperlink ref="AO520" r:id="rId165"/>
    <hyperlink ref="AO521" r:id="rId166"/>
    <hyperlink ref="AO522" r:id="rId167"/>
    <hyperlink ref="AO523" r:id="rId168"/>
    <hyperlink ref="AO524" r:id="rId169"/>
    <hyperlink ref="AO525" r:id="rId170"/>
    <hyperlink ref="AO526" r:id="rId171"/>
    <hyperlink ref="AO527" r:id="rId172"/>
    <hyperlink ref="AO528" r:id="rId173"/>
    <hyperlink ref="AO529" r:id="rId174"/>
    <hyperlink ref="AO530" r:id="rId175"/>
    <hyperlink ref="AO531" r:id="rId176"/>
    <hyperlink ref="AO532" r:id="rId177"/>
    <hyperlink ref="AO534" r:id="rId178"/>
    <hyperlink ref="AO535" r:id="rId179"/>
    <hyperlink ref="AO536" r:id="rId180"/>
    <hyperlink ref="AO537" r:id="rId181"/>
    <hyperlink ref="AO538" r:id="rId182"/>
    <hyperlink ref="AO441" r:id="rId183"/>
    <hyperlink ref="AO539" r:id="rId184"/>
    <hyperlink ref="AO540" r:id="rId185"/>
    <hyperlink ref="AO118" r:id="rId186"/>
    <hyperlink ref="AO541" r:id="rId187"/>
    <hyperlink ref="AO542" r:id="rId188"/>
    <hyperlink ref="AO543" r:id="rId189"/>
    <hyperlink ref="AO119" r:id="rId190"/>
    <hyperlink ref="AO545" r:id="rId191"/>
    <hyperlink ref="AO446" r:id="rId192"/>
    <hyperlink ref="AO53" r:id="rId193"/>
    <hyperlink ref="AO547" r:id="rId194"/>
    <hyperlink ref="AO121" r:id="rId195"/>
    <hyperlink ref="AO54" r:id="rId196"/>
    <hyperlink ref="AO548" r:id="rId197"/>
    <hyperlink ref="AO549" r:id="rId198"/>
    <hyperlink ref="AO550" r:id="rId199"/>
    <hyperlink ref="AO93" r:id="rId200"/>
    <hyperlink ref="AO551" r:id="rId201"/>
    <hyperlink ref="AO122" r:id="rId202"/>
    <hyperlink ref="AO94" r:id="rId203"/>
    <hyperlink ref="AO553" r:id="rId204"/>
    <hyperlink ref="AO123" r:id="rId205"/>
    <hyperlink ref="AO554" r:id="rId206"/>
    <hyperlink ref="AO555" r:id="rId207"/>
    <hyperlink ref="AO557" r:id="rId208"/>
    <hyperlink ref="AO558" r:id="rId209"/>
    <hyperlink ref="AO95" r:id="rId210"/>
    <hyperlink ref="AO55" r:id="rId211"/>
    <hyperlink ref="AO56" r:id="rId212"/>
    <hyperlink ref="AO57" r:id="rId213"/>
    <hyperlink ref="AO559" r:id="rId214"/>
    <hyperlink ref="AO58" r:id="rId215"/>
    <hyperlink ref="AO560" r:id="rId216"/>
    <hyperlink ref="AO7" r:id="rId217"/>
    <hyperlink ref="AO561" r:id="rId218"/>
    <hyperlink ref="AO124" r:id="rId219"/>
    <hyperlink ref="AO60" r:id="rId220"/>
    <hyperlink ref="AU450" r:id="rId221"/>
    <hyperlink ref="AU3" r:id="rId222"/>
    <hyperlink ref="AU443" r:id="rId223"/>
    <hyperlink ref="AU11" r:id="rId224"/>
    <hyperlink ref="AU25" r:id="rId225"/>
    <hyperlink ref="AU31" r:id="rId226"/>
    <hyperlink ref="AU452" r:id="rId227"/>
    <hyperlink ref="AU111" r:id="rId228"/>
    <hyperlink ref="AU4" r:id="rId229"/>
    <hyperlink ref="AU454" r:id="rId230"/>
    <hyperlink ref="AU33" r:id="rId231"/>
    <hyperlink ref="AU455" r:id="rId232"/>
    <hyperlink ref="AU456" r:id="rId233"/>
    <hyperlink ref="AU457" r:id="rId234"/>
    <hyperlink ref="AU458" r:id="rId235"/>
    <hyperlink ref="AU459" r:id="rId236"/>
    <hyperlink ref="AU35" r:id="rId237"/>
    <hyperlink ref="AU36" r:id="rId238"/>
    <hyperlink ref="AU38" r:id="rId239"/>
    <hyperlink ref="AU40" r:id="rId240"/>
    <hyperlink ref="AU16" r:id="rId241"/>
    <hyperlink ref="AU461" r:id="rId242"/>
    <hyperlink ref="AU43" r:id="rId243"/>
    <hyperlink ref="AU44" r:id="rId244"/>
    <hyperlink ref="AU17" r:id="rId245"/>
    <hyperlink ref="AU462" r:id="rId246"/>
    <hyperlink ref="AU13" r:id="rId247"/>
    <hyperlink ref="AU447" r:id="rId248"/>
    <hyperlink ref="AU92" r:id="rId249"/>
    <hyperlink ref="AU20" r:id="rId250"/>
    <hyperlink ref="AU45" r:id="rId251"/>
    <hyperlink ref="AU464" r:id="rId252"/>
    <hyperlink ref="AU6" r:id="rId253"/>
    <hyperlink ref="AU465" r:id="rId254"/>
    <hyperlink ref="AU466" r:id="rId255"/>
    <hyperlink ref="AU467" r:id="rId256"/>
    <hyperlink ref="AU468" r:id="rId257"/>
    <hyperlink ref="AU469" r:id="rId258"/>
    <hyperlink ref="AU470" r:id="rId259"/>
    <hyperlink ref="AU471" r:id="rId260"/>
    <hyperlink ref="AU472" r:id="rId261"/>
    <hyperlink ref="AU473" r:id="rId262"/>
    <hyperlink ref="AU474" r:id="rId263"/>
    <hyperlink ref="AU475" r:id="rId264"/>
    <hyperlink ref="AU46" r:id="rId265"/>
    <hyperlink ref="AU476" r:id="rId266"/>
    <hyperlink ref="AU477" r:id="rId267"/>
    <hyperlink ref="AU478" r:id="rId268"/>
    <hyperlink ref="AU47" r:id="rId269"/>
    <hyperlink ref="AU480" r:id="rId270"/>
    <hyperlink ref="AU481" r:id="rId271"/>
    <hyperlink ref="AU48" r:id="rId272"/>
    <hyperlink ref="AU50" r:id="rId273"/>
    <hyperlink ref="AU51" r:id="rId274"/>
    <hyperlink ref="AU115" r:id="rId275"/>
    <hyperlink ref="AU483" r:id="rId276"/>
    <hyperlink ref="AU484" r:id="rId277"/>
    <hyperlink ref="AU485" r:id="rId278"/>
    <hyperlink ref="AU486" r:id="rId279"/>
    <hyperlink ref="AU487" r:id="rId280"/>
    <hyperlink ref="AU488" r:id="rId281"/>
    <hyperlink ref="AU27" r:id="rId282"/>
    <hyperlink ref="AU117" r:id="rId283"/>
    <hyperlink ref="AU489" r:id="rId284"/>
    <hyperlink ref="AU491" r:id="rId285"/>
    <hyperlink ref="AU492" r:id="rId286"/>
    <hyperlink ref="AU493" r:id="rId287"/>
    <hyperlink ref="AU495" r:id="rId288"/>
    <hyperlink ref="AU496" r:id="rId289"/>
    <hyperlink ref="AU497" r:id="rId290"/>
    <hyperlink ref="AU498" r:id="rId291"/>
    <hyperlink ref="AU500" r:id="rId292"/>
    <hyperlink ref="AU501" r:id="rId293"/>
    <hyperlink ref="AU502" r:id="rId294"/>
    <hyperlink ref="AU52" r:id="rId295"/>
    <hyperlink ref="AU504" r:id="rId296"/>
    <hyperlink ref="AU506" r:id="rId297"/>
    <hyperlink ref="AU507" r:id="rId298"/>
    <hyperlink ref="AU508" r:id="rId299"/>
    <hyperlink ref="AU510" r:id="rId300"/>
    <hyperlink ref="AU511" r:id="rId301"/>
    <hyperlink ref="AU512" r:id="rId302"/>
    <hyperlink ref="AU513" r:id="rId303"/>
    <hyperlink ref="AU514" r:id="rId304"/>
    <hyperlink ref="AU515" r:id="rId305"/>
    <hyperlink ref="AU516" r:id="rId306"/>
    <hyperlink ref="AU517" r:id="rId307"/>
    <hyperlink ref="AU519" r:id="rId308"/>
    <hyperlink ref="AU520" r:id="rId309"/>
    <hyperlink ref="AU523" r:id="rId310"/>
    <hyperlink ref="AU525" r:id="rId311"/>
    <hyperlink ref="AU527" r:id="rId312"/>
    <hyperlink ref="AU529" r:id="rId313"/>
    <hyperlink ref="AU530" r:id="rId314"/>
    <hyperlink ref="AU531" r:id="rId315"/>
    <hyperlink ref="AU532" r:id="rId316"/>
    <hyperlink ref="AU534" r:id="rId317"/>
    <hyperlink ref="AU535" r:id="rId318"/>
    <hyperlink ref="AU536" r:id="rId319"/>
    <hyperlink ref="AU537" r:id="rId320"/>
    <hyperlink ref="AU538" r:id="rId321"/>
    <hyperlink ref="AU441" r:id="rId322"/>
    <hyperlink ref="AU539" r:id="rId323"/>
    <hyperlink ref="AU541" r:id="rId324"/>
    <hyperlink ref="AU542" r:id="rId325"/>
    <hyperlink ref="AU119" r:id="rId326"/>
    <hyperlink ref="AU545" r:id="rId327"/>
    <hyperlink ref="AU53" r:id="rId328"/>
    <hyperlink ref="AU547" r:id="rId329"/>
    <hyperlink ref="AU120" r:id="rId330"/>
    <hyperlink ref="AU121" r:id="rId331"/>
    <hyperlink ref="AU548" r:id="rId332"/>
    <hyperlink ref="AU549" r:id="rId333"/>
    <hyperlink ref="AU93" r:id="rId334"/>
    <hyperlink ref="AU551" r:id="rId335"/>
    <hyperlink ref="AU122" r:id="rId336"/>
    <hyperlink ref="AU552" r:id="rId337"/>
    <hyperlink ref="AU94" r:id="rId338"/>
    <hyperlink ref="AU553" r:id="rId339"/>
    <hyperlink ref="AU123" r:id="rId340"/>
    <hyperlink ref="AU555" r:id="rId341"/>
    <hyperlink ref="AU556" r:id="rId342"/>
    <hyperlink ref="AU557" r:id="rId343"/>
    <hyperlink ref="AU558" r:id="rId344"/>
    <hyperlink ref="AU95" r:id="rId345"/>
    <hyperlink ref="AU56" r:id="rId346"/>
    <hyperlink ref="AU559" r:id="rId347"/>
    <hyperlink ref="AU58" r:id="rId348"/>
    <hyperlink ref="AU560" r:id="rId349"/>
    <hyperlink ref="AU7" r:id="rId350"/>
    <hyperlink ref="AU561" r:id="rId351"/>
    <hyperlink ref="AU124" r:id="rId352"/>
    <hyperlink ref="AU60" r:id="rId353"/>
    <hyperlink ref="F450" r:id="rId354"/>
    <hyperlink ref="F3" r:id="rId355"/>
    <hyperlink ref="F30" r:id="rId356"/>
    <hyperlink ref="F443" r:id="rId357"/>
    <hyperlink ref="F11" r:id="rId358"/>
    <hyperlink ref="F24" r:id="rId359"/>
    <hyperlink ref="F25" r:id="rId360"/>
    <hyperlink ref="F451" r:id="rId361"/>
    <hyperlink ref="F31" r:id="rId362"/>
    <hyperlink ref="F452" r:id="rId363"/>
    <hyperlink ref="F111" r:id="rId364"/>
    <hyperlink ref="F4" r:id="rId365"/>
    <hyperlink ref="F453" r:id="rId366"/>
    <hyperlink ref="F32" r:id="rId367"/>
    <hyperlink ref="F454" r:id="rId368"/>
    <hyperlink ref="F33" r:id="rId369"/>
    <hyperlink ref="F455" r:id="rId370"/>
    <hyperlink ref="F456" r:id="rId371"/>
    <hyperlink ref="F112" r:id="rId372"/>
    <hyperlink ref="F457" r:id="rId373"/>
    <hyperlink ref="F458" r:id="rId374"/>
    <hyperlink ref="F459" r:id="rId375"/>
    <hyperlink ref="F460" r:id="rId376"/>
    <hyperlink ref="F34" r:id="rId377"/>
    <hyperlink ref="F35" r:id="rId378"/>
    <hyperlink ref="F36" r:id="rId379"/>
    <hyperlink ref="F37" r:id="rId380"/>
    <hyperlink ref="F38" r:id="rId381"/>
    <hyperlink ref="F39" r:id="rId382"/>
    <hyperlink ref="F40" r:id="rId383"/>
    <hyperlink ref="F41" r:id="rId384"/>
    <hyperlink ref="F42" r:id="rId385"/>
    <hyperlink ref="F16" r:id="rId386"/>
    <hyperlink ref="F461" r:id="rId387"/>
    <hyperlink ref="F113" r:id="rId388"/>
    <hyperlink ref="F114" r:id="rId389"/>
    <hyperlink ref="F43" r:id="rId390"/>
    <hyperlink ref="F44" r:id="rId391"/>
    <hyperlink ref="F17" r:id="rId392"/>
    <hyperlink ref="F462" r:id="rId393"/>
    <hyperlink ref="F463" r:id="rId394"/>
    <hyperlink ref="F13" r:id="rId395"/>
    <hyperlink ref="F447" r:id="rId396"/>
    <hyperlink ref="F92" r:id="rId397"/>
    <hyperlink ref="F20" r:id="rId398"/>
    <hyperlink ref="F45" r:id="rId399"/>
    <hyperlink ref="F464" r:id="rId400"/>
    <hyperlink ref="F6" r:id="rId401"/>
    <hyperlink ref="F465" r:id="rId402"/>
    <hyperlink ref="F466" r:id="rId403"/>
    <hyperlink ref="F10" r:id="rId404"/>
    <hyperlink ref="F467" r:id="rId405"/>
    <hyperlink ref="F468" r:id="rId406"/>
    <hyperlink ref="F469" r:id="rId407"/>
    <hyperlink ref="F470" r:id="rId408"/>
    <hyperlink ref="F471" r:id="rId409"/>
    <hyperlink ref="F472" r:id="rId410"/>
    <hyperlink ref="F473" r:id="rId411"/>
    <hyperlink ref="F474" r:id="rId412"/>
    <hyperlink ref="F475" r:id="rId413"/>
    <hyperlink ref="F46" r:id="rId414"/>
    <hyperlink ref="F476" r:id="rId415"/>
    <hyperlink ref="F477" r:id="rId416"/>
    <hyperlink ref="F478" r:id="rId417"/>
    <hyperlink ref="F47" r:id="rId418"/>
    <hyperlink ref="F479" r:id="rId419"/>
    <hyperlink ref="F480" r:id="rId420"/>
    <hyperlink ref="F481" r:id="rId421"/>
    <hyperlink ref="F48" r:id="rId422"/>
    <hyperlink ref="F49" r:id="rId423"/>
    <hyperlink ref="F50" r:id="rId424"/>
    <hyperlink ref="F51" r:id="rId425"/>
    <hyperlink ref="F482" r:id="rId426"/>
    <hyperlink ref="F115" r:id="rId427"/>
    <hyperlink ref="F116" r:id="rId428"/>
    <hyperlink ref="F483" r:id="rId429"/>
    <hyperlink ref="F484" r:id="rId430"/>
    <hyperlink ref="F485" r:id="rId431"/>
    <hyperlink ref="F486" r:id="rId432"/>
    <hyperlink ref="F487" r:id="rId433"/>
    <hyperlink ref="F488" r:id="rId434"/>
    <hyperlink ref="F27" r:id="rId435"/>
    <hyperlink ref="F117" r:id="rId436"/>
    <hyperlink ref="F489" r:id="rId437"/>
    <hyperlink ref="F490" r:id="rId438"/>
    <hyperlink ref="F491" r:id="rId439"/>
    <hyperlink ref="F492" r:id="rId440"/>
    <hyperlink ref="F493" r:id="rId441"/>
    <hyperlink ref="F494" r:id="rId442"/>
    <hyperlink ref="F495" r:id="rId443"/>
    <hyperlink ref="F496" r:id="rId444"/>
    <hyperlink ref="F497" r:id="rId445"/>
    <hyperlink ref="F498" r:id="rId446"/>
    <hyperlink ref="F499" r:id="rId447"/>
    <hyperlink ref="F500" r:id="rId448"/>
    <hyperlink ref="F501" r:id="rId449"/>
    <hyperlink ref="F502" r:id="rId450"/>
    <hyperlink ref="F503" r:id="rId451"/>
    <hyperlink ref="F52" r:id="rId452"/>
    <hyperlink ref="F504" r:id="rId453"/>
    <hyperlink ref="F505" r:id="rId454"/>
    <hyperlink ref="F506" r:id="rId455"/>
    <hyperlink ref="F507" r:id="rId456"/>
    <hyperlink ref="F508" r:id="rId457"/>
    <hyperlink ref="F509" r:id="rId458"/>
    <hyperlink ref="F510" r:id="rId459"/>
    <hyperlink ref="F511" r:id="rId460"/>
    <hyperlink ref="F512" r:id="rId461"/>
    <hyperlink ref="F513" r:id="rId462"/>
    <hyperlink ref="F514" r:id="rId463"/>
    <hyperlink ref="F515" r:id="rId464"/>
    <hyperlink ref="F516" r:id="rId465"/>
    <hyperlink ref="F517" r:id="rId466"/>
    <hyperlink ref="F518" r:id="rId467"/>
    <hyperlink ref="F519" r:id="rId468"/>
    <hyperlink ref="F520" r:id="rId469"/>
    <hyperlink ref="F521" r:id="rId470"/>
    <hyperlink ref="F522" r:id="rId471"/>
    <hyperlink ref="F523" r:id="rId472"/>
    <hyperlink ref="F524" r:id="rId473"/>
    <hyperlink ref="F525" r:id="rId474"/>
    <hyperlink ref="F526" r:id="rId475"/>
    <hyperlink ref="F527" r:id="rId476"/>
    <hyperlink ref="F528" r:id="rId477"/>
    <hyperlink ref="F529" r:id="rId478"/>
    <hyperlink ref="F530" r:id="rId479"/>
    <hyperlink ref="F531" r:id="rId480"/>
    <hyperlink ref="F532" r:id="rId481"/>
    <hyperlink ref="F533" r:id="rId482"/>
    <hyperlink ref="F534" r:id="rId483"/>
    <hyperlink ref="F535" r:id="rId484"/>
    <hyperlink ref="F536" r:id="rId485"/>
    <hyperlink ref="F537" r:id="rId486"/>
    <hyperlink ref="F538" r:id="rId487"/>
    <hyperlink ref="F441" r:id="rId488"/>
    <hyperlink ref="F539" r:id="rId489"/>
    <hyperlink ref="F540" r:id="rId490"/>
    <hyperlink ref="F118" r:id="rId491"/>
    <hyperlink ref="F541" r:id="rId492"/>
    <hyperlink ref="F542" r:id="rId493"/>
    <hyperlink ref="F543" r:id="rId494"/>
    <hyperlink ref="F544" r:id="rId495"/>
    <hyperlink ref="F119" r:id="rId496"/>
    <hyperlink ref="F545" r:id="rId497"/>
    <hyperlink ref="F446" r:id="rId498"/>
    <hyperlink ref="F546" r:id="rId499"/>
    <hyperlink ref="F53" r:id="rId500"/>
    <hyperlink ref="F547" r:id="rId501"/>
    <hyperlink ref="F120" r:id="rId502"/>
    <hyperlink ref="F121" r:id="rId503"/>
    <hyperlink ref="F54" r:id="rId504"/>
    <hyperlink ref="F548" r:id="rId505"/>
    <hyperlink ref="F549" r:id="rId506"/>
    <hyperlink ref="F550" r:id="rId507"/>
    <hyperlink ref="F93" r:id="rId508"/>
    <hyperlink ref="F551" r:id="rId509"/>
    <hyperlink ref="F122" r:id="rId510"/>
    <hyperlink ref="F552" r:id="rId511"/>
    <hyperlink ref="F94" r:id="rId512"/>
    <hyperlink ref="F553" r:id="rId513"/>
    <hyperlink ref="F123" r:id="rId514"/>
    <hyperlink ref="F554" r:id="rId515"/>
    <hyperlink ref="F555" r:id="rId516"/>
    <hyperlink ref="F556" r:id="rId517"/>
    <hyperlink ref="F557" r:id="rId518"/>
    <hyperlink ref="F558" r:id="rId519"/>
    <hyperlink ref="F95" r:id="rId520"/>
    <hyperlink ref="F55" r:id="rId521"/>
    <hyperlink ref="F56" r:id="rId522"/>
    <hyperlink ref="F57" r:id="rId523"/>
    <hyperlink ref="F559" r:id="rId524"/>
    <hyperlink ref="F58" r:id="rId525"/>
    <hyperlink ref="F560" r:id="rId526"/>
    <hyperlink ref="F59" r:id="rId527"/>
    <hyperlink ref="F7" r:id="rId528"/>
    <hyperlink ref="F561" r:id="rId529"/>
    <hyperlink ref="F124" r:id="rId530"/>
    <hyperlink ref="F60" r:id="rId531"/>
    <hyperlink ref="AX450" r:id="rId532"/>
    <hyperlink ref="AX3" r:id="rId533"/>
    <hyperlink ref="AX30" r:id="rId534"/>
    <hyperlink ref="AX443" r:id="rId535"/>
    <hyperlink ref="AX11" r:id="rId536"/>
    <hyperlink ref="AX24" r:id="rId537"/>
    <hyperlink ref="AX25" r:id="rId538"/>
    <hyperlink ref="AX451" r:id="rId539"/>
    <hyperlink ref="AX31" r:id="rId540"/>
    <hyperlink ref="AX452" r:id="rId541"/>
    <hyperlink ref="AX111" r:id="rId542"/>
    <hyperlink ref="AX4" r:id="rId543"/>
    <hyperlink ref="AX453" r:id="rId544"/>
    <hyperlink ref="AX32" r:id="rId545"/>
    <hyperlink ref="AX454" r:id="rId546"/>
    <hyperlink ref="AX33" r:id="rId547"/>
    <hyperlink ref="AX455" r:id="rId548"/>
    <hyperlink ref="AX456" r:id="rId549"/>
    <hyperlink ref="AX112" r:id="rId550"/>
    <hyperlink ref="AX457" r:id="rId551"/>
    <hyperlink ref="AX458" r:id="rId552"/>
    <hyperlink ref="AX459" r:id="rId553"/>
    <hyperlink ref="AX460" r:id="rId554"/>
    <hyperlink ref="AX34" r:id="rId555"/>
    <hyperlink ref="AX35" r:id="rId556"/>
    <hyperlink ref="AX36" r:id="rId557"/>
    <hyperlink ref="AX37" r:id="rId558"/>
    <hyperlink ref="AX38" r:id="rId559"/>
    <hyperlink ref="AX39" r:id="rId560"/>
    <hyperlink ref="AX40" r:id="rId561"/>
    <hyperlink ref="AX41" r:id="rId562"/>
    <hyperlink ref="AX42" r:id="rId563"/>
    <hyperlink ref="AX16" r:id="rId564"/>
    <hyperlink ref="AX461" r:id="rId565"/>
    <hyperlink ref="AX113" r:id="rId566"/>
    <hyperlink ref="AX114" r:id="rId567"/>
    <hyperlink ref="AX43" r:id="rId568"/>
    <hyperlink ref="AX44" r:id="rId569"/>
    <hyperlink ref="AX17" r:id="rId570"/>
    <hyperlink ref="AX462" r:id="rId571"/>
    <hyperlink ref="AX463" r:id="rId572"/>
    <hyperlink ref="AX13" r:id="rId573"/>
    <hyperlink ref="AX447" r:id="rId574"/>
    <hyperlink ref="AX92" r:id="rId575"/>
    <hyperlink ref="AX20" r:id="rId576"/>
    <hyperlink ref="AX45" r:id="rId577"/>
    <hyperlink ref="AX464" r:id="rId578"/>
    <hyperlink ref="AX6" r:id="rId579"/>
    <hyperlink ref="AX465" r:id="rId580"/>
    <hyperlink ref="AX466" r:id="rId581"/>
    <hyperlink ref="AX10" r:id="rId582"/>
    <hyperlink ref="AX467" r:id="rId583"/>
    <hyperlink ref="AX468" r:id="rId584"/>
    <hyperlink ref="AX469" r:id="rId585"/>
    <hyperlink ref="AX470" r:id="rId586"/>
    <hyperlink ref="AX471" r:id="rId587"/>
    <hyperlink ref="AX472" r:id="rId588"/>
    <hyperlink ref="AX473" r:id="rId589"/>
    <hyperlink ref="AX474" r:id="rId590"/>
    <hyperlink ref="AX475" r:id="rId591"/>
    <hyperlink ref="AX46" r:id="rId592"/>
    <hyperlink ref="AX476" r:id="rId593"/>
    <hyperlink ref="AX477" r:id="rId594"/>
    <hyperlink ref="AX478" r:id="rId595"/>
    <hyperlink ref="AX47" r:id="rId596"/>
    <hyperlink ref="AX479" r:id="rId597"/>
    <hyperlink ref="AX480" r:id="rId598"/>
    <hyperlink ref="AX481" r:id="rId599"/>
    <hyperlink ref="AX48" r:id="rId600"/>
    <hyperlink ref="AX49" r:id="rId601"/>
    <hyperlink ref="AX50" r:id="rId602"/>
    <hyperlink ref="AX51" r:id="rId603"/>
    <hyperlink ref="AX482" r:id="rId604"/>
    <hyperlink ref="AX115" r:id="rId605"/>
    <hyperlink ref="AX116" r:id="rId606"/>
    <hyperlink ref="AX483" r:id="rId607"/>
    <hyperlink ref="AX484" r:id="rId608"/>
    <hyperlink ref="AX485" r:id="rId609"/>
    <hyperlink ref="AX486" r:id="rId610"/>
    <hyperlink ref="AX487" r:id="rId611"/>
    <hyperlink ref="AX488" r:id="rId612"/>
    <hyperlink ref="AX27" r:id="rId613"/>
    <hyperlink ref="AX117" r:id="rId614"/>
    <hyperlink ref="AX489" r:id="rId615"/>
    <hyperlink ref="AX490" r:id="rId616"/>
    <hyperlink ref="AX491" r:id="rId617"/>
    <hyperlink ref="AX492" r:id="rId618"/>
    <hyperlink ref="AX493" r:id="rId619"/>
    <hyperlink ref="AX494" r:id="rId620"/>
    <hyperlink ref="AX495" r:id="rId621"/>
    <hyperlink ref="AX496" r:id="rId622"/>
    <hyperlink ref="AX497" r:id="rId623"/>
    <hyperlink ref="AX498" r:id="rId624"/>
    <hyperlink ref="AX499" r:id="rId625"/>
    <hyperlink ref="AX500" r:id="rId626"/>
    <hyperlink ref="AX501" r:id="rId627"/>
    <hyperlink ref="AX502" r:id="rId628"/>
    <hyperlink ref="AX503" r:id="rId629"/>
    <hyperlink ref="AX52" r:id="rId630"/>
    <hyperlink ref="AX504" r:id="rId631"/>
    <hyperlink ref="AX505" r:id="rId632"/>
    <hyperlink ref="AX506" r:id="rId633"/>
    <hyperlink ref="AX507" r:id="rId634"/>
    <hyperlink ref="AX508" r:id="rId635"/>
    <hyperlink ref="AX509" r:id="rId636"/>
    <hyperlink ref="AX510" r:id="rId637"/>
    <hyperlink ref="AX511" r:id="rId638"/>
    <hyperlink ref="AX512" r:id="rId639"/>
    <hyperlink ref="AX513" r:id="rId640"/>
    <hyperlink ref="AX514" r:id="rId641"/>
    <hyperlink ref="AX515" r:id="rId642"/>
    <hyperlink ref="AX516" r:id="rId643"/>
    <hyperlink ref="AX517" r:id="rId644"/>
    <hyperlink ref="AX518" r:id="rId645"/>
    <hyperlink ref="AX519" r:id="rId646"/>
    <hyperlink ref="AX520" r:id="rId647"/>
    <hyperlink ref="AX521" r:id="rId648"/>
    <hyperlink ref="AX522" r:id="rId649"/>
    <hyperlink ref="AX523" r:id="rId650"/>
    <hyperlink ref="AX524" r:id="rId651"/>
    <hyperlink ref="AX525" r:id="rId652"/>
    <hyperlink ref="AX526" r:id="rId653"/>
    <hyperlink ref="AX527" r:id="rId654"/>
    <hyperlink ref="AX528" r:id="rId655"/>
    <hyperlink ref="AX529" r:id="rId656"/>
    <hyperlink ref="AX530" r:id="rId657"/>
    <hyperlink ref="AX531" r:id="rId658"/>
    <hyperlink ref="AX532" r:id="rId659"/>
    <hyperlink ref="AX533" r:id="rId660"/>
    <hyperlink ref="AX534" r:id="rId661"/>
    <hyperlink ref="AX535" r:id="rId662"/>
    <hyperlink ref="AX536" r:id="rId663"/>
    <hyperlink ref="AX537" r:id="rId664"/>
    <hyperlink ref="AX538" r:id="rId665"/>
    <hyperlink ref="AX441" r:id="rId666"/>
    <hyperlink ref="AX539" r:id="rId667"/>
    <hyperlink ref="AX540" r:id="rId668"/>
    <hyperlink ref="AX118" r:id="rId669"/>
    <hyperlink ref="AX541" r:id="rId670"/>
    <hyperlink ref="AX542" r:id="rId671"/>
    <hyperlink ref="AX543" r:id="rId672"/>
    <hyperlink ref="AX544" r:id="rId673"/>
    <hyperlink ref="AX119" r:id="rId674"/>
    <hyperlink ref="AX545" r:id="rId675"/>
    <hyperlink ref="AX446" r:id="rId676"/>
    <hyperlink ref="AX546" r:id="rId677"/>
    <hyperlink ref="AX53" r:id="rId678"/>
    <hyperlink ref="AX547" r:id="rId679"/>
    <hyperlink ref="AX120" r:id="rId680"/>
    <hyperlink ref="AX121" r:id="rId681"/>
    <hyperlink ref="AX54" r:id="rId682"/>
    <hyperlink ref="AX548" r:id="rId683"/>
    <hyperlink ref="AX549" r:id="rId684"/>
    <hyperlink ref="AX550" r:id="rId685"/>
    <hyperlink ref="AX93" r:id="rId686"/>
    <hyperlink ref="AX551" r:id="rId687"/>
    <hyperlink ref="AX122" r:id="rId688"/>
    <hyperlink ref="AX552" r:id="rId689"/>
    <hyperlink ref="AX94" r:id="rId690"/>
    <hyperlink ref="AX553" r:id="rId691"/>
    <hyperlink ref="AX123" r:id="rId692"/>
    <hyperlink ref="AX554" r:id="rId693"/>
    <hyperlink ref="AX555" r:id="rId694"/>
    <hyperlink ref="AX556" r:id="rId695"/>
    <hyperlink ref="AX557" r:id="rId696"/>
    <hyperlink ref="AX558" r:id="rId697"/>
    <hyperlink ref="AX95" r:id="rId698"/>
    <hyperlink ref="AX55" r:id="rId699"/>
    <hyperlink ref="AX56" r:id="rId700"/>
    <hyperlink ref="AX57" r:id="rId701"/>
    <hyperlink ref="AX559" r:id="rId702"/>
    <hyperlink ref="AX58" r:id="rId703"/>
    <hyperlink ref="AX560" r:id="rId704"/>
    <hyperlink ref="AX59" r:id="rId705"/>
    <hyperlink ref="AX7" r:id="rId706"/>
    <hyperlink ref="AX561" r:id="rId707"/>
    <hyperlink ref="AX124" r:id="rId708"/>
    <hyperlink ref="AX60" r:id="rId709"/>
    <hyperlink ref="AJ226" r:id="rId710"/>
    <hyperlink ref="AL563" r:id="rId711"/>
    <hyperlink ref="AL62" r:id="rId712"/>
    <hyperlink ref="AL28" r:id="rId713"/>
    <hyperlink ref="AL126" r:id="rId714"/>
    <hyperlink ref="AL23" r:id="rId715"/>
    <hyperlink ref="AL68" r:id="rId716"/>
    <hyperlink ref="AL5" r:id="rId717"/>
    <hyperlink ref="AL97" r:id="rId718"/>
    <hyperlink ref="AL22" r:id="rId719"/>
    <hyperlink ref="AL98" r:id="rId720"/>
    <hyperlink ref="AL29" r:id="rId721"/>
    <hyperlink ref="AL15" r:id="rId722"/>
    <hyperlink ref="AL73" r:id="rId723"/>
    <hyperlink ref="AL569" r:id="rId724"/>
    <hyperlink ref="AL579" r:id="rId725"/>
    <hyperlink ref="AL74" r:id="rId726"/>
    <hyperlink ref="AL99" r:id="rId727"/>
    <hyperlink ref="AL21" r:id="rId728"/>
    <hyperlink ref="AL76" r:id="rId729"/>
    <hyperlink ref="AL603" r:id="rId730"/>
    <hyperlink ref="AL78" r:id="rId731"/>
    <hyperlink ref="AL100" r:id="rId732"/>
    <hyperlink ref="AL101" r:id="rId733"/>
    <hyperlink ref="AL80" r:id="rId734"/>
    <hyperlink ref="AL81" r:id="rId735"/>
    <hyperlink ref="AL134" r:id="rId736"/>
    <hyperlink ref="AL135" r:id="rId737"/>
    <hyperlink ref="AL146" r:id="rId738"/>
    <hyperlink ref="AL147" r:id="rId739"/>
    <hyperlink ref="AL150" r:id="rId740"/>
    <hyperlink ref="AL151" r:id="rId741"/>
    <hyperlink ref="AL156" r:id="rId742"/>
    <hyperlink ref="AL160" r:id="rId743"/>
    <hyperlink ref="AL162" r:id="rId744"/>
    <hyperlink ref="AL164" r:id="rId745"/>
    <hyperlink ref="AL168" r:id="rId746"/>
    <hyperlink ref="AL169" r:id="rId747"/>
    <hyperlink ref="AL175" r:id="rId748"/>
    <hyperlink ref="AL179" r:id="rId749"/>
    <hyperlink ref="AL181" r:id="rId750"/>
    <hyperlink ref="AL182" r:id="rId751"/>
    <hyperlink ref="AL187" r:id="rId752"/>
    <hyperlink ref="AL193" r:id="rId753"/>
    <hyperlink ref="AL194" r:id="rId754"/>
    <hyperlink ref="AL197" r:id="rId755"/>
    <hyperlink ref="AL199" r:id="rId756"/>
    <hyperlink ref="AL82" r:id="rId757"/>
    <hyperlink ref="AL606" r:id="rId758"/>
    <hyperlink ref="AL210" r:id="rId759"/>
    <hyperlink ref="AL211" r:id="rId760"/>
    <hyperlink ref="AL220" r:id="rId761"/>
    <hyperlink ref="AL222" r:id="rId762"/>
    <hyperlink ref="AL226" r:id="rId763"/>
    <hyperlink ref="AL229" r:id="rId764"/>
    <hyperlink ref="AL233" r:id="rId765"/>
    <hyperlink ref="AL235" r:id="rId766"/>
    <hyperlink ref="AL237" r:id="rId767"/>
    <hyperlink ref="AL238" r:id="rId768"/>
    <hyperlink ref="AL240" r:id="rId769"/>
    <hyperlink ref="AL241" r:id="rId770"/>
    <hyperlink ref="AL244" r:id="rId771"/>
    <hyperlink ref="AL246" r:id="rId772"/>
    <hyperlink ref="AL250" r:id="rId773"/>
    <hyperlink ref="AL253" r:id="rId774"/>
    <hyperlink ref="AL255" r:id="rId775"/>
    <hyperlink ref="AL270" r:id="rId776"/>
    <hyperlink ref="AL279" r:id="rId777"/>
    <hyperlink ref="AL281" r:id="rId778"/>
    <hyperlink ref="AL8" r:id="rId779"/>
    <hyperlink ref="AL609" r:id="rId780"/>
    <hyperlink ref="AL611" r:id="rId781"/>
    <hyperlink ref="AL286" r:id="rId782"/>
    <hyperlink ref="AL612" r:id="rId783"/>
    <hyperlink ref="AL293" r:id="rId784"/>
    <hyperlink ref="AL299" r:id="rId785"/>
    <hyperlink ref="AL440" r:id="rId786"/>
    <hyperlink ref="AL308" r:id="rId787"/>
    <hyperlink ref="AL312" r:id="rId788"/>
    <hyperlink ref="AL331" r:id="rId789"/>
    <hyperlink ref="AL336" r:id="rId790"/>
    <hyperlink ref="AL344" r:id="rId791"/>
    <hyperlink ref="AL345" r:id="rId792"/>
    <hyperlink ref="AL346" r:id="rId793"/>
    <hyperlink ref="AL351" r:id="rId794"/>
    <hyperlink ref="AL357" r:id="rId795"/>
    <hyperlink ref="AL360" r:id="rId796"/>
    <hyperlink ref="AL367" r:id="rId797"/>
    <hyperlink ref="AL370" r:id="rId798"/>
    <hyperlink ref="AL384" r:id="rId799"/>
    <hyperlink ref="AL386" r:id="rId800"/>
    <hyperlink ref="AL387" r:id="rId801"/>
    <hyperlink ref="AL392" r:id="rId802"/>
    <hyperlink ref="AL402" r:id="rId803"/>
    <hyperlink ref="AL104" r:id="rId804"/>
    <hyperlink ref="AL14" r:id="rId805"/>
    <hyperlink ref="AL621" r:id="rId806"/>
    <hyperlink ref="AL411" r:id="rId807"/>
    <hyperlink ref="AL418" r:id="rId808"/>
    <hyperlink ref="AL427" r:id="rId809"/>
    <hyperlink ref="AL431" r:id="rId810"/>
    <hyperlink ref="AO562" r:id="rId811"/>
    <hyperlink ref="AO563" r:id="rId812"/>
    <hyperlink ref="AO96" r:id="rId813"/>
    <hyperlink ref="AO62" r:id="rId814"/>
    <hyperlink ref="AO63" r:id="rId815"/>
    <hyperlink ref="AO564" r:id="rId816"/>
    <hyperlink ref="AO28" r:id="rId817"/>
    <hyperlink ref="AO126" r:id="rId818"/>
    <hyperlink ref="AO23" r:id="rId819"/>
    <hyperlink ref="AO64" r:id="rId820"/>
    <hyperlink ref="AO65" r:id="rId821"/>
    <hyperlink ref="AO67" r:id="rId822"/>
    <hyperlink ref="AO68" r:id="rId823"/>
    <hyperlink ref="AO566" r:id="rId824"/>
    <hyperlink ref="AO5" r:id="rId825"/>
    <hyperlink ref="AO69" r:id="rId826"/>
    <hyperlink ref="AO449" r:id="rId827"/>
    <hyperlink ref="AO97" r:id="rId828"/>
    <hyperlink ref="AO22" r:id="rId829"/>
    <hyperlink ref="AO567" r:id="rId830"/>
    <hyperlink ref="AO18" r:id="rId831"/>
    <hyperlink ref="AO71" r:id="rId832"/>
    <hyperlink ref="AO448" r:id="rId833"/>
    <hyperlink ref="AO98" r:id="rId834"/>
    <hyperlink ref="AO29" r:id="rId835"/>
    <hyperlink ref="AO15" r:id="rId836"/>
    <hyperlink ref="AO128" r:id="rId837"/>
    <hyperlink ref="AO72" r:id="rId838"/>
    <hyperlink ref="AO73" r:id="rId839"/>
    <hyperlink ref="AO129" r:id="rId840"/>
    <hyperlink ref="AO569" r:id="rId841"/>
    <hyperlink ref="AO570" r:id="rId842"/>
    <hyperlink ref="AO571" r:id="rId843"/>
    <hyperlink ref="AO572" r:id="rId844"/>
    <hyperlink ref="AO573" r:id="rId845"/>
    <hyperlink ref="AO575" r:id="rId846"/>
    <hyperlink ref="AO576" r:id="rId847"/>
    <hyperlink ref="AO577" r:id="rId848"/>
    <hyperlink ref="AO578" r:id="rId849"/>
    <hyperlink ref="AO579" r:id="rId850"/>
    <hyperlink ref="AO580" r:id="rId851"/>
    <hyperlink ref="AO581" r:id="rId852"/>
    <hyperlink ref="AO130" r:id="rId853"/>
    <hyperlink ref="AO131" r:id="rId854"/>
    <hyperlink ref="AO582" r:id="rId855"/>
    <hyperlink ref="AO74" r:id="rId856"/>
    <hyperlink ref="AO444" r:id="rId857"/>
    <hyperlink ref="AO99" r:id="rId858"/>
    <hyperlink ref="AO21" r:id="rId859"/>
    <hyperlink ref="AO132" r:id="rId860"/>
    <hyperlink ref="AO133" r:id="rId861"/>
    <hyperlink ref="AO76" r:id="rId862"/>
    <hyperlink ref="AO77" r:id="rId863"/>
    <hyperlink ref="AO603" r:id="rId864"/>
    <hyperlink ref="AO445" r:id="rId865"/>
    <hyperlink ref="AO100" r:id="rId866"/>
    <hyperlink ref="AO101" r:id="rId867"/>
    <hyperlink ref="AO80" r:id="rId868"/>
    <hyperlink ref="AO81" r:id="rId869"/>
    <hyperlink ref="AO134" r:id="rId870"/>
    <hyperlink ref="AO135" r:id="rId871"/>
    <hyperlink ref="AO136" r:id="rId872"/>
    <hyperlink ref="AO137" r:id="rId873"/>
    <hyperlink ref="AO138" r:id="rId874"/>
    <hyperlink ref="AO139" r:id="rId875"/>
    <hyperlink ref="AO140" r:id="rId876"/>
    <hyperlink ref="AO142" r:id="rId877"/>
    <hyperlink ref="AO144" r:id="rId878"/>
    <hyperlink ref="AO145" r:id="rId879"/>
    <hyperlink ref="AO146" r:id="rId880"/>
    <hyperlink ref="AO147" r:id="rId881"/>
    <hyperlink ref="AO149" r:id="rId882"/>
    <hyperlink ref="AO150" r:id="rId883"/>
    <hyperlink ref="AO151" r:id="rId884"/>
    <hyperlink ref="AO152" r:id="rId885"/>
    <hyperlink ref="AO153" r:id="rId886"/>
    <hyperlink ref="AO154" r:id="rId887"/>
    <hyperlink ref="AO155" r:id="rId888"/>
    <hyperlink ref="AO156" r:id="rId889"/>
    <hyperlink ref="AO157" r:id="rId890"/>
    <hyperlink ref="AO158" r:id="rId891"/>
    <hyperlink ref="AO160" r:id="rId892"/>
    <hyperlink ref="AO162" r:id="rId893"/>
    <hyperlink ref="AO163" r:id="rId894"/>
    <hyperlink ref="AO164" r:id="rId895"/>
    <hyperlink ref="AO166" r:id="rId896"/>
    <hyperlink ref="AO167" r:id="rId897"/>
    <hyperlink ref="AO168" r:id="rId898"/>
    <hyperlink ref="AO169" r:id="rId899"/>
    <hyperlink ref="AO170" r:id="rId900"/>
    <hyperlink ref="AO174" r:id="rId901"/>
    <hyperlink ref="AO175" r:id="rId902"/>
    <hyperlink ref="AO176" r:id="rId903"/>
    <hyperlink ref="AO177" r:id="rId904"/>
    <hyperlink ref="AO179" r:id="rId905"/>
    <hyperlink ref="AO180" r:id="rId906"/>
    <hyperlink ref="AO182" r:id="rId907"/>
    <hyperlink ref="AO184" r:id="rId908"/>
    <hyperlink ref="AO185" r:id="rId909"/>
    <hyperlink ref="AO186" r:id="rId910"/>
    <hyperlink ref="AO187" r:id="rId911"/>
    <hyperlink ref="AO188" r:id="rId912"/>
    <hyperlink ref="AO190" r:id="rId913"/>
    <hyperlink ref="AO191" r:id="rId914"/>
    <hyperlink ref="AO192" r:id="rId915"/>
    <hyperlink ref="AO193" r:id="rId916"/>
    <hyperlink ref="AO194" r:id="rId917"/>
    <hyperlink ref="AO195" r:id="rId918"/>
    <hyperlink ref="AO197" r:id="rId919"/>
    <hyperlink ref="AO198" r:id="rId920"/>
    <hyperlink ref="AO199" r:id="rId921"/>
    <hyperlink ref="AO200" r:id="rId922"/>
    <hyperlink ref="AO201" r:id="rId923"/>
    <hyperlink ref="AO202" r:id="rId924"/>
    <hyperlink ref="AO82" r:id="rId925"/>
    <hyperlink ref="AO605" r:id="rId926"/>
    <hyperlink ref="AO203" r:id="rId927"/>
    <hyperlink ref="AO204" r:id="rId928"/>
    <hyperlink ref="AO205" r:id="rId929"/>
    <hyperlink ref="AO606" r:id="rId930"/>
    <hyperlink ref="AO207" r:id="rId931"/>
    <hyperlink ref="AO210" r:id="rId932"/>
    <hyperlink ref="AO211" r:id="rId933"/>
    <hyperlink ref="AO213" r:id="rId934"/>
    <hyperlink ref="AO215" r:id="rId935"/>
    <hyperlink ref="AO216" r:id="rId936"/>
    <hyperlink ref="AO220" r:id="rId937"/>
    <hyperlink ref="AO221" r:id="rId938"/>
    <hyperlink ref="AO222" r:id="rId939"/>
    <hyperlink ref="AO223" r:id="rId940"/>
    <hyperlink ref="AO224" r:id="rId941"/>
    <hyperlink ref="AO226" r:id="rId942"/>
    <hyperlink ref="AO227" r:id="rId943"/>
    <hyperlink ref="AO228" r:id="rId944"/>
    <hyperlink ref="AO230" r:id="rId945"/>
    <hyperlink ref="AO231" r:id="rId946"/>
    <hyperlink ref="AO233" r:id="rId947"/>
    <hyperlink ref="AO234" r:id="rId948"/>
    <hyperlink ref="AO236" r:id="rId949"/>
    <hyperlink ref="AO238" r:id="rId950"/>
    <hyperlink ref="AO240" r:id="rId951"/>
    <hyperlink ref="AO241" r:id="rId952"/>
    <hyperlink ref="AO242" r:id="rId953"/>
    <hyperlink ref="AO244" r:id="rId954"/>
    <hyperlink ref="AO246" r:id="rId955"/>
    <hyperlink ref="AO247" r:id="rId956"/>
    <hyperlink ref="AO248" r:id="rId957"/>
    <hyperlink ref="AO249" r:id="rId958"/>
    <hyperlink ref="AO250" r:id="rId959"/>
    <hyperlink ref="AO251" r:id="rId960"/>
    <hyperlink ref="AO252" r:id="rId961"/>
    <hyperlink ref="AO253" r:id="rId962"/>
    <hyperlink ref="AO255" r:id="rId963"/>
    <hyperlink ref="AO257" r:id="rId964"/>
    <hyperlink ref="AO258" r:id="rId965"/>
    <hyperlink ref="AO259" r:id="rId966"/>
    <hyperlink ref="AO260" r:id="rId967"/>
    <hyperlink ref="AO262" r:id="rId968"/>
    <hyperlink ref="AO263" r:id="rId969"/>
    <hyperlink ref="AO264" r:id="rId970"/>
    <hyperlink ref="AO265" r:id="rId971"/>
    <hyperlink ref="AO266" r:id="rId972"/>
    <hyperlink ref="AO267" r:id="rId973"/>
    <hyperlink ref="AO270" r:id="rId974"/>
    <hyperlink ref="AO271" r:id="rId975"/>
    <hyperlink ref="AO272" r:id="rId976"/>
    <hyperlink ref="AO273" r:id="rId977"/>
    <hyperlink ref="AO274" r:id="rId978"/>
    <hyperlink ref="AO276" r:id="rId979"/>
    <hyperlink ref="AO277" r:id="rId980"/>
    <hyperlink ref="AO279" r:id="rId981"/>
    <hyperlink ref="AO280" r:id="rId982"/>
    <hyperlink ref="AO281" r:id="rId983"/>
    <hyperlink ref="AO284" r:id="rId984"/>
    <hyperlink ref="AO607" r:id="rId985"/>
    <hyperlink ref="AO8" r:id="rId986"/>
    <hyperlink ref="AO608" r:id="rId987"/>
    <hyperlink ref="AO609" r:id="rId988"/>
    <hyperlink ref="AO610" r:id="rId989"/>
    <hyperlink ref="AO285" r:id="rId990"/>
    <hyperlink ref="AO611" r:id="rId991"/>
    <hyperlink ref="AO286" r:id="rId992"/>
    <hyperlink ref="AO287" r:id="rId993"/>
    <hyperlink ref="AO288" r:id="rId994"/>
    <hyperlink ref="AO289" r:id="rId995"/>
    <hyperlink ref="AO290" r:id="rId996"/>
    <hyperlink ref="AO291" r:id="rId997"/>
    <hyperlink ref="AO292" r:id="rId998"/>
    <hyperlink ref="AO612" r:id="rId999"/>
    <hyperlink ref="AO293" r:id="rId1000"/>
    <hyperlink ref="AO83" r:id="rId1001"/>
    <hyperlink ref="AO297" r:id="rId1002"/>
    <hyperlink ref="AO298" r:id="rId1003"/>
    <hyperlink ref="AO299" r:id="rId1004"/>
    <hyperlink ref="AO440" r:id="rId1005"/>
    <hyperlink ref="AO613" r:id="rId1006"/>
    <hyperlink ref="AO302" r:id="rId1007"/>
    <hyperlink ref="AO107" r:id="rId1008"/>
    <hyperlink ref="AO12" r:id="rId1009"/>
    <hyperlink ref="AO615" r:id="rId1010"/>
    <hyperlink ref="AO84" r:id="rId1011"/>
    <hyperlink ref="AO305" r:id="rId1012"/>
    <hyperlink ref="AO306" r:id="rId1013"/>
    <hyperlink ref="AO307" r:id="rId1014"/>
    <hyperlink ref="AO308" r:id="rId1015"/>
    <hyperlink ref="AO309" r:id="rId1016"/>
    <hyperlink ref="AO312" r:id="rId1017"/>
    <hyperlink ref="AO315" r:id="rId1018"/>
    <hyperlink ref="AO316" r:id="rId1019"/>
    <hyperlink ref="AO108" r:id="rId1020"/>
    <hyperlink ref="AO317" r:id="rId1021"/>
    <hyperlink ref="AO318" r:id="rId1022"/>
    <hyperlink ref="AO319" r:id="rId1023"/>
    <hyperlink ref="AO320" r:id="rId1024"/>
    <hyperlink ref="AO321" r:id="rId1025"/>
    <hyperlink ref="AO322" r:id="rId1026"/>
    <hyperlink ref="AO324" r:id="rId1027"/>
    <hyperlink ref="AO325" r:id="rId1028"/>
    <hyperlink ref="AO326" r:id="rId1029"/>
    <hyperlink ref="AO327" r:id="rId1030"/>
    <hyperlink ref="AO328" r:id="rId1031"/>
    <hyperlink ref="AO330" r:id="rId1032"/>
    <hyperlink ref="AO331" r:id="rId1033"/>
    <hyperlink ref="AO332" r:id="rId1034"/>
    <hyperlink ref="AO334" r:id="rId1035"/>
    <hyperlink ref="AO336" r:id="rId1036"/>
    <hyperlink ref="AO337" r:id="rId1037"/>
    <hyperlink ref="AO338" r:id="rId1038"/>
    <hyperlink ref="AO339" r:id="rId1039"/>
    <hyperlink ref="AO340" r:id="rId1040"/>
    <hyperlink ref="AO342" r:id="rId1041"/>
    <hyperlink ref="AO343" r:id="rId1042"/>
    <hyperlink ref="AO85" r:id="rId1043"/>
    <hyperlink ref="AO344" r:id="rId1044"/>
    <hyperlink ref="AO345" r:id="rId1045"/>
    <hyperlink ref="AO346" r:id="rId1046"/>
    <hyperlink ref="AO351" r:id="rId1047"/>
    <hyperlink ref="AO86" r:id="rId1048"/>
    <hyperlink ref="AO353" r:id="rId1049"/>
    <hyperlink ref="AO357" r:id="rId1050"/>
    <hyperlink ref="AO358" r:id="rId1051"/>
    <hyperlink ref="AO359" r:id="rId1052"/>
    <hyperlink ref="AO88" r:id="rId1053"/>
    <hyperlink ref="AO360" r:id="rId1054"/>
    <hyperlink ref="AO361" r:id="rId1055"/>
    <hyperlink ref="AO362" r:id="rId1056"/>
    <hyperlink ref="AO90" r:id="rId1057"/>
    <hyperlink ref="AO364" r:id="rId1058"/>
    <hyperlink ref="AO366" r:id="rId1059"/>
    <hyperlink ref="AO368" r:id="rId1060"/>
    <hyperlink ref="AO369" r:id="rId1061"/>
    <hyperlink ref="AO618" r:id="rId1062"/>
    <hyperlink ref="AO370" r:id="rId1063"/>
    <hyperlink ref="AO373" r:id="rId1064"/>
    <hyperlink ref="AO374" r:id="rId1065"/>
    <hyperlink ref="AO375" r:id="rId1066"/>
    <hyperlink ref="AO376" r:id="rId1067"/>
    <hyperlink ref="AO377" r:id="rId1068"/>
    <hyperlink ref="AO378" r:id="rId1069"/>
    <hyperlink ref="AO380" r:id="rId1070"/>
    <hyperlink ref="AO382" r:id="rId1071"/>
    <hyperlink ref="AO383" r:id="rId1072"/>
    <hyperlink ref="AO384" r:id="rId1073"/>
    <hyperlink ref="AO385" r:id="rId1074"/>
    <hyperlink ref="AO386" r:id="rId1075"/>
    <hyperlink ref="AO387" r:id="rId1076"/>
    <hyperlink ref="AO388" r:id="rId1077"/>
    <hyperlink ref="AO619" r:id="rId1078"/>
    <hyperlink ref="AO102" r:id="rId1079"/>
    <hyperlink ref="AO389" r:id="rId1080"/>
    <hyperlink ref="AO390" r:id="rId1081"/>
    <hyperlink ref="AO391" r:id="rId1082"/>
    <hyperlink ref="AO392" r:id="rId1083"/>
    <hyperlink ref="AO395" r:id="rId1084"/>
    <hyperlink ref="AO396" r:id="rId1085"/>
    <hyperlink ref="AO398" r:id="rId1086"/>
    <hyperlink ref="AO399" r:id="rId1087"/>
    <hyperlink ref="AO91" r:id="rId1088"/>
    <hyperlink ref="AO401" r:id="rId1089"/>
    <hyperlink ref="AO402" r:id="rId1090"/>
    <hyperlink ref="AO403" r:id="rId1091"/>
    <hyperlink ref="AO103" r:id="rId1092"/>
    <hyperlink ref="AO104" r:id="rId1093"/>
    <hyperlink ref="AO105" r:id="rId1094"/>
    <hyperlink ref="AO404" r:id="rId1095"/>
    <hyperlink ref="AO620" r:id="rId1096"/>
    <hyperlink ref="AO14" r:id="rId1097"/>
    <hyperlink ref="AO19" r:id="rId1098"/>
    <hyperlink ref="AO621" r:id="rId1099"/>
    <hyperlink ref="AO405" r:id="rId1100"/>
    <hyperlink ref="AO622" r:id="rId1101"/>
    <hyperlink ref="AO406" r:id="rId1102"/>
    <hyperlink ref="AO407" r:id="rId1103"/>
    <hyperlink ref="AO408" r:id="rId1104"/>
    <hyperlink ref="AO411" r:id="rId1105"/>
    <hyperlink ref="AO623" r:id="rId1106"/>
    <hyperlink ref="AO412" r:id="rId1107"/>
    <hyperlink ref="AO26" r:id="rId1108"/>
    <hyperlink ref="AO110" r:id="rId1109"/>
    <hyperlink ref="AO414" r:id="rId1110"/>
    <hyperlink ref="AO416" r:id="rId1111"/>
    <hyperlink ref="AO417" r:id="rId1112"/>
    <hyperlink ref="AO418" r:id="rId1113"/>
    <hyperlink ref="AO419" r:id="rId1114"/>
    <hyperlink ref="AO420" r:id="rId1115"/>
    <hyperlink ref="AO422" r:id="rId1116"/>
    <hyperlink ref="AO424" r:id="rId1117"/>
    <hyperlink ref="AO425" r:id="rId1118"/>
    <hyperlink ref="AO426" r:id="rId1119"/>
    <hyperlink ref="AO427" r:id="rId1120"/>
    <hyperlink ref="AO428" r:id="rId1121"/>
    <hyperlink ref="AO429" r:id="rId1122"/>
    <hyperlink ref="AO430" r:id="rId1123"/>
    <hyperlink ref="AO431" r:id="rId1124"/>
    <hyperlink ref="AO433" r:id="rId1125"/>
    <hyperlink ref="AO434" r:id="rId1126"/>
    <hyperlink ref="AO435" r:id="rId1127"/>
    <hyperlink ref="AO438" r:id="rId1128"/>
    <hyperlink ref="AO439" r:id="rId1129"/>
    <hyperlink ref="AU562" r:id="rId1130"/>
    <hyperlink ref="AU563" r:id="rId1131"/>
    <hyperlink ref="AU96" r:id="rId1132"/>
    <hyperlink ref="AU62" r:id="rId1133"/>
    <hyperlink ref="AU63" r:id="rId1134"/>
    <hyperlink ref="AU564" r:id="rId1135"/>
    <hyperlink ref="AU28" r:id="rId1136"/>
    <hyperlink ref="AU23" r:id="rId1137"/>
    <hyperlink ref="AU64" r:id="rId1138"/>
    <hyperlink ref="AU65" r:id="rId1139"/>
    <hyperlink ref="AU66" r:id="rId1140"/>
    <hyperlink ref="AU67" r:id="rId1141"/>
    <hyperlink ref="AU68" r:id="rId1142"/>
    <hyperlink ref="AU566" r:id="rId1143"/>
    <hyperlink ref="AU5" r:id="rId1144"/>
    <hyperlink ref="AU69" r:id="rId1145"/>
    <hyperlink ref="AU449" r:id="rId1146"/>
    <hyperlink ref="AU97" r:id="rId1147"/>
    <hyperlink ref="AU22" r:id="rId1148"/>
    <hyperlink ref="AU567" r:id="rId1149"/>
    <hyperlink ref="AU70" r:id="rId1150"/>
    <hyperlink ref="AU568" r:id="rId1151"/>
    <hyperlink ref="AU71" r:id="rId1152"/>
    <hyperlink ref="AU98" r:id="rId1153"/>
    <hyperlink ref="AU29" r:id="rId1154"/>
    <hyperlink ref="AU15" r:id="rId1155"/>
    <hyperlink ref="AU128" r:id="rId1156"/>
    <hyperlink ref="AU73" r:id="rId1157"/>
    <hyperlink ref="AU569" r:id="rId1158"/>
    <hyperlink ref="AU570" r:id="rId1159"/>
    <hyperlink ref="AU571" r:id="rId1160"/>
    <hyperlink ref="AU572" r:id="rId1161"/>
    <hyperlink ref="AU573" r:id="rId1162"/>
    <hyperlink ref="AU9" r:id="rId1163"/>
    <hyperlink ref="AU575" r:id="rId1164"/>
    <hyperlink ref="AU576" r:id="rId1165"/>
    <hyperlink ref="AU577" r:id="rId1166"/>
    <hyperlink ref="AU578" r:id="rId1167"/>
    <hyperlink ref="AU579" r:id="rId1168"/>
    <hyperlink ref="AU580" r:id="rId1169"/>
    <hyperlink ref="AU581" r:id="rId1170"/>
    <hyperlink ref="AU130" r:id="rId1171"/>
    <hyperlink ref="AU131" r:id="rId1172"/>
    <hyperlink ref="AU582" r:id="rId1173"/>
    <hyperlink ref="AU583" r:id="rId1174"/>
    <hyperlink ref="AU584" r:id="rId1175"/>
    <hyperlink ref="AU585" r:id="rId1176"/>
    <hyperlink ref="AU586" r:id="rId1177"/>
    <hyperlink ref="AU587" r:id="rId1178"/>
    <hyperlink ref="AU588" r:id="rId1179"/>
    <hyperlink ref="AU589" r:id="rId1180"/>
    <hyperlink ref="AU590" r:id="rId1181"/>
    <hyperlink ref="AU591" r:id="rId1182"/>
    <hyperlink ref="AU592" r:id="rId1183"/>
    <hyperlink ref="AU593" r:id="rId1184"/>
    <hyperlink ref="AU594" r:id="rId1185"/>
    <hyperlink ref="AU595" r:id="rId1186"/>
    <hyperlink ref="AU596" r:id="rId1187"/>
    <hyperlink ref="AU597" r:id="rId1188"/>
    <hyperlink ref="AU598" r:id="rId1189"/>
    <hyperlink ref="AU599" r:id="rId1190"/>
    <hyperlink ref="AU600" r:id="rId1191"/>
    <hyperlink ref="AU601" r:id="rId1192"/>
    <hyperlink ref="AU602" r:id="rId1193"/>
    <hyperlink ref="AU74" r:id="rId1194"/>
    <hyperlink ref="AU444" r:id="rId1195"/>
    <hyperlink ref="AU99" r:id="rId1196"/>
    <hyperlink ref="AU21" r:id="rId1197"/>
    <hyperlink ref="AU75" r:id="rId1198"/>
    <hyperlink ref="AU133" r:id="rId1199"/>
    <hyperlink ref="AU76" r:id="rId1200"/>
    <hyperlink ref="AU77" r:id="rId1201"/>
    <hyperlink ref="AU603" r:id="rId1202"/>
    <hyperlink ref="AU78" r:id="rId1203"/>
    <hyperlink ref="AU79" r:id="rId1204"/>
    <hyperlink ref="AU445" r:id="rId1205"/>
    <hyperlink ref="AU100" r:id="rId1206"/>
    <hyperlink ref="AU101" r:id="rId1207"/>
    <hyperlink ref="AU80" r:id="rId1208"/>
    <hyperlink ref="AU81" r:id="rId1209"/>
    <hyperlink ref="AU604" r:id="rId1210"/>
    <hyperlink ref="AU134" r:id="rId1211"/>
    <hyperlink ref="AU135" r:id="rId1212"/>
    <hyperlink ref="AU136" r:id="rId1213"/>
    <hyperlink ref="AU137" r:id="rId1214"/>
    <hyperlink ref="AU138" r:id="rId1215"/>
    <hyperlink ref="AU140" r:id="rId1216"/>
    <hyperlink ref="AU141" r:id="rId1217"/>
    <hyperlink ref="AU142" r:id="rId1218"/>
    <hyperlink ref="AU143" r:id="rId1219"/>
    <hyperlink ref="AU145" r:id="rId1220"/>
    <hyperlink ref="AU146" r:id="rId1221"/>
    <hyperlink ref="AU147" r:id="rId1222"/>
    <hyperlink ref="AU148" r:id="rId1223"/>
    <hyperlink ref="AU149" r:id="rId1224"/>
    <hyperlink ref="AU150" r:id="rId1225"/>
    <hyperlink ref="AU151" r:id="rId1226"/>
    <hyperlink ref="AU154" r:id="rId1227"/>
    <hyperlink ref="AU155" r:id="rId1228"/>
    <hyperlink ref="AU156" r:id="rId1229"/>
    <hyperlink ref="AU157" r:id="rId1230"/>
    <hyperlink ref="AU158" r:id="rId1231"/>
    <hyperlink ref="AU160" r:id="rId1232"/>
    <hyperlink ref="AU162" r:id="rId1233"/>
    <hyperlink ref="AU163" r:id="rId1234"/>
    <hyperlink ref="AU164" r:id="rId1235"/>
    <hyperlink ref="AU167" r:id="rId1236"/>
    <hyperlink ref="AU168" r:id="rId1237"/>
    <hyperlink ref="AU169" r:id="rId1238"/>
    <hyperlink ref="AU170" r:id="rId1239"/>
    <hyperlink ref="AU171" r:id="rId1240"/>
    <hyperlink ref="AU174" r:id="rId1241"/>
    <hyperlink ref="AU175" r:id="rId1242"/>
    <hyperlink ref="AU176" r:id="rId1243"/>
    <hyperlink ref="AU178" r:id="rId1244"/>
    <hyperlink ref="AU181" r:id="rId1245"/>
    <hyperlink ref="AU183" r:id="rId1246"/>
    <hyperlink ref="AU185" r:id="rId1247"/>
    <hyperlink ref="AU186" r:id="rId1248"/>
    <hyperlink ref="AU187" r:id="rId1249"/>
    <hyperlink ref="AU189" r:id="rId1250"/>
    <hyperlink ref="AU191" r:id="rId1251"/>
    <hyperlink ref="AU192" r:id="rId1252"/>
    <hyperlink ref="AU193" r:id="rId1253"/>
    <hyperlink ref="AU194" r:id="rId1254"/>
    <hyperlink ref="AU195" r:id="rId1255"/>
    <hyperlink ref="AU196" r:id="rId1256"/>
    <hyperlink ref="AU197" r:id="rId1257"/>
    <hyperlink ref="AU198" r:id="rId1258"/>
    <hyperlink ref="AU200" r:id="rId1259"/>
    <hyperlink ref="AU82" r:id="rId1260"/>
    <hyperlink ref="AU605" r:id="rId1261"/>
    <hyperlink ref="AU204" r:id="rId1262"/>
    <hyperlink ref="AU205" r:id="rId1263"/>
    <hyperlink ref="AU606" r:id="rId1264"/>
    <hyperlink ref="AU207" r:id="rId1265"/>
    <hyperlink ref="AU208" r:id="rId1266"/>
    <hyperlink ref="AU210" r:id="rId1267"/>
    <hyperlink ref="AU212" r:id="rId1268"/>
    <hyperlink ref="AU213" r:id="rId1269"/>
    <hyperlink ref="AU214" r:id="rId1270"/>
    <hyperlink ref="AU215" r:id="rId1271"/>
    <hyperlink ref="AU216" r:id="rId1272"/>
    <hyperlink ref="AU220" r:id="rId1273"/>
    <hyperlink ref="AU221" r:id="rId1274"/>
    <hyperlink ref="AU222" r:id="rId1275"/>
    <hyperlink ref="AU223" r:id="rId1276"/>
    <hyperlink ref="AU224" r:id="rId1277"/>
    <hyperlink ref="AU225" r:id="rId1278"/>
    <hyperlink ref="AU226" r:id="rId1279"/>
    <hyperlink ref="AU227" r:id="rId1280"/>
    <hyperlink ref="AU228" r:id="rId1281"/>
    <hyperlink ref="AU229" r:id="rId1282"/>
    <hyperlink ref="AU230" r:id="rId1283"/>
    <hyperlink ref="AU231" r:id="rId1284"/>
    <hyperlink ref="AU233" r:id="rId1285"/>
    <hyperlink ref="AU235" r:id="rId1286"/>
    <hyperlink ref="AU238" r:id="rId1287"/>
    <hyperlink ref="AU239" r:id="rId1288"/>
    <hyperlink ref="AU240" r:id="rId1289"/>
    <hyperlink ref="AU241" r:id="rId1290"/>
    <hyperlink ref="AU242" r:id="rId1291"/>
    <hyperlink ref="AU243" r:id="rId1292"/>
    <hyperlink ref="AU245" r:id="rId1293"/>
    <hyperlink ref="AU246" r:id="rId1294"/>
    <hyperlink ref="AU247" r:id="rId1295"/>
    <hyperlink ref="AU248" r:id="rId1296"/>
    <hyperlink ref="AU250" r:id="rId1297"/>
    <hyperlink ref="AU251" r:id="rId1298"/>
    <hyperlink ref="AU252" r:id="rId1299"/>
    <hyperlink ref="AU253" r:id="rId1300"/>
    <hyperlink ref="AU254" r:id="rId1301"/>
    <hyperlink ref="AU255" r:id="rId1302"/>
    <hyperlink ref="AU257" r:id="rId1303"/>
    <hyperlink ref="AU258" r:id="rId1304"/>
    <hyperlink ref="AU259" r:id="rId1305"/>
    <hyperlink ref="AU263" r:id="rId1306"/>
    <hyperlink ref="AU264" r:id="rId1307"/>
    <hyperlink ref="AU265" r:id="rId1308"/>
    <hyperlink ref="AU267" r:id="rId1309"/>
    <hyperlink ref="AU270" r:id="rId1310"/>
    <hyperlink ref="AU271" r:id="rId1311"/>
    <hyperlink ref="AU273" r:id="rId1312"/>
    <hyperlink ref="AU275" r:id="rId1313"/>
    <hyperlink ref="AU276" r:id="rId1314"/>
    <hyperlink ref="AU279" r:id="rId1315"/>
    <hyperlink ref="AU280" r:id="rId1316"/>
    <hyperlink ref="AU281" r:id="rId1317"/>
    <hyperlink ref="AU282" r:id="rId1318"/>
    <hyperlink ref="AU283" r:id="rId1319"/>
    <hyperlink ref="AU284" r:id="rId1320"/>
    <hyperlink ref="AU607" r:id="rId1321"/>
    <hyperlink ref="AU8" r:id="rId1322"/>
    <hyperlink ref="AU608" r:id="rId1323"/>
    <hyperlink ref="AU609" r:id="rId1324"/>
    <hyperlink ref="AU610" r:id="rId1325"/>
    <hyperlink ref="AU285" r:id="rId1326"/>
    <hyperlink ref="AU286" r:id="rId1327"/>
    <hyperlink ref="AU287" r:id="rId1328"/>
    <hyperlink ref="AU288" r:id="rId1329"/>
    <hyperlink ref="AU290" r:id="rId1330"/>
    <hyperlink ref="AU292" r:id="rId1331"/>
    <hyperlink ref="AU612" r:id="rId1332"/>
    <hyperlink ref="AU293" r:id="rId1333"/>
    <hyperlink ref="AU296" r:id="rId1334"/>
    <hyperlink ref="AU83" r:id="rId1335"/>
    <hyperlink ref="AU299" r:id="rId1336"/>
    <hyperlink ref="AU301" r:id="rId1337"/>
    <hyperlink ref="AU440" r:id="rId1338"/>
    <hyperlink ref="AU613" r:id="rId1339"/>
    <hyperlink ref="AU302" r:id="rId1340"/>
    <hyperlink ref="AU107" r:id="rId1341"/>
    <hyperlink ref="AU12" r:id="rId1342"/>
    <hyperlink ref="AU614" r:id="rId1343"/>
    <hyperlink ref="AU615" r:id="rId1344"/>
    <hyperlink ref="AU303" r:id="rId1345"/>
    <hyperlink ref="AU304" r:id="rId1346"/>
    <hyperlink ref="AU84" r:id="rId1347"/>
    <hyperlink ref="AU305" r:id="rId1348"/>
    <hyperlink ref="AU306" r:id="rId1349"/>
    <hyperlink ref="AU307" r:id="rId1350"/>
    <hyperlink ref="AU309" r:id="rId1351"/>
    <hyperlink ref="AU310" r:id="rId1352"/>
    <hyperlink ref="AU312" r:id="rId1353"/>
    <hyperlink ref="AU313" r:id="rId1354"/>
    <hyperlink ref="AU314" r:id="rId1355"/>
    <hyperlink ref="AU315" r:id="rId1356"/>
    <hyperlink ref="AU316" r:id="rId1357"/>
    <hyperlink ref="AU108" r:id="rId1358"/>
    <hyperlink ref="AU317" r:id="rId1359"/>
    <hyperlink ref="AU109" r:id="rId1360"/>
    <hyperlink ref="AU318" r:id="rId1361"/>
    <hyperlink ref="AU319" r:id="rId1362"/>
    <hyperlink ref="AU322" r:id="rId1363"/>
    <hyperlink ref="AU323" r:id="rId1364"/>
    <hyperlink ref="AU325" r:id="rId1365"/>
    <hyperlink ref="AU326" r:id="rId1366"/>
    <hyperlink ref="AU327" r:id="rId1367"/>
    <hyperlink ref="AU328" r:id="rId1368"/>
    <hyperlink ref="AU329" r:id="rId1369"/>
    <hyperlink ref="AU330" r:id="rId1370"/>
    <hyperlink ref="AU331" r:id="rId1371"/>
    <hyperlink ref="AU332" r:id="rId1372"/>
    <hyperlink ref="AU334" r:id="rId1373"/>
    <hyperlink ref="AU335" r:id="rId1374"/>
    <hyperlink ref="AU336" r:id="rId1375"/>
    <hyperlink ref="AU338" r:id="rId1376"/>
    <hyperlink ref="AU85" r:id="rId1377"/>
    <hyperlink ref="AU345" r:id="rId1378"/>
    <hyperlink ref="AU346" r:id="rId1379"/>
    <hyperlink ref="AU347" r:id="rId1380"/>
    <hyperlink ref="AU349" r:id="rId1381"/>
    <hyperlink ref="AU350" r:id="rId1382"/>
    <hyperlink ref="AU351" r:id="rId1383"/>
    <hyperlink ref="AU86" r:id="rId1384"/>
    <hyperlink ref="AU352" r:id="rId1385"/>
    <hyperlink ref="AU617" r:id="rId1386"/>
    <hyperlink ref="AU358" r:id="rId1387"/>
    <hyperlink ref="AU359" r:id="rId1388"/>
    <hyperlink ref="AU88" r:id="rId1389"/>
    <hyperlink ref="AU360" r:id="rId1390"/>
    <hyperlink ref="AU89" r:id="rId1391"/>
    <hyperlink ref="AU362" r:id="rId1392"/>
    <hyperlink ref="AU365" r:id="rId1393"/>
    <hyperlink ref="AU366" r:id="rId1394"/>
    <hyperlink ref="AU367" r:id="rId1395"/>
    <hyperlink ref="AU618" r:id="rId1396"/>
    <hyperlink ref="AU370" r:id="rId1397"/>
    <hyperlink ref="AU374" r:id="rId1398"/>
    <hyperlink ref="AU377" r:id="rId1399"/>
    <hyperlink ref="AU378" r:id="rId1400"/>
    <hyperlink ref="AU382" r:id="rId1401"/>
    <hyperlink ref="AU384" r:id="rId1402"/>
    <hyperlink ref="AU385" r:id="rId1403"/>
    <hyperlink ref="AU387" r:id="rId1404"/>
    <hyperlink ref="AU391" r:id="rId1405"/>
    <hyperlink ref="AU392" r:id="rId1406"/>
    <hyperlink ref="AU395" r:id="rId1407"/>
    <hyperlink ref="AU396" r:id="rId1408"/>
    <hyperlink ref="AU397" r:id="rId1409"/>
    <hyperlink ref="AU398" r:id="rId1410"/>
    <hyperlink ref="AU91" r:id="rId1411"/>
    <hyperlink ref="AU400" r:id="rId1412"/>
    <hyperlink ref="AU402" r:id="rId1413"/>
    <hyperlink ref="AU103" r:id="rId1414"/>
    <hyperlink ref="AU104" r:id="rId1415"/>
    <hyperlink ref="AU105" r:id="rId1416"/>
    <hyperlink ref="AU106" r:id="rId1417"/>
    <hyperlink ref="AU404" r:id="rId1418"/>
    <hyperlink ref="AU620" r:id="rId1419"/>
    <hyperlink ref="AU14" r:id="rId1420"/>
    <hyperlink ref="AU19" r:id="rId1421"/>
    <hyperlink ref="AU405" r:id="rId1422"/>
    <hyperlink ref="AU622" r:id="rId1423"/>
    <hyperlink ref="AU407" r:id="rId1424"/>
    <hyperlink ref="AU409" r:id="rId1425"/>
    <hyperlink ref="AU411" r:id="rId1426"/>
    <hyperlink ref="AU623" r:id="rId1427"/>
    <hyperlink ref="AU413" r:id="rId1428"/>
    <hyperlink ref="AU26" r:id="rId1429"/>
    <hyperlink ref="AU110" r:id="rId1430"/>
    <hyperlink ref="AU414" r:id="rId1431"/>
    <hyperlink ref="AU416" r:id="rId1432"/>
    <hyperlink ref="AU417" r:id="rId1433"/>
    <hyperlink ref="AU418" r:id="rId1434"/>
    <hyperlink ref="AU423" r:id="rId1435"/>
    <hyperlink ref="AU424" r:id="rId1436"/>
    <hyperlink ref="AU425" r:id="rId1437"/>
    <hyperlink ref="AU426" r:id="rId1438"/>
    <hyperlink ref="AU427" r:id="rId1439"/>
    <hyperlink ref="AU431" r:id="rId1440"/>
    <hyperlink ref="AU432" r:id="rId1441"/>
    <hyperlink ref="AU433" r:id="rId1442"/>
    <hyperlink ref="AU434" r:id="rId1443"/>
    <hyperlink ref="AU435" r:id="rId1444"/>
    <hyperlink ref="AU437" r:id="rId1445"/>
    <hyperlink ref="AU438" r:id="rId1446"/>
    <hyperlink ref="F562" r:id="rId1447"/>
    <hyperlink ref="F563" r:id="rId1448"/>
    <hyperlink ref="F96" r:id="rId1449"/>
    <hyperlink ref="F61" r:id="rId1450"/>
    <hyperlink ref="F125" r:id="rId1451"/>
    <hyperlink ref="F62" r:id="rId1452"/>
    <hyperlink ref="F63" r:id="rId1453"/>
    <hyperlink ref="F564" r:id="rId1454"/>
    <hyperlink ref="F28" r:id="rId1455"/>
    <hyperlink ref="F126" r:id="rId1456"/>
    <hyperlink ref="F565" r:id="rId1457"/>
    <hyperlink ref="F23" r:id="rId1458"/>
    <hyperlink ref="F64" r:id="rId1459"/>
    <hyperlink ref="F65" r:id="rId1460"/>
    <hyperlink ref="F66" r:id="rId1461"/>
    <hyperlink ref="F67" r:id="rId1462"/>
    <hyperlink ref="F68" r:id="rId1463"/>
    <hyperlink ref="F127" r:id="rId1464"/>
    <hyperlink ref="F566" r:id="rId1465"/>
    <hyperlink ref="F5" r:id="rId1466"/>
    <hyperlink ref="F69" r:id="rId1467"/>
    <hyperlink ref="F449" r:id="rId1468"/>
    <hyperlink ref="F97" r:id="rId1469"/>
    <hyperlink ref="F22" r:id="rId1470"/>
    <hyperlink ref="F567" r:id="rId1471"/>
    <hyperlink ref="F70" r:id="rId1472"/>
    <hyperlink ref="F18" r:id="rId1473"/>
    <hyperlink ref="F568" r:id="rId1474"/>
    <hyperlink ref="F71" r:id="rId1475"/>
    <hyperlink ref="F448" r:id="rId1476"/>
    <hyperlink ref="F98" r:id="rId1477"/>
    <hyperlink ref="F29" r:id="rId1478"/>
    <hyperlink ref="F15" r:id="rId1479"/>
    <hyperlink ref="F128" r:id="rId1480"/>
    <hyperlink ref="F72" r:id="rId1481"/>
    <hyperlink ref="F73" r:id="rId1482"/>
    <hyperlink ref="F129" r:id="rId1483"/>
    <hyperlink ref="F569" r:id="rId1484"/>
    <hyperlink ref="F570" r:id="rId1485"/>
    <hyperlink ref="F571" r:id="rId1486"/>
    <hyperlink ref="F572" r:id="rId1487"/>
    <hyperlink ref="F573" r:id="rId1488"/>
    <hyperlink ref="F574" r:id="rId1489"/>
    <hyperlink ref="F9" r:id="rId1490"/>
    <hyperlink ref="F575" r:id="rId1491"/>
    <hyperlink ref="F576" r:id="rId1492"/>
    <hyperlink ref="F577" r:id="rId1493"/>
    <hyperlink ref="F578" r:id="rId1494"/>
    <hyperlink ref="F579" r:id="rId1495"/>
    <hyperlink ref="F580" r:id="rId1496"/>
    <hyperlink ref="F581" r:id="rId1497"/>
    <hyperlink ref="F130" r:id="rId1498"/>
    <hyperlink ref="F131" r:id="rId1499"/>
    <hyperlink ref="F582" r:id="rId1500"/>
    <hyperlink ref="F583" r:id="rId1501"/>
    <hyperlink ref="F584" r:id="rId1502"/>
    <hyperlink ref="F585" r:id="rId1503"/>
    <hyperlink ref="F586" r:id="rId1504"/>
    <hyperlink ref="F587" r:id="rId1505"/>
    <hyperlink ref="F588" r:id="rId1506"/>
    <hyperlink ref="F589" r:id="rId1507"/>
    <hyperlink ref="F590" r:id="rId1508"/>
    <hyperlink ref="F591" r:id="rId1509"/>
    <hyperlink ref="F592" r:id="rId1510"/>
    <hyperlink ref="F593" r:id="rId1511"/>
    <hyperlink ref="F594" r:id="rId1512"/>
    <hyperlink ref="F595" r:id="rId1513"/>
    <hyperlink ref="F596" r:id="rId1514"/>
    <hyperlink ref="F597" r:id="rId1515"/>
    <hyperlink ref="F598" r:id="rId1516"/>
    <hyperlink ref="F599" r:id="rId1517"/>
    <hyperlink ref="F600" r:id="rId1518"/>
    <hyperlink ref="F601" r:id="rId1519"/>
    <hyperlink ref="F602" r:id="rId1520"/>
    <hyperlink ref="F74" r:id="rId1521"/>
    <hyperlink ref="F444" r:id="rId1522"/>
    <hyperlink ref="F99" r:id="rId1523"/>
    <hyperlink ref="F21" r:id="rId1524"/>
    <hyperlink ref="F75" r:id="rId1525"/>
    <hyperlink ref="F132" r:id="rId1526"/>
    <hyperlink ref="F133" r:id="rId1527"/>
    <hyperlink ref="F76" r:id="rId1528"/>
    <hyperlink ref="F77" r:id="rId1529"/>
    <hyperlink ref="F603" r:id="rId1530"/>
    <hyperlink ref="F78" r:id="rId1531"/>
    <hyperlink ref="F79" r:id="rId1532"/>
    <hyperlink ref="F445" r:id="rId1533"/>
    <hyperlink ref="F100" r:id="rId1534"/>
    <hyperlink ref="F101" r:id="rId1535"/>
    <hyperlink ref="F80" r:id="rId1536"/>
    <hyperlink ref="F81" r:id="rId1537"/>
    <hyperlink ref="F604" r:id="rId1538"/>
    <hyperlink ref="F134" r:id="rId1539"/>
    <hyperlink ref="F135" r:id="rId1540"/>
    <hyperlink ref="F136" r:id="rId1541"/>
    <hyperlink ref="F137" r:id="rId1542"/>
    <hyperlink ref="F138" r:id="rId1543"/>
    <hyperlink ref="F139" r:id="rId1544"/>
    <hyperlink ref="F140" r:id="rId1545"/>
    <hyperlink ref="F141" r:id="rId1546"/>
    <hyperlink ref="F142" r:id="rId1547"/>
    <hyperlink ref="F143" r:id="rId1548"/>
    <hyperlink ref="F144" r:id="rId1549"/>
    <hyperlink ref="F145" r:id="rId1550"/>
    <hyperlink ref="F146" r:id="rId1551"/>
    <hyperlink ref="F147" r:id="rId1552"/>
    <hyperlink ref="F148" r:id="rId1553"/>
    <hyperlink ref="F149" r:id="rId1554"/>
    <hyperlink ref="F150" r:id="rId1555"/>
    <hyperlink ref="F151" r:id="rId1556"/>
    <hyperlink ref="F152" r:id="rId1557"/>
    <hyperlink ref="F153" r:id="rId1558"/>
    <hyperlink ref="F154" r:id="rId1559"/>
    <hyperlink ref="F155" r:id="rId1560"/>
    <hyperlink ref="F156" r:id="rId1561"/>
    <hyperlink ref="F157" r:id="rId1562"/>
    <hyperlink ref="F158" r:id="rId1563"/>
    <hyperlink ref="F159" r:id="rId1564"/>
    <hyperlink ref="F160" r:id="rId1565"/>
    <hyperlink ref="F161" r:id="rId1566"/>
    <hyperlink ref="F162" r:id="rId1567"/>
    <hyperlink ref="F163" r:id="rId1568"/>
    <hyperlink ref="F164" r:id="rId1569"/>
    <hyperlink ref="F165" r:id="rId1570"/>
    <hyperlink ref="F166" r:id="rId1571"/>
    <hyperlink ref="F167" r:id="rId1572"/>
    <hyperlink ref="F168" r:id="rId1573"/>
    <hyperlink ref="F169" r:id="rId1574"/>
    <hyperlink ref="F170" r:id="rId1575"/>
    <hyperlink ref="F171" r:id="rId1576"/>
    <hyperlink ref="F172" r:id="rId1577"/>
    <hyperlink ref="F173" r:id="rId1578"/>
    <hyperlink ref="F174" r:id="rId1579"/>
    <hyperlink ref="F175" r:id="rId1580"/>
    <hyperlink ref="F176" r:id="rId1581"/>
    <hyperlink ref="F177" r:id="rId1582"/>
    <hyperlink ref="F178" r:id="rId1583"/>
    <hyperlink ref="F179" r:id="rId1584"/>
    <hyperlink ref="F180" r:id="rId1585"/>
    <hyperlink ref="F181" r:id="rId1586"/>
    <hyperlink ref="F182" r:id="rId1587"/>
    <hyperlink ref="F183" r:id="rId1588"/>
    <hyperlink ref="F184" r:id="rId1589"/>
    <hyperlink ref="F185" r:id="rId1590"/>
    <hyperlink ref="F186" r:id="rId1591"/>
    <hyperlink ref="F187" r:id="rId1592"/>
    <hyperlink ref="F188" r:id="rId1593"/>
    <hyperlink ref="F189" r:id="rId1594"/>
    <hyperlink ref="F190" r:id="rId1595"/>
    <hyperlink ref="F191" r:id="rId1596"/>
    <hyperlink ref="F192" r:id="rId1597"/>
    <hyperlink ref="F193" r:id="rId1598"/>
    <hyperlink ref="F194" r:id="rId1599"/>
    <hyperlink ref="F195" r:id="rId1600"/>
    <hyperlink ref="F196" r:id="rId1601"/>
    <hyperlink ref="F197" r:id="rId1602"/>
    <hyperlink ref="F198" r:id="rId1603"/>
    <hyperlink ref="F199" r:id="rId1604"/>
    <hyperlink ref="F200" r:id="rId1605"/>
    <hyperlink ref="F201" r:id="rId1606"/>
    <hyperlink ref="F202" r:id="rId1607"/>
    <hyperlink ref="F82" r:id="rId1608"/>
    <hyperlink ref="F605" r:id="rId1609"/>
    <hyperlink ref="F203" r:id="rId1610"/>
    <hyperlink ref="F204" r:id="rId1611"/>
    <hyperlink ref="F205" r:id="rId1612"/>
    <hyperlink ref="F206" r:id="rId1613"/>
    <hyperlink ref="F606" r:id="rId1614"/>
    <hyperlink ref="F207" r:id="rId1615"/>
    <hyperlink ref="F208" r:id="rId1616"/>
    <hyperlink ref="F209" r:id="rId1617"/>
    <hyperlink ref="F210" r:id="rId1618"/>
    <hyperlink ref="F211" r:id="rId1619"/>
    <hyperlink ref="F212" r:id="rId1620"/>
    <hyperlink ref="F213" r:id="rId1621"/>
    <hyperlink ref="F214" r:id="rId1622"/>
    <hyperlink ref="F215" r:id="rId1623"/>
    <hyperlink ref="F216" r:id="rId1624"/>
    <hyperlink ref="F217" r:id="rId1625"/>
    <hyperlink ref="F218" r:id="rId1626"/>
    <hyperlink ref="F219" r:id="rId1627"/>
    <hyperlink ref="F220" r:id="rId1628"/>
    <hyperlink ref="F221" r:id="rId1629"/>
    <hyperlink ref="F222" r:id="rId1630"/>
    <hyperlink ref="F223" r:id="rId1631"/>
    <hyperlink ref="F224" r:id="rId1632"/>
    <hyperlink ref="F225" r:id="rId1633"/>
    <hyperlink ref="F226" r:id="rId1634"/>
    <hyperlink ref="F227" r:id="rId1635"/>
    <hyperlink ref="F228" r:id="rId1636"/>
    <hyperlink ref="F229" r:id="rId1637"/>
    <hyperlink ref="F230" r:id="rId1638"/>
    <hyperlink ref="F231" r:id="rId1639"/>
    <hyperlink ref="F232" r:id="rId1640"/>
    <hyperlink ref="F233" r:id="rId1641"/>
    <hyperlink ref="F234" r:id="rId1642"/>
    <hyperlink ref="F235" r:id="rId1643"/>
    <hyperlink ref="F236" r:id="rId1644"/>
    <hyperlink ref="F237" r:id="rId1645"/>
    <hyperlink ref="F238" r:id="rId1646"/>
    <hyperlink ref="F239" r:id="rId1647"/>
    <hyperlink ref="F240" r:id="rId1648"/>
    <hyperlink ref="F241" r:id="rId1649"/>
    <hyperlink ref="F242" r:id="rId1650"/>
    <hyperlink ref="F243" r:id="rId1651"/>
    <hyperlink ref="F244" r:id="rId1652"/>
    <hyperlink ref="F245" r:id="rId1653"/>
    <hyperlink ref="F246" r:id="rId1654"/>
    <hyperlink ref="F247" r:id="rId1655"/>
    <hyperlink ref="F248" r:id="rId1656"/>
    <hyperlink ref="F249" r:id="rId1657"/>
    <hyperlink ref="F250" r:id="rId1658"/>
    <hyperlink ref="F251" r:id="rId1659"/>
    <hyperlink ref="F252" r:id="rId1660"/>
    <hyperlink ref="F253" r:id="rId1661"/>
    <hyperlink ref="F254" r:id="rId1662"/>
    <hyperlink ref="F255" r:id="rId1663"/>
    <hyperlink ref="F256" r:id="rId1664"/>
    <hyperlink ref="F257" r:id="rId1665"/>
    <hyperlink ref="F258" r:id="rId1666"/>
    <hyperlink ref="F259" r:id="rId1667"/>
    <hyperlink ref="F260" r:id="rId1668"/>
    <hyperlink ref="F261" r:id="rId1669"/>
    <hyperlink ref="F262" r:id="rId1670"/>
    <hyperlink ref="F263" r:id="rId1671"/>
    <hyperlink ref="F264" r:id="rId1672"/>
    <hyperlink ref="F265" r:id="rId1673"/>
    <hyperlink ref="F266" r:id="rId1674"/>
    <hyperlink ref="F267" r:id="rId1675"/>
    <hyperlink ref="F268" r:id="rId1676"/>
    <hyperlink ref="F269" r:id="rId1677"/>
    <hyperlink ref="F270" r:id="rId1678"/>
    <hyperlink ref="F271" r:id="rId1679"/>
    <hyperlink ref="F272" r:id="rId1680"/>
    <hyperlink ref="F273" r:id="rId1681"/>
    <hyperlink ref="F274" r:id="rId1682"/>
    <hyperlink ref="F275" r:id="rId1683"/>
    <hyperlink ref="F276" r:id="rId1684"/>
    <hyperlink ref="F277" r:id="rId1685"/>
    <hyperlink ref="F278" r:id="rId1686"/>
    <hyperlink ref="F279" r:id="rId1687"/>
    <hyperlink ref="F280" r:id="rId1688"/>
    <hyperlink ref="F281" r:id="rId1689"/>
    <hyperlink ref="F282" r:id="rId1690"/>
    <hyperlink ref="F283" r:id="rId1691"/>
    <hyperlink ref="F284" r:id="rId1692"/>
    <hyperlink ref="F607" r:id="rId1693"/>
    <hyperlink ref="F8" r:id="rId1694"/>
    <hyperlink ref="F608" r:id="rId1695"/>
    <hyperlink ref="F609" r:id="rId1696"/>
    <hyperlink ref="F610" r:id="rId1697"/>
    <hyperlink ref="F285" r:id="rId1698"/>
    <hyperlink ref="F611" r:id="rId1699"/>
    <hyperlink ref="F286" r:id="rId1700"/>
    <hyperlink ref="F287" r:id="rId1701"/>
    <hyperlink ref="F288" r:id="rId1702"/>
    <hyperlink ref="F289" r:id="rId1703"/>
    <hyperlink ref="F290" r:id="rId1704"/>
    <hyperlink ref="F291" r:id="rId1705"/>
    <hyperlink ref="F292" r:id="rId1706"/>
    <hyperlink ref="F612" r:id="rId1707"/>
    <hyperlink ref="F293" r:id="rId1708"/>
    <hyperlink ref="F294" r:id="rId1709"/>
    <hyperlink ref="F295" r:id="rId1710"/>
    <hyperlink ref="F296" r:id="rId1711"/>
    <hyperlink ref="F83" r:id="rId1712"/>
    <hyperlink ref="F297" r:id="rId1713"/>
    <hyperlink ref="F298" r:id="rId1714"/>
    <hyperlink ref="F299" r:id="rId1715"/>
    <hyperlink ref="F300" r:id="rId1716"/>
    <hyperlink ref="F301" r:id="rId1717"/>
    <hyperlink ref="F440" r:id="rId1718"/>
    <hyperlink ref="F613" r:id="rId1719"/>
    <hyperlink ref="F302" r:id="rId1720"/>
    <hyperlink ref="F107" r:id="rId1721"/>
    <hyperlink ref="F12" r:id="rId1722"/>
    <hyperlink ref="F614" r:id="rId1723"/>
    <hyperlink ref="F615" r:id="rId1724"/>
    <hyperlink ref="F303" r:id="rId1725"/>
    <hyperlink ref="F304" r:id="rId1726"/>
    <hyperlink ref="F84" r:id="rId1727"/>
    <hyperlink ref="F305" r:id="rId1728"/>
    <hyperlink ref="F306" r:id="rId1729"/>
    <hyperlink ref="F307" r:id="rId1730"/>
    <hyperlink ref="F308" r:id="rId1731"/>
    <hyperlink ref="F309" r:id="rId1732"/>
    <hyperlink ref="F310" r:id="rId1733"/>
    <hyperlink ref="F311" r:id="rId1734"/>
    <hyperlink ref="F312" r:id="rId1735"/>
    <hyperlink ref="F313" r:id="rId1736"/>
    <hyperlink ref="F314" r:id="rId1737"/>
    <hyperlink ref="F315" r:id="rId1738"/>
    <hyperlink ref="F316" r:id="rId1739"/>
    <hyperlink ref="F108" r:id="rId1740"/>
    <hyperlink ref="F317" r:id="rId1741"/>
    <hyperlink ref="F109" r:id="rId1742"/>
    <hyperlink ref="F616" r:id="rId1743"/>
    <hyperlink ref="F318" r:id="rId1744"/>
    <hyperlink ref="F319" r:id="rId1745"/>
    <hyperlink ref="F320" r:id="rId1746"/>
    <hyperlink ref="F321" r:id="rId1747"/>
    <hyperlink ref="F322" r:id="rId1748"/>
    <hyperlink ref="F323" r:id="rId1749"/>
    <hyperlink ref="F324" r:id="rId1750"/>
    <hyperlink ref="F325" r:id="rId1751"/>
    <hyperlink ref="F326" r:id="rId1752"/>
    <hyperlink ref="F327" r:id="rId1753"/>
    <hyperlink ref="F328" r:id="rId1754"/>
    <hyperlink ref="F329" r:id="rId1755"/>
    <hyperlink ref="F330" r:id="rId1756"/>
    <hyperlink ref="F331" r:id="rId1757"/>
    <hyperlink ref="F332" r:id="rId1758"/>
    <hyperlink ref="F333" r:id="rId1759"/>
    <hyperlink ref="F334" r:id="rId1760"/>
    <hyperlink ref="F335" r:id="rId1761"/>
    <hyperlink ref="F336" r:id="rId1762"/>
    <hyperlink ref="F337" r:id="rId1763"/>
    <hyperlink ref="F338" r:id="rId1764"/>
    <hyperlink ref="F339" r:id="rId1765"/>
    <hyperlink ref="F340" r:id="rId1766"/>
    <hyperlink ref="F341" r:id="rId1767"/>
    <hyperlink ref="F342" r:id="rId1768"/>
    <hyperlink ref="F343" r:id="rId1769"/>
    <hyperlink ref="F85" r:id="rId1770"/>
    <hyperlink ref="F344" r:id="rId1771"/>
    <hyperlink ref="F345" r:id="rId1772"/>
    <hyperlink ref="F346" r:id="rId1773"/>
    <hyperlink ref="F347" r:id="rId1774"/>
    <hyperlink ref="F348" r:id="rId1775"/>
    <hyperlink ref="F349" r:id="rId1776"/>
    <hyperlink ref="F350" r:id="rId1777"/>
    <hyperlink ref="F351" r:id="rId1778"/>
    <hyperlink ref="F86" r:id="rId1779"/>
    <hyperlink ref="F352" r:id="rId1780"/>
    <hyperlink ref="F617" r:id="rId1781"/>
    <hyperlink ref="F353" r:id="rId1782"/>
    <hyperlink ref="F354" r:id="rId1783"/>
    <hyperlink ref="F355" r:id="rId1784"/>
    <hyperlink ref="F87" r:id="rId1785"/>
    <hyperlink ref="F356" r:id="rId1786"/>
    <hyperlink ref="F357" r:id="rId1787"/>
    <hyperlink ref="F358" r:id="rId1788"/>
    <hyperlink ref="F359" r:id="rId1789"/>
    <hyperlink ref="F88" r:id="rId1790"/>
    <hyperlink ref="F360" r:id="rId1791"/>
    <hyperlink ref="F89" r:id="rId1792"/>
    <hyperlink ref="F361" r:id="rId1793"/>
    <hyperlink ref="F362" r:id="rId1794"/>
    <hyperlink ref="F90" r:id="rId1795"/>
    <hyperlink ref="F363" r:id="rId1796"/>
    <hyperlink ref="F364" r:id="rId1797"/>
    <hyperlink ref="F365" r:id="rId1798"/>
    <hyperlink ref="F366" r:id="rId1799"/>
    <hyperlink ref="F367" r:id="rId1800"/>
    <hyperlink ref="F368" r:id="rId1801"/>
    <hyperlink ref="F369" r:id="rId1802"/>
    <hyperlink ref="F618" r:id="rId1803"/>
    <hyperlink ref="F370" r:id="rId1804"/>
    <hyperlink ref="F371" r:id="rId1805"/>
    <hyperlink ref="F372" r:id="rId1806"/>
    <hyperlink ref="F373" r:id="rId1807"/>
    <hyperlink ref="F374" r:id="rId1808"/>
    <hyperlink ref="F375" r:id="rId1809"/>
    <hyperlink ref="F376" r:id="rId1810"/>
    <hyperlink ref="F377" r:id="rId1811"/>
    <hyperlink ref="F378" r:id="rId1812"/>
    <hyperlink ref="F379" r:id="rId1813"/>
    <hyperlink ref="F380" r:id="rId1814"/>
    <hyperlink ref="F381" r:id="rId1815"/>
    <hyperlink ref="F382" r:id="rId1816"/>
    <hyperlink ref="F383" r:id="rId1817"/>
    <hyperlink ref="F384" r:id="rId1818"/>
    <hyperlink ref="F385" r:id="rId1819"/>
    <hyperlink ref="F386" r:id="rId1820"/>
    <hyperlink ref="F387" r:id="rId1821"/>
    <hyperlink ref="F388" r:id="rId1822"/>
    <hyperlink ref="F619" r:id="rId1823"/>
    <hyperlink ref="F102" r:id="rId1824"/>
    <hyperlink ref="F389" r:id="rId1825"/>
    <hyperlink ref="F390" r:id="rId1826"/>
    <hyperlink ref="F391" r:id="rId1827"/>
    <hyperlink ref="F392" r:id="rId1828"/>
    <hyperlink ref="F393" r:id="rId1829"/>
    <hyperlink ref="F394" r:id="rId1830"/>
    <hyperlink ref="F395" r:id="rId1831"/>
    <hyperlink ref="F396" r:id="rId1832"/>
    <hyperlink ref="F397" r:id="rId1833"/>
    <hyperlink ref="F398" r:id="rId1834"/>
    <hyperlink ref="F399" r:id="rId1835"/>
    <hyperlink ref="F91" r:id="rId1836"/>
    <hyperlink ref="F400" r:id="rId1837"/>
    <hyperlink ref="F401" r:id="rId1838"/>
    <hyperlink ref="F402" r:id="rId1839"/>
    <hyperlink ref="F403" r:id="rId1840"/>
    <hyperlink ref="F442" r:id="rId1841"/>
    <hyperlink ref="F103" r:id="rId1842"/>
    <hyperlink ref="F104" r:id="rId1843"/>
    <hyperlink ref="F105" r:id="rId1844"/>
    <hyperlink ref="F106" r:id="rId1845"/>
    <hyperlink ref="F404" r:id="rId1846"/>
    <hyperlink ref="F620" r:id="rId1847"/>
    <hyperlink ref="F14" r:id="rId1848"/>
    <hyperlink ref="F19" r:id="rId1849"/>
    <hyperlink ref="F621" r:id="rId1850"/>
    <hyperlink ref="F405" r:id="rId1851"/>
    <hyperlink ref="F622" r:id="rId1852"/>
    <hyperlink ref="F406" r:id="rId1853"/>
    <hyperlink ref="F407" r:id="rId1854"/>
    <hyperlink ref="F408" r:id="rId1855"/>
    <hyperlink ref="F409" r:id="rId1856"/>
    <hyperlink ref="F410" r:id="rId1857"/>
    <hyperlink ref="F411" r:id="rId1858"/>
    <hyperlink ref="F623" r:id="rId1859"/>
    <hyperlink ref="F412" r:id="rId1860"/>
    <hyperlink ref="F413" r:id="rId1861"/>
    <hyperlink ref="F26" r:id="rId1862"/>
    <hyperlink ref="F110" r:id="rId1863"/>
    <hyperlink ref="F414" r:id="rId1864"/>
    <hyperlink ref="F415" r:id="rId1865"/>
    <hyperlink ref="F416" r:id="rId1866"/>
    <hyperlink ref="F417" r:id="rId1867"/>
    <hyperlink ref="F624" r:id="rId1868"/>
    <hyperlink ref="F418" r:id="rId1869"/>
    <hyperlink ref="F419" r:id="rId1870"/>
    <hyperlink ref="F420" r:id="rId1871"/>
    <hyperlink ref="F421" r:id="rId1872"/>
    <hyperlink ref="F422" r:id="rId1873"/>
    <hyperlink ref="F423" r:id="rId1874"/>
    <hyperlink ref="F424" r:id="rId1875"/>
    <hyperlink ref="F425" r:id="rId1876"/>
    <hyperlink ref="F426" r:id="rId1877"/>
    <hyperlink ref="F427" r:id="rId1878"/>
    <hyperlink ref="F428" r:id="rId1879"/>
    <hyperlink ref="F429" r:id="rId1880"/>
    <hyperlink ref="F430" r:id="rId1881"/>
    <hyperlink ref="F431" r:id="rId1882"/>
    <hyperlink ref="F432" r:id="rId1883"/>
    <hyperlink ref="F433" r:id="rId1884"/>
    <hyperlink ref="F434" r:id="rId1885"/>
    <hyperlink ref="F435" r:id="rId1886"/>
    <hyperlink ref="F436" r:id="rId1887"/>
    <hyperlink ref="F437" r:id="rId1888"/>
    <hyperlink ref="F438" r:id="rId1889"/>
    <hyperlink ref="F439" r:id="rId1890"/>
    <hyperlink ref="AX562" r:id="rId1891"/>
    <hyperlink ref="AX563" r:id="rId1892"/>
    <hyperlink ref="AX96" r:id="rId1893"/>
    <hyperlink ref="AX61" r:id="rId1894"/>
    <hyperlink ref="AX125" r:id="rId1895"/>
    <hyperlink ref="AX62" r:id="rId1896"/>
    <hyperlink ref="AX63" r:id="rId1897"/>
    <hyperlink ref="AX564" r:id="rId1898"/>
    <hyperlink ref="AX28" r:id="rId1899"/>
    <hyperlink ref="AX126" r:id="rId1900"/>
    <hyperlink ref="AX565" r:id="rId1901"/>
    <hyperlink ref="AX23" r:id="rId1902"/>
    <hyperlink ref="AX64" r:id="rId1903"/>
    <hyperlink ref="AX65" r:id="rId1904"/>
    <hyperlink ref="AX66" r:id="rId1905"/>
    <hyperlink ref="AX67" r:id="rId1906"/>
    <hyperlink ref="AX68" r:id="rId1907"/>
    <hyperlink ref="AX127" r:id="rId1908"/>
    <hyperlink ref="AX566" r:id="rId1909"/>
    <hyperlink ref="AX5" r:id="rId1910"/>
    <hyperlink ref="AX69" r:id="rId1911"/>
    <hyperlink ref="AX449" r:id="rId1912"/>
    <hyperlink ref="AX97" r:id="rId1913"/>
    <hyperlink ref="AX22" r:id="rId1914"/>
    <hyperlink ref="AX567" r:id="rId1915"/>
    <hyperlink ref="AX70" r:id="rId1916"/>
    <hyperlink ref="AX18" r:id="rId1917"/>
    <hyperlink ref="AX568" r:id="rId1918"/>
    <hyperlink ref="AX71" r:id="rId1919"/>
    <hyperlink ref="AX448" r:id="rId1920"/>
    <hyperlink ref="AX98" r:id="rId1921"/>
    <hyperlink ref="AX29" r:id="rId1922"/>
    <hyperlink ref="AX15" r:id="rId1923"/>
    <hyperlink ref="AX128" r:id="rId1924"/>
    <hyperlink ref="AX72" r:id="rId1925"/>
    <hyperlink ref="AX73" r:id="rId1926"/>
    <hyperlink ref="AX129" r:id="rId1927"/>
    <hyperlink ref="AX569" r:id="rId1928"/>
    <hyperlink ref="AX570" r:id="rId1929"/>
    <hyperlink ref="AX571" r:id="rId1930"/>
    <hyperlink ref="AX572" r:id="rId1931"/>
    <hyperlink ref="AX573" r:id="rId1932"/>
    <hyperlink ref="AX574" r:id="rId1933"/>
    <hyperlink ref="AX9" r:id="rId1934"/>
    <hyperlink ref="AX575" r:id="rId1935"/>
    <hyperlink ref="AX576" r:id="rId1936"/>
    <hyperlink ref="AX577" r:id="rId1937"/>
    <hyperlink ref="AX578" r:id="rId1938"/>
    <hyperlink ref="AX579" r:id="rId1939"/>
    <hyperlink ref="AX580" r:id="rId1940"/>
    <hyperlink ref="AX581" r:id="rId1941"/>
    <hyperlink ref="AX130" r:id="rId1942"/>
    <hyperlink ref="AX131" r:id="rId1943"/>
    <hyperlink ref="AX582" r:id="rId1944"/>
    <hyperlink ref="AX583" r:id="rId1945"/>
    <hyperlink ref="AX584" r:id="rId1946"/>
    <hyperlink ref="AX585" r:id="rId1947"/>
    <hyperlink ref="AX586" r:id="rId1948"/>
    <hyperlink ref="AX587" r:id="rId1949"/>
    <hyperlink ref="AX588" r:id="rId1950"/>
    <hyperlink ref="AX589" r:id="rId1951"/>
    <hyperlink ref="AX590" r:id="rId1952"/>
    <hyperlink ref="AX591" r:id="rId1953"/>
    <hyperlink ref="AX592" r:id="rId1954"/>
    <hyperlink ref="AX593" r:id="rId1955"/>
    <hyperlink ref="AX594" r:id="rId1956"/>
    <hyperlink ref="AX595" r:id="rId1957"/>
    <hyperlink ref="AX596" r:id="rId1958"/>
    <hyperlink ref="AX597" r:id="rId1959"/>
    <hyperlink ref="AX598" r:id="rId1960"/>
    <hyperlink ref="AX599" r:id="rId1961"/>
    <hyperlink ref="AX600" r:id="rId1962"/>
    <hyperlink ref="AX601" r:id="rId1963"/>
    <hyperlink ref="AX602" r:id="rId1964"/>
    <hyperlink ref="AX74" r:id="rId1965"/>
    <hyperlink ref="AX444" r:id="rId1966"/>
    <hyperlink ref="AX99" r:id="rId1967"/>
    <hyperlink ref="AX21" r:id="rId1968"/>
    <hyperlink ref="AX75" r:id="rId1969"/>
    <hyperlink ref="AX132" r:id="rId1970"/>
    <hyperlink ref="AX133" r:id="rId1971"/>
    <hyperlink ref="AX76" r:id="rId1972"/>
    <hyperlink ref="AX77" r:id="rId1973"/>
    <hyperlink ref="AX603" r:id="rId1974"/>
    <hyperlink ref="AX78" r:id="rId1975"/>
    <hyperlink ref="AX79" r:id="rId1976"/>
    <hyperlink ref="AX445" r:id="rId1977"/>
    <hyperlink ref="AX100" r:id="rId1978"/>
    <hyperlink ref="AX101" r:id="rId1979"/>
    <hyperlink ref="AX80" r:id="rId1980"/>
    <hyperlink ref="AX81" r:id="rId1981"/>
    <hyperlink ref="AX604" r:id="rId1982"/>
    <hyperlink ref="AX134" r:id="rId1983"/>
    <hyperlink ref="AX135" r:id="rId1984"/>
    <hyperlink ref="AX136" r:id="rId1985"/>
    <hyperlink ref="AX137" r:id="rId1986"/>
    <hyperlink ref="AX138" r:id="rId1987"/>
    <hyperlink ref="AX139" r:id="rId1988"/>
    <hyperlink ref="AX140" r:id="rId1989"/>
    <hyperlink ref="AX141" r:id="rId1990"/>
    <hyperlink ref="AX142" r:id="rId1991"/>
    <hyperlink ref="AX143" r:id="rId1992"/>
    <hyperlink ref="AX144" r:id="rId1993"/>
    <hyperlink ref="AX145" r:id="rId1994"/>
    <hyperlink ref="AX146" r:id="rId1995"/>
    <hyperlink ref="AX147" r:id="rId1996"/>
    <hyperlink ref="AX148" r:id="rId1997"/>
    <hyperlink ref="AX149" r:id="rId1998"/>
    <hyperlink ref="AX150" r:id="rId1999"/>
    <hyperlink ref="AX151" r:id="rId2000"/>
    <hyperlink ref="AX152" r:id="rId2001"/>
    <hyperlink ref="AX153" r:id="rId2002"/>
    <hyperlink ref="AX154" r:id="rId2003"/>
    <hyperlink ref="AX155" r:id="rId2004"/>
    <hyperlink ref="AX156" r:id="rId2005"/>
    <hyperlink ref="AX157" r:id="rId2006"/>
    <hyperlink ref="AX158" r:id="rId2007"/>
    <hyperlink ref="AX159" r:id="rId2008"/>
    <hyperlink ref="AX160" r:id="rId2009"/>
    <hyperlink ref="AX161" r:id="rId2010"/>
    <hyperlink ref="AX162" r:id="rId2011"/>
    <hyperlink ref="AX163" r:id="rId2012"/>
    <hyperlink ref="AX164" r:id="rId2013"/>
    <hyperlink ref="AX165" r:id="rId2014"/>
    <hyperlink ref="AX166" r:id="rId2015"/>
    <hyperlink ref="AX167" r:id="rId2016"/>
    <hyperlink ref="AX168" r:id="rId2017"/>
    <hyperlink ref="AX169" r:id="rId2018"/>
    <hyperlink ref="AX170" r:id="rId2019"/>
    <hyperlink ref="AX171" r:id="rId2020"/>
    <hyperlink ref="AX172" r:id="rId2021"/>
    <hyperlink ref="AX173" r:id="rId2022"/>
    <hyperlink ref="AX174" r:id="rId2023"/>
    <hyperlink ref="AX175" r:id="rId2024"/>
    <hyperlink ref="AX176" r:id="rId2025"/>
    <hyperlink ref="AX177" r:id="rId2026"/>
    <hyperlink ref="AX178" r:id="rId2027"/>
    <hyperlink ref="AX179" r:id="rId2028"/>
    <hyperlink ref="AX180" r:id="rId2029"/>
    <hyperlink ref="AX181" r:id="rId2030"/>
    <hyperlink ref="AX182" r:id="rId2031"/>
    <hyperlink ref="AX183" r:id="rId2032"/>
    <hyperlink ref="AX184" r:id="rId2033"/>
    <hyperlink ref="AX185" r:id="rId2034"/>
    <hyperlink ref="AX186" r:id="rId2035"/>
    <hyperlink ref="AX187" r:id="rId2036"/>
    <hyperlink ref="AX188" r:id="rId2037"/>
    <hyperlink ref="AX189" r:id="rId2038"/>
    <hyperlink ref="AX190" r:id="rId2039"/>
    <hyperlink ref="AX191" r:id="rId2040"/>
    <hyperlink ref="AX192" r:id="rId2041"/>
    <hyperlink ref="AX193" r:id="rId2042"/>
    <hyperlink ref="AX194" r:id="rId2043"/>
    <hyperlink ref="AX195" r:id="rId2044"/>
    <hyperlink ref="AX196" r:id="rId2045"/>
    <hyperlink ref="AX197" r:id="rId2046"/>
    <hyperlink ref="AX198" r:id="rId2047"/>
    <hyperlink ref="AX199" r:id="rId2048"/>
    <hyperlink ref="AX200" r:id="rId2049"/>
    <hyperlink ref="AX201" r:id="rId2050"/>
    <hyperlink ref="AX202" r:id="rId2051"/>
    <hyperlink ref="AX82" r:id="rId2052"/>
    <hyperlink ref="AX605" r:id="rId2053"/>
    <hyperlink ref="AX203" r:id="rId2054"/>
    <hyperlink ref="AX204" r:id="rId2055"/>
    <hyperlink ref="AX205" r:id="rId2056"/>
    <hyperlink ref="AX206" r:id="rId2057"/>
    <hyperlink ref="AX606" r:id="rId2058"/>
    <hyperlink ref="AX207" r:id="rId2059"/>
    <hyperlink ref="AX208" r:id="rId2060"/>
    <hyperlink ref="AX209" r:id="rId2061"/>
    <hyperlink ref="AX210" r:id="rId2062"/>
    <hyperlink ref="AX211" r:id="rId2063"/>
    <hyperlink ref="AX212" r:id="rId2064"/>
    <hyperlink ref="AX213" r:id="rId2065"/>
    <hyperlink ref="AX214" r:id="rId2066"/>
    <hyperlink ref="AX215" r:id="rId2067"/>
    <hyperlink ref="AX216" r:id="rId2068"/>
    <hyperlink ref="AX217" r:id="rId2069"/>
    <hyperlink ref="AX218" r:id="rId2070"/>
    <hyperlink ref="AX219" r:id="rId2071"/>
    <hyperlink ref="AX220" r:id="rId2072"/>
    <hyperlink ref="AX221" r:id="rId2073"/>
    <hyperlink ref="AX222" r:id="rId2074"/>
    <hyperlink ref="AX223" r:id="rId2075"/>
    <hyperlink ref="AX224" r:id="rId2076"/>
    <hyperlink ref="AX225" r:id="rId2077"/>
    <hyperlink ref="AX226" r:id="rId2078"/>
    <hyperlink ref="AX227" r:id="rId2079"/>
    <hyperlink ref="AX228" r:id="rId2080"/>
    <hyperlink ref="AX229" r:id="rId2081"/>
    <hyperlink ref="AX230" r:id="rId2082"/>
    <hyperlink ref="AX231" r:id="rId2083"/>
    <hyperlink ref="AX232" r:id="rId2084"/>
    <hyperlink ref="AX233" r:id="rId2085"/>
    <hyperlink ref="AX234" r:id="rId2086"/>
    <hyperlink ref="AX235" r:id="rId2087"/>
    <hyperlink ref="AX236" r:id="rId2088"/>
    <hyperlink ref="AX237" r:id="rId2089"/>
    <hyperlink ref="AX238" r:id="rId2090"/>
    <hyperlink ref="AX239" r:id="rId2091"/>
    <hyperlink ref="AX240" r:id="rId2092"/>
    <hyperlink ref="AX241" r:id="rId2093"/>
    <hyperlink ref="AX242" r:id="rId2094"/>
    <hyperlink ref="AX243" r:id="rId2095"/>
    <hyperlink ref="AX244" r:id="rId2096"/>
    <hyperlink ref="AX245" r:id="rId2097"/>
    <hyperlink ref="AX246" r:id="rId2098"/>
    <hyperlink ref="AX247" r:id="rId2099"/>
    <hyperlink ref="AX248" r:id="rId2100"/>
    <hyperlink ref="AX249" r:id="rId2101"/>
    <hyperlink ref="AX250" r:id="rId2102"/>
    <hyperlink ref="AX251" r:id="rId2103"/>
    <hyperlink ref="AX252" r:id="rId2104"/>
    <hyperlink ref="AX253" r:id="rId2105"/>
    <hyperlink ref="AX254" r:id="rId2106"/>
    <hyperlink ref="AX255" r:id="rId2107"/>
    <hyperlink ref="AX256" r:id="rId2108"/>
    <hyperlink ref="AX257" r:id="rId2109"/>
    <hyperlink ref="AX258" r:id="rId2110"/>
    <hyperlink ref="AX259" r:id="rId2111"/>
    <hyperlink ref="AX260" r:id="rId2112"/>
    <hyperlink ref="AX261" r:id="rId2113"/>
    <hyperlink ref="AX262" r:id="rId2114"/>
    <hyperlink ref="AX263" r:id="rId2115"/>
    <hyperlink ref="AX264" r:id="rId2116"/>
    <hyperlink ref="AX265" r:id="rId2117"/>
    <hyperlink ref="AX266" r:id="rId2118"/>
    <hyperlink ref="AX267" r:id="rId2119"/>
    <hyperlink ref="AX268" r:id="rId2120"/>
    <hyperlink ref="AX269" r:id="rId2121"/>
    <hyperlink ref="AX270" r:id="rId2122"/>
    <hyperlink ref="AX271" r:id="rId2123"/>
    <hyperlink ref="AX272" r:id="rId2124"/>
    <hyperlink ref="AX273" r:id="rId2125"/>
    <hyperlink ref="AX274" r:id="rId2126"/>
    <hyperlink ref="AX275" r:id="rId2127"/>
    <hyperlink ref="AX276" r:id="rId2128"/>
    <hyperlink ref="AX277" r:id="rId2129"/>
    <hyperlink ref="AX278" r:id="rId2130"/>
    <hyperlink ref="AX279" r:id="rId2131"/>
    <hyperlink ref="AX280" r:id="rId2132"/>
    <hyperlink ref="AX281" r:id="rId2133"/>
    <hyperlink ref="AX282" r:id="rId2134"/>
    <hyperlink ref="AX283" r:id="rId2135"/>
    <hyperlink ref="AX284" r:id="rId2136"/>
    <hyperlink ref="AX607" r:id="rId2137"/>
    <hyperlink ref="AX8" r:id="rId2138"/>
    <hyperlink ref="AX608" r:id="rId2139"/>
    <hyperlink ref="AX609" r:id="rId2140"/>
    <hyperlink ref="AX610" r:id="rId2141"/>
    <hyperlink ref="AX285" r:id="rId2142"/>
    <hyperlink ref="AX611" r:id="rId2143"/>
    <hyperlink ref="AX286" r:id="rId2144"/>
    <hyperlink ref="AX287" r:id="rId2145"/>
    <hyperlink ref="AX288" r:id="rId2146"/>
    <hyperlink ref="AX289" r:id="rId2147"/>
    <hyperlink ref="AX290" r:id="rId2148"/>
    <hyperlink ref="AX291" r:id="rId2149"/>
    <hyperlink ref="AX292" r:id="rId2150"/>
    <hyperlink ref="AX612" r:id="rId2151"/>
    <hyperlink ref="AX293" r:id="rId2152"/>
    <hyperlink ref="AX294" r:id="rId2153"/>
    <hyperlink ref="AX295" r:id="rId2154"/>
    <hyperlink ref="AX296" r:id="rId2155"/>
    <hyperlink ref="AX83" r:id="rId2156"/>
    <hyperlink ref="AX297" r:id="rId2157"/>
    <hyperlink ref="AX298" r:id="rId2158"/>
    <hyperlink ref="AX299" r:id="rId2159"/>
    <hyperlink ref="AX300" r:id="rId2160"/>
    <hyperlink ref="AX301" r:id="rId2161"/>
    <hyperlink ref="AX440" r:id="rId2162"/>
    <hyperlink ref="AX613" r:id="rId2163"/>
    <hyperlink ref="AX302" r:id="rId2164"/>
    <hyperlink ref="AX107" r:id="rId2165"/>
    <hyperlink ref="AX12" r:id="rId2166"/>
    <hyperlink ref="AX614" r:id="rId2167"/>
    <hyperlink ref="AX615" r:id="rId2168"/>
    <hyperlink ref="AX303" r:id="rId2169"/>
    <hyperlink ref="AX304" r:id="rId2170"/>
    <hyperlink ref="AX84" r:id="rId2171"/>
    <hyperlink ref="AX305" r:id="rId2172"/>
    <hyperlink ref="AX306" r:id="rId2173"/>
    <hyperlink ref="AX307" r:id="rId2174"/>
    <hyperlink ref="AX308" r:id="rId2175"/>
    <hyperlink ref="AX309" r:id="rId2176"/>
    <hyperlink ref="AX310" r:id="rId2177"/>
    <hyperlink ref="AX311" r:id="rId2178"/>
    <hyperlink ref="AX312" r:id="rId2179"/>
    <hyperlink ref="AX313" r:id="rId2180"/>
    <hyperlink ref="AX314" r:id="rId2181"/>
    <hyperlink ref="AX315" r:id="rId2182"/>
    <hyperlink ref="AX316" r:id="rId2183"/>
    <hyperlink ref="AX108" r:id="rId2184"/>
    <hyperlink ref="AX317" r:id="rId2185"/>
    <hyperlink ref="AX109" r:id="rId2186"/>
    <hyperlink ref="AX616" r:id="rId2187"/>
    <hyperlink ref="AX318" r:id="rId2188"/>
    <hyperlink ref="AX319" r:id="rId2189"/>
    <hyperlink ref="AX320" r:id="rId2190"/>
    <hyperlink ref="AX321" r:id="rId2191"/>
    <hyperlink ref="AX322" r:id="rId2192"/>
    <hyperlink ref="AX323" r:id="rId2193"/>
    <hyperlink ref="AX324" r:id="rId2194"/>
    <hyperlink ref="AX325" r:id="rId2195"/>
    <hyperlink ref="AX326" r:id="rId2196"/>
    <hyperlink ref="AX327" r:id="rId2197"/>
    <hyperlink ref="AX328" r:id="rId2198"/>
    <hyperlink ref="AX329" r:id="rId2199"/>
    <hyperlink ref="AX330" r:id="rId2200"/>
    <hyperlink ref="AX331" r:id="rId2201"/>
    <hyperlink ref="AX332" r:id="rId2202"/>
    <hyperlink ref="AX333" r:id="rId2203"/>
    <hyperlink ref="AX334" r:id="rId2204"/>
    <hyperlink ref="AX335" r:id="rId2205"/>
    <hyperlink ref="AX336" r:id="rId2206"/>
    <hyperlink ref="AX337" r:id="rId2207"/>
    <hyperlink ref="AX338" r:id="rId2208"/>
    <hyperlink ref="AX339" r:id="rId2209"/>
    <hyperlink ref="AX340" r:id="rId2210"/>
    <hyperlink ref="AX341" r:id="rId2211"/>
    <hyperlink ref="AX342" r:id="rId2212"/>
    <hyperlink ref="AX343" r:id="rId2213"/>
    <hyperlink ref="AX85" r:id="rId2214"/>
    <hyperlink ref="AX344" r:id="rId2215"/>
    <hyperlink ref="AX345" r:id="rId2216"/>
    <hyperlink ref="AX346" r:id="rId2217"/>
    <hyperlink ref="AX347" r:id="rId2218"/>
    <hyperlink ref="AX348" r:id="rId2219"/>
    <hyperlink ref="AX349" r:id="rId2220"/>
    <hyperlink ref="AX350" r:id="rId2221"/>
    <hyperlink ref="AX351" r:id="rId2222"/>
    <hyperlink ref="AX86" r:id="rId2223"/>
    <hyperlink ref="AX352" r:id="rId2224"/>
    <hyperlink ref="AX617" r:id="rId2225"/>
    <hyperlink ref="AX353" r:id="rId2226"/>
    <hyperlink ref="AX354" r:id="rId2227"/>
    <hyperlink ref="AX355" r:id="rId2228"/>
    <hyperlink ref="AX87" r:id="rId2229"/>
    <hyperlink ref="AX356" r:id="rId2230"/>
    <hyperlink ref="AX357" r:id="rId2231"/>
    <hyperlink ref="AX358" r:id="rId2232"/>
    <hyperlink ref="AX359" r:id="rId2233"/>
    <hyperlink ref="AX88" r:id="rId2234"/>
    <hyperlink ref="AX360" r:id="rId2235"/>
    <hyperlink ref="AX89" r:id="rId2236"/>
    <hyperlink ref="AX361" r:id="rId2237"/>
    <hyperlink ref="AX362" r:id="rId2238"/>
    <hyperlink ref="AX90" r:id="rId2239"/>
    <hyperlink ref="AX363" r:id="rId2240"/>
    <hyperlink ref="AX364" r:id="rId2241"/>
    <hyperlink ref="AX365" r:id="rId2242"/>
    <hyperlink ref="AX366" r:id="rId2243"/>
    <hyperlink ref="AX367" r:id="rId2244"/>
    <hyperlink ref="AX368" r:id="rId2245"/>
    <hyperlink ref="AX369" r:id="rId2246"/>
    <hyperlink ref="AX618" r:id="rId2247"/>
    <hyperlink ref="AX370" r:id="rId2248"/>
    <hyperlink ref="AX371" r:id="rId2249"/>
    <hyperlink ref="AX372" r:id="rId2250"/>
    <hyperlink ref="AX373" r:id="rId2251"/>
    <hyperlink ref="AX374" r:id="rId2252"/>
    <hyperlink ref="AX375" r:id="rId2253"/>
    <hyperlink ref="AX376" r:id="rId2254"/>
    <hyperlink ref="AX377" r:id="rId2255"/>
    <hyperlink ref="AX378" r:id="rId2256"/>
    <hyperlink ref="AX379" r:id="rId2257"/>
    <hyperlink ref="AX380" r:id="rId2258"/>
    <hyperlink ref="AX381" r:id="rId2259"/>
    <hyperlink ref="AX382" r:id="rId2260"/>
    <hyperlink ref="AX383" r:id="rId2261"/>
    <hyperlink ref="AX384" r:id="rId2262"/>
    <hyperlink ref="AX385" r:id="rId2263"/>
    <hyperlink ref="AX386" r:id="rId2264"/>
    <hyperlink ref="AX387" r:id="rId2265"/>
    <hyperlink ref="AX388" r:id="rId2266"/>
    <hyperlink ref="AX619" r:id="rId2267"/>
    <hyperlink ref="AX102" r:id="rId2268"/>
    <hyperlink ref="AX389" r:id="rId2269"/>
    <hyperlink ref="AX390" r:id="rId2270"/>
    <hyperlink ref="AX391" r:id="rId2271"/>
    <hyperlink ref="AX392" r:id="rId2272"/>
    <hyperlink ref="AX393" r:id="rId2273"/>
    <hyperlink ref="AX394" r:id="rId2274"/>
    <hyperlink ref="AX395" r:id="rId2275"/>
    <hyperlink ref="AX396" r:id="rId2276"/>
    <hyperlink ref="AX397" r:id="rId2277"/>
    <hyperlink ref="AX398" r:id="rId2278"/>
    <hyperlink ref="AX399" r:id="rId2279"/>
    <hyperlink ref="AX91" r:id="rId2280"/>
    <hyperlink ref="AX400" r:id="rId2281"/>
    <hyperlink ref="AX401" r:id="rId2282"/>
    <hyperlink ref="AX402" r:id="rId2283"/>
    <hyperlink ref="AX403" r:id="rId2284"/>
    <hyperlink ref="AX442" r:id="rId2285"/>
    <hyperlink ref="AX103" r:id="rId2286"/>
    <hyperlink ref="AX104" r:id="rId2287"/>
    <hyperlink ref="AX105" r:id="rId2288"/>
    <hyperlink ref="AX106" r:id="rId2289"/>
    <hyperlink ref="AX404" r:id="rId2290"/>
    <hyperlink ref="AX620" r:id="rId2291"/>
    <hyperlink ref="AX14" r:id="rId2292"/>
    <hyperlink ref="AX19" r:id="rId2293"/>
    <hyperlink ref="AX621" r:id="rId2294"/>
    <hyperlink ref="AX405" r:id="rId2295"/>
    <hyperlink ref="AX622" r:id="rId2296"/>
    <hyperlink ref="AX406" r:id="rId2297"/>
    <hyperlink ref="AX407" r:id="rId2298"/>
    <hyperlink ref="AX408" r:id="rId2299"/>
    <hyperlink ref="AX409" r:id="rId2300"/>
    <hyperlink ref="AX410" r:id="rId2301"/>
    <hyperlink ref="AX411" r:id="rId2302"/>
    <hyperlink ref="AX623" r:id="rId2303"/>
    <hyperlink ref="AX412" r:id="rId2304"/>
    <hyperlink ref="AX413" r:id="rId2305"/>
    <hyperlink ref="AX26" r:id="rId2306"/>
    <hyperlink ref="AX110" r:id="rId2307"/>
    <hyperlink ref="AX414" r:id="rId2308"/>
    <hyperlink ref="AX415" r:id="rId2309"/>
    <hyperlink ref="AX416" r:id="rId2310"/>
    <hyperlink ref="AX417" r:id="rId2311"/>
    <hyperlink ref="AX624" r:id="rId2312"/>
    <hyperlink ref="AX418" r:id="rId2313"/>
    <hyperlink ref="AX419" r:id="rId2314"/>
    <hyperlink ref="AX420" r:id="rId2315"/>
    <hyperlink ref="AX421" r:id="rId2316"/>
    <hyperlink ref="AX422" r:id="rId2317"/>
    <hyperlink ref="AX423" r:id="rId2318"/>
    <hyperlink ref="AX424" r:id="rId2319"/>
    <hyperlink ref="AX425" r:id="rId2320"/>
    <hyperlink ref="AX426" r:id="rId2321"/>
    <hyperlink ref="AX427" r:id="rId2322"/>
    <hyperlink ref="AX428" r:id="rId2323"/>
    <hyperlink ref="AX429" r:id="rId2324"/>
    <hyperlink ref="AX430" r:id="rId2325"/>
    <hyperlink ref="AX431" r:id="rId2326"/>
    <hyperlink ref="AX432" r:id="rId2327"/>
    <hyperlink ref="AX433" r:id="rId2328"/>
    <hyperlink ref="AX434" r:id="rId2329"/>
    <hyperlink ref="AX435" r:id="rId2330"/>
    <hyperlink ref="AX436" r:id="rId2331"/>
    <hyperlink ref="AX437" r:id="rId2332"/>
    <hyperlink ref="AX438" r:id="rId2333"/>
    <hyperlink ref="AX439" r:id="rId2334"/>
  </hyperlinks>
  <pageMargins left="0.7" right="0.7" top="0.75" bottom="0.75" header="0.3" footer="0.3"/>
  <pageSetup orientation="portrait" horizontalDpi="0" verticalDpi="0" r:id="rId2335"/>
  <legacyDrawing r:id="rId2336"/>
  <tableParts count="1">
    <tablePart r:id="rId233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5" x14ac:dyDescent="0.25"/>
  <cols>
    <col min="1" max="1" width="10.85546875" style="3" bestFit="1" customWidth="1"/>
    <col min="2" max="2" width="16.85546875" style="3" bestFit="1" customWidth="1"/>
    <col min="4" max="5" width="9.140625" customWidth="1"/>
  </cols>
  <sheetData>
    <row r="1" spans="1:1" x14ac:dyDescent="0.25">
      <c r="A1" s="3" t="s">
        <v>49</v>
      </c>
    </row>
    <row r="2" spans="1:1" ht="15" customHeight="1" x14ac:dyDescent="0.25"/>
    <row r="3" spans="1:1" ht="15" customHeight="1" x14ac:dyDescent="0.25">
      <c r="A3" s="31" t="s">
        <v>50</v>
      </c>
    </row>
    <row r="21" spans="4:4" x14ac:dyDescent="0.2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F10"/>
  <sheetViews>
    <sheetView workbookViewId="0">
      <pane ySplit="2" topLeftCell="A3" activePane="bottomLeft" state="frozen"/>
      <selection pane="bottomLeft" activeCell="A3" sqref="A3:AF3"/>
    </sheetView>
  </sheetViews>
  <sheetFormatPr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customWidth="1"/>
    <col min="12" max="12" width="9.7109375" customWidth="1"/>
    <col min="13" max="13" width="13.140625" customWidth="1"/>
    <col min="14" max="15" width="8.42578125" customWidth="1"/>
    <col min="16" max="16" width="18.28515625" customWidth="1"/>
    <col min="17" max="17" width="14.85546875" customWidth="1"/>
    <col min="18" max="18" width="14.5703125" customWidth="1"/>
    <col min="19" max="21" width="24.140625" customWidth="1"/>
    <col min="22" max="22" width="21.28515625" customWidth="1"/>
    <col min="23" max="23" width="19.28515625" customWidth="1"/>
    <col min="24" max="24" width="10" customWidth="1"/>
    <col min="25" max="25" width="13.7109375" hidden="1" customWidth="1"/>
    <col min="26" max="26" width="15.140625" hidden="1" customWidth="1"/>
    <col min="27" max="27" width="15.42578125" hidden="1" customWidth="1"/>
    <col min="28" max="28" width="13.140625" hidden="1" customWidth="1"/>
    <col min="29" max="29" width="15.85546875" hidden="1" customWidth="1"/>
    <col min="30" max="30" width="14.5703125" hidden="1" customWidth="1"/>
    <col min="31" max="31" width="17.42578125" hidden="1" customWidth="1"/>
    <col min="32" max="32" width="11.5703125" hidden="1" customWidth="1"/>
  </cols>
  <sheetData>
    <row r="1" spans="1:32" x14ac:dyDescent="0.25">
      <c r="B1" s="54" t="s">
        <v>39</v>
      </c>
      <c r="C1" s="55"/>
      <c r="D1" s="55"/>
      <c r="E1" s="56"/>
      <c r="F1" s="53" t="s">
        <v>43</v>
      </c>
      <c r="G1" s="57" t="s">
        <v>44</v>
      </c>
      <c r="H1" s="58"/>
      <c r="I1" s="59" t="s">
        <v>40</v>
      </c>
      <c r="J1" s="60"/>
      <c r="K1" s="61" t="s">
        <v>42</v>
      </c>
      <c r="L1" s="62"/>
      <c r="M1" s="62"/>
      <c r="N1" s="62"/>
      <c r="O1" s="62"/>
      <c r="P1" s="62"/>
      <c r="Q1" s="62"/>
      <c r="R1" s="62"/>
      <c r="S1" s="62"/>
      <c r="T1" s="62"/>
      <c r="U1" s="62"/>
      <c r="V1" s="62"/>
      <c r="W1" s="62"/>
      <c r="X1" s="62"/>
    </row>
    <row r="2" spans="1:32" s="13" customFormat="1" ht="30" customHeight="1" x14ac:dyDescent="0.2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c r="Y2" s="13" t="s">
        <v>6381</v>
      </c>
      <c r="Z2" s="13" t="s">
        <v>6383</v>
      </c>
      <c r="AA2" s="13" t="s">
        <v>6387</v>
      </c>
      <c r="AB2" s="13" t="s">
        <v>6396</v>
      </c>
      <c r="AC2" s="13" t="s">
        <v>6408</v>
      </c>
      <c r="AD2" s="13" t="s">
        <v>6411</v>
      </c>
      <c r="AE2" s="13" t="s">
        <v>6412</v>
      </c>
      <c r="AF2" s="13" t="s">
        <v>6414</v>
      </c>
    </row>
    <row r="3" spans="1:32" x14ac:dyDescent="0.25">
      <c r="A3" s="67"/>
      <c r="B3" s="68"/>
      <c r="C3" s="68"/>
      <c r="D3" s="14"/>
      <c r="E3" s="68"/>
      <c r="F3" s="15"/>
      <c r="G3" s="63"/>
      <c r="H3" s="63"/>
      <c r="I3" s="51"/>
      <c r="J3" s="129"/>
      <c r="K3" s="47"/>
      <c r="L3" s="47"/>
      <c r="M3" s="47"/>
      <c r="N3" s="47"/>
      <c r="O3" s="47"/>
      <c r="P3" s="47"/>
      <c r="Q3" s="47"/>
      <c r="R3" s="47"/>
      <c r="S3" s="47"/>
      <c r="T3" s="47"/>
      <c r="U3" s="47"/>
      <c r="V3" s="47"/>
      <c r="W3" s="48"/>
      <c r="X3" s="48"/>
      <c r="Y3" s="81"/>
      <c r="Z3" s="81"/>
      <c r="AA3" s="81"/>
      <c r="AB3" s="81"/>
      <c r="AC3" s="81"/>
      <c r="AD3" s="81"/>
      <c r="AE3" s="81"/>
      <c r="AF3" s="81"/>
    </row>
    <row r="10" spans="1:32"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5"/>
  <sheetViews>
    <sheetView workbookViewId="0">
      <selection activeCell="B5" sqref="B5"/>
    </sheetView>
  </sheetViews>
  <sheetFormatPr defaultRowHeight="15" x14ac:dyDescent="0.25"/>
  <cols>
    <col min="1" max="1" width="9.42578125" style="1" bestFit="1" customWidth="1"/>
    <col min="2" max="2" width="9.140625" style="1"/>
    <col min="3" max="3" width="11.5703125" bestFit="1" customWidth="1"/>
    <col min="4" max="4" width="9.140625" customWidth="1"/>
  </cols>
  <sheetData>
    <row r="1" spans="1:3" ht="15" customHeight="1" x14ac:dyDescent="0.25">
      <c r="A1" s="11" t="s">
        <v>144</v>
      </c>
      <c r="B1" s="11" t="s">
        <v>5</v>
      </c>
      <c r="C1" s="11" t="s">
        <v>147</v>
      </c>
    </row>
    <row r="2" spans="1:3" x14ac:dyDescent="0.25">
      <c r="A2" s="81"/>
      <c r="B2" s="87"/>
      <c r="C2" s="81"/>
    </row>
    <row r="3" spans="1:3" x14ac:dyDescent="0.25">
      <c r="A3"/>
      <c r="B3"/>
    </row>
    <row r="4" spans="1:3" x14ac:dyDescent="0.25">
      <c r="A4"/>
      <c r="B4"/>
    </row>
    <row r="5" spans="1:3" x14ac:dyDescent="0.25">
      <c r="A5"/>
      <c r="B5"/>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56"/>
  <sheetViews>
    <sheetView workbookViewId="0">
      <selection activeCell="C40" sqref="C40"/>
    </sheetView>
  </sheetViews>
  <sheetFormatPr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162</v>
      </c>
      <c r="B1" s="13" t="s">
        <v>17</v>
      </c>
      <c r="D1" t="s">
        <v>79</v>
      </c>
      <c r="E1" t="s">
        <v>80</v>
      </c>
      <c r="F1" s="36" t="s">
        <v>86</v>
      </c>
      <c r="G1" s="37" t="s">
        <v>87</v>
      </c>
      <c r="H1" s="36" t="s">
        <v>92</v>
      </c>
      <c r="I1" s="37" t="s">
        <v>93</v>
      </c>
      <c r="J1" s="36" t="s">
        <v>98</v>
      </c>
      <c r="K1" s="37" t="s">
        <v>99</v>
      </c>
      <c r="L1" s="36" t="s">
        <v>104</v>
      </c>
      <c r="M1" s="37" t="s">
        <v>105</v>
      </c>
      <c r="N1" s="36" t="s">
        <v>110</v>
      </c>
      <c r="O1" s="37" t="s">
        <v>111</v>
      </c>
      <c r="P1" s="37" t="s">
        <v>138</v>
      </c>
      <c r="Q1" s="37" t="s">
        <v>139</v>
      </c>
      <c r="R1" s="36" t="s">
        <v>116</v>
      </c>
      <c r="S1" s="36" t="s">
        <v>117</v>
      </c>
      <c r="T1" s="36" t="s">
        <v>122</v>
      </c>
      <c r="U1" s="37" t="s">
        <v>123</v>
      </c>
      <c r="W1" t="s">
        <v>127</v>
      </c>
      <c r="X1" t="s">
        <v>17</v>
      </c>
    </row>
    <row r="2" spans="1:24" ht="15.75" thickTop="1" x14ac:dyDescent="0.25">
      <c r="A2" s="35" t="s">
        <v>6374</v>
      </c>
      <c r="B2" s="35" t="s">
        <v>2129</v>
      </c>
      <c r="D2" s="32">
        <f>MIN(Vertices[Degree])</f>
        <v>0</v>
      </c>
      <c r="E2" s="3">
        <f>COUNTIF(Vertices[Degree], "&gt;= " &amp; D2) - COUNTIF(Vertices[Degree], "&gt;=" &amp; D3)</f>
        <v>0</v>
      </c>
      <c r="F2" s="38">
        <f>MIN(Vertices[In-Degree])</f>
        <v>0</v>
      </c>
      <c r="G2" s="39">
        <f>COUNTIF(Vertices[In-Degree], "&gt;= " &amp; F2) - COUNTIF(Vertices[In-Degree], "&gt;=" &amp; F3)</f>
        <v>615</v>
      </c>
      <c r="H2" s="38">
        <f>MIN(Vertices[Out-Degree])</f>
        <v>0</v>
      </c>
      <c r="I2" s="39">
        <f>COUNTIF(Vertices[Out-Degree], "&gt;= " &amp; H2) - COUNTIF(Vertices[Out-Degree], "&gt;=" &amp; H3)</f>
        <v>24</v>
      </c>
      <c r="J2" s="38">
        <f>MIN(Vertices[Betweenness Centrality])</f>
        <v>0</v>
      </c>
      <c r="K2" s="39">
        <f>COUNTIF(Vertices[Betweenness Centrality], "&gt;= " &amp; J2) - COUNTIF(Vertices[Betweenness Centrality], "&gt;=" &amp; J3)</f>
        <v>614</v>
      </c>
      <c r="L2" s="38">
        <f>MIN(Vertices[Closeness Centrality])</f>
        <v>0</v>
      </c>
      <c r="M2" s="39">
        <f>COUNTIF(Vertices[Closeness Centrality], "&gt;= " &amp; L2) - COUNTIF(Vertices[Closeness Centrality], "&gt;=" &amp; L3)</f>
        <v>534</v>
      </c>
      <c r="N2" s="38">
        <f>MIN(Vertices[Eigenvector Centrality])</f>
        <v>0</v>
      </c>
      <c r="O2" s="39">
        <f>COUNTIF(Vertices[Eigenvector Centrality], "&gt;= " &amp; N2) - COUNTIF(Vertices[Eigenvector Centrality], "&gt;=" &amp; N3)</f>
        <v>184</v>
      </c>
      <c r="P2" s="38">
        <f>MIN(Vertices[PageRank])</f>
        <v>0.363508</v>
      </c>
      <c r="Q2" s="39">
        <f>COUNTIF(Vertices[PageRank], "&gt;= " &amp; P2) - COUNTIF(Vertices[PageRank], "&gt;=" &amp; P3)</f>
        <v>614</v>
      </c>
      <c r="R2" s="38">
        <f>MIN(Vertices[Clustering Coefficient])</f>
        <v>0</v>
      </c>
      <c r="S2" s="44">
        <f>COUNTIF(Vertices[Clustering Coefficient], "&gt;= " &amp; R2) - COUNTIF(Vertices[Clustering Coefficient], "&gt;=" &amp; R3)</f>
        <v>281</v>
      </c>
      <c r="T2" s="38" t="e">
        <f ca="1">MIN(INDIRECT(DynamicFilterSourceColumnRange))</f>
        <v>#REF!</v>
      </c>
      <c r="U2" s="39" t="e">
        <f t="shared" ref="U2:U57" ca="1" si="0">COUNTIF(INDIRECT(DynamicFilterSourceColumnRange), "&gt;= " &amp; T2) - COUNTIF(INDIRECT(DynamicFilterSourceColumnRange), "&gt;=" &amp; T3)</f>
        <v>#REF!</v>
      </c>
      <c r="W2" t="s">
        <v>124</v>
      </c>
      <c r="X2">
        <f>ROWS(HistogramBins[Degree Bin]) - 1</f>
        <v>55</v>
      </c>
    </row>
    <row r="3" spans="1:24" x14ac:dyDescent="0.25">
      <c r="A3" s="120"/>
      <c r="B3" s="120"/>
      <c r="D3" s="33">
        <f t="shared" ref="D3:D26" si="1">D2+($D$57-$D$2)/BinDivisor</f>
        <v>0</v>
      </c>
      <c r="E3" s="3">
        <f>COUNTIF(Vertices[Degree], "&gt;= " &amp; D3) - COUNTIF(Vertices[Degree], "&gt;=" &amp; D4)</f>
        <v>0</v>
      </c>
      <c r="F3" s="40">
        <f t="shared" ref="F3:F26" si="2">F2+($F$57-$F$2)/BinDivisor</f>
        <v>7.8545454545454545</v>
      </c>
      <c r="G3" s="41">
        <f>COUNTIF(Vertices[In-Degree], "&gt;= " &amp; F3) - COUNTIF(Vertices[In-Degree], "&gt;=" &amp; F4)</f>
        <v>4</v>
      </c>
      <c r="H3" s="40">
        <f t="shared" ref="H3:H26" si="3">H2+($H$57-$H$2)/BinDivisor</f>
        <v>0.10909090909090909</v>
      </c>
      <c r="I3" s="41">
        <f>COUNTIF(Vertices[Out-Degree], "&gt;= " &amp; H3) - COUNTIF(Vertices[Out-Degree], "&gt;=" &amp; H4)</f>
        <v>0</v>
      </c>
      <c r="J3" s="40">
        <f t="shared" ref="J3:J26" si="4">J2+($J$57-$J$2)/BinDivisor</f>
        <v>2716.8696969636362</v>
      </c>
      <c r="K3" s="41">
        <f>COUNTIF(Vertices[Betweenness Centrality], "&gt;= " &amp; J3) - COUNTIF(Vertices[Betweenness Centrality], "&gt;=" &amp; J4)</f>
        <v>3</v>
      </c>
      <c r="L3" s="40">
        <f t="shared" ref="L3:L26" si="5">L2+($L$57-$L$2)/BinDivisor</f>
        <v>1.8181818181818181E-2</v>
      </c>
      <c r="M3" s="41">
        <f>COUNTIF(Vertices[Closeness Centrality], "&gt;= " &amp; L3) - COUNTIF(Vertices[Closeness Centrality], "&gt;=" &amp; L4)</f>
        <v>23</v>
      </c>
      <c r="N3" s="40">
        <f t="shared" ref="N3:N26" si="6">N2+($N$57-$N$2)/BinDivisor</f>
        <v>6.495636363636364E-4</v>
      </c>
      <c r="O3" s="41">
        <f>COUNTIF(Vertices[Eigenvector Centrality], "&gt;= " &amp; N3) - COUNTIF(Vertices[Eigenvector Centrality], "&gt;=" &amp; N4)</f>
        <v>98</v>
      </c>
      <c r="P3" s="40">
        <f t="shared" ref="P3:P26" si="7">P2+($P$57-$P$2)/BinDivisor</f>
        <v>2.4468584727272726</v>
      </c>
      <c r="Q3" s="41">
        <f>COUNTIF(Vertices[PageRank], "&gt;= " &amp; P3) - COUNTIF(Vertices[PageRank], "&gt;=" &amp; P4)</f>
        <v>3</v>
      </c>
      <c r="R3" s="40">
        <f t="shared" ref="R3:R26" si="8">R2+($R$57-$R$2)/BinDivisor</f>
        <v>9.0909090909090905E-3</v>
      </c>
      <c r="S3" s="45">
        <f>COUNTIF(Vertices[Clustering Coefficient], "&gt;= " &amp; R3) - COUNTIF(Vertices[Clustering Coefficient], "&gt;=" &amp; R4)</f>
        <v>0</v>
      </c>
      <c r="T3" s="40" t="e">
        <f t="shared" ref="T3:T26" ca="1" si="9">T2+($T$57-$T$2)/BinDivisor</f>
        <v>#REF!</v>
      </c>
      <c r="U3" s="41" t="e">
        <f t="shared" ca="1" si="0"/>
        <v>#REF!</v>
      </c>
      <c r="W3" t="s">
        <v>125</v>
      </c>
      <c r="X3" t="s">
        <v>85</v>
      </c>
    </row>
    <row r="4" spans="1:24" x14ac:dyDescent="0.25">
      <c r="A4" s="35" t="s">
        <v>146</v>
      </c>
      <c r="B4" s="35">
        <v>622</v>
      </c>
      <c r="D4" s="33">
        <f t="shared" si="1"/>
        <v>0</v>
      </c>
      <c r="E4" s="3">
        <f>COUNTIF(Vertices[Degree], "&gt;= " &amp; D4) - COUNTIF(Vertices[Degree], "&gt;=" &amp; D5)</f>
        <v>0</v>
      </c>
      <c r="F4" s="38">
        <f t="shared" si="2"/>
        <v>15.709090909090909</v>
      </c>
      <c r="G4" s="39">
        <f>COUNTIF(Vertices[In-Degree], "&gt;= " &amp; F4) - COUNTIF(Vertices[In-Degree], "&gt;=" &amp; F5)</f>
        <v>0</v>
      </c>
      <c r="H4" s="38">
        <f t="shared" si="3"/>
        <v>0.21818181818181817</v>
      </c>
      <c r="I4" s="39">
        <f>COUNTIF(Vertices[Out-Degree], "&gt;= " &amp; H4) - COUNTIF(Vertices[Out-Degree], "&gt;=" &amp; H5)</f>
        <v>0</v>
      </c>
      <c r="J4" s="38">
        <f t="shared" si="4"/>
        <v>5433.7393939272724</v>
      </c>
      <c r="K4" s="39">
        <f>COUNTIF(Vertices[Betweenness Centrality], "&gt;= " &amp; J4) - COUNTIF(Vertices[Betweenness Centrality], "&gt;=" &amp; J5)</f>
        <v>1</v>
      </c>
      <c r="L4" s="38">
        <f t="shared" si="5"/>
        <v>3.6363636363636362E-2</v>
      </c>
      <c r="M4" s="39">
        <f>COUNTIF(Vertices[Closeness Centrality], "&gt;= " &amp; L4) - COUNTIF(Vertices[Closeness Centrality], "&gt;=" &amp; L5)</f>
        <v>13</v>
      </c>
      <c r="N4" s="38">
        <f t="shared" si="6"/>
        <v>1.2991272727272728E-3</v>
      </c>
      <c r="O4" s="39">
        <f>COUNTIF(Vertices[Eigenvector Centrality], "&gt;= " &amp; N4) - COUNTIF(Vertices[Eigenvector Centrality], "&gt;=" &amp; N5)</f>
        <v>4</v>
      </c>
      <c r="P4" s="38">
        <f t="shared" si="7"/>
        <v>4.5302089454545449</v>
      </c>
      <c r="Q4" s="39">
        <f>COUNTIF(Vertices[PageRank], "&gt;= " &amp; P4) - COUNTIF(Vertices[PageRank], "&gt;=" &amp; P5)</f>
        <v>2</v>
      </c>
      <c r="R4" s="38">
        <f t="shared" si="8"/>
        <v>1.8181818181818181E-2</v>
      </c>
      <c r="S4" s="44">
        <f>COUNTIF(Vertices[Clustering Coefficient], "&gt;= " &amp; R4) - COUNTIF(Vertices[Clustering Coefficient], "&gt;=" &amp; R5)</f>
        <v>0</v>
      </c>
      <c r="T4" s="38" t="e">
        <f t="shared" ca="1" si="9"/>
        <v>#REF!</v>
      </c>
      <c r="U4" s="39" t="e">
        <f t="shared" ca="1" si="0"/>
        <v>#REF!</v>
      </c>
      <c r="W4" s="12" t="s">
        <v>126</v>
      </c>
      <c r="X4" s="12" t="s">
        <v>128</v>
      </c>
    </row>
    <row r="5" spans="1:24" x14ac:dyDescent="0.25">
      <c r="A5" s="120"/>
      <c r="B5" s="120"/>
      <c r="D5" s="33">
        <f t="shared" si="1"/>
        <v>0</v>
      </c>
      <c r="E5" s="3">
        <f>COUNTIF(Vertices[Degree], "&gt;= " &amp; D5) - COUNTIF(Vertices[Degree], "&gt;=" &amp; D6)</f>
        <v>0</v>
      </c>
      <c r="F5" s="40">
        <f t="shared" si="2"/>
        <v>23.563636363636363</v>
      </c>
      <c r="G5" s="41">
        <f>COUNTIF(Vertices[In-Degree], "&gt;= " &amp; F5) - COUNTIF(Vertices[In-Degree], "&gt;=" &amp; F6)</f>
        <v>1</v>
      </c>
      <c r="H5" s="40">
        <f t="shared" si="3"/>
        <v>0.32727272727272727</v>
      </c>
      <c r="I5" s="41">
        <f>COUNTIF(Vertices[Out-Degree], "&gt;= " &amp; H5) - COUNTIF(Vertices[Out-Degree], "&gt;=" &amp; H6)</f>
        <v>0</v>
      </c>
      <c r="J5" s="40">
        <f t="shared" si="4"/>
        <v>8150.6090908909082</v>
      </c>
      <c r="K5" s="41">
        <f>COUNTIF(Vertices[Betweenness Centrality], "&gt;= " &amp; J5) - COUNTIF(Vertices[Betweenness Centrality], "&gt;=" &amp; J6)</f>
        <v>1</v>
      </c>
      <c r="L5" s="40">
        <f t="shared" si="5"/>
        <v>5.4545454545454543E-2</v>
      </c>
      <c r="M5" s="41">
        <f>COUNTIF(Vertices[Closeness Centrality], "&gt;= " &amp; L5) - COUNTIF(Vertices[Closeness Centrality], "&gt;=" &amp; L6)</f>
        <v>9</v>
      </c>
      <c r="N5" s="40">
        <f t="shared" si="6"/>
        <v>1.9486909090909092E-3</v>
      </c>
      <c r="O5" s="41">
        <f>COUNTIF(Vertices[Eigenvector Centrality], "&gt;= " &amp; N5) - COUNTIF(Vertices[Eigenvector Centrality], "&gt;=" &amp; N6)</f>
        <v>333</v>
      </c>
      <c r="P5" s="40">
        <f t="shared" si="7"/>
        <v>6.6135594181818176</v>
      </c>
      <c r="Q5" s="41">
        <f>COUNTIF(Vertices[PageRank], "&gt;= " &amp; P5) - COUNTIF(Vertices[PageRank], "&gt;=" &amp; P6)</f>
        <v>0</v>
      </c>
      <c r="R5" s="40">
        <f t="shared" si="8"/>
        <v>2.7272727272727271E-2</v>
      </c>
      <c r="S5" s="45">
        <f>COUNTIF(Vertices[Clustering Coefficient], "&gt;= " &amp; R5) - COUNTIF(Vertices[Clustering Coefficient], "&gt;=" &amp; R6)</f>
        <v>0</v>
      </c>
      <c r="T5" s="40" t="e">
        <f t="shared" ca="1" si="9"/>
        <v>#REF!</v>
      </c>
      <c r="U5" s="41" t="e">
        <f t="shared" ca="1" si="0"/>
        <v>#REF!</v>
      </c>
    </row>
    <row r="6" spans="1:24" x14ac:dyDescent="0.25">
      <c r="A6" s="35" t="s">
        <v>148</v>
      </c>
      <c r="B6" s="35">
        <v>961</v>
      </c>
      <c r="D6" s="33">
        <f t="shared" si="1"/>
        <v>0</v>
      </c>
      <c r="E6" s="3">
        <f>COUNTIF(Vertices[Degree], "&gt;= " &amp; D6) - COUNTIF(Vertices[Degree], "&gt;=" &amp; D7)</f>
        <v>0</v>
      </c>
      <c r="F6" s="38">
        <f t="shared" si="2"/>
        <v>31.418181818181818</v>
      </c>
      <c r="G6" s="39">
        <f>COUNTIF(Vertices[In-Degree], "&gt;= " &amp; F6) - COUNTIF(Vertices[In-Degree], "&gt;=" &amp; F7)</f>
        <v>0</v>
      </c>
      <c r="H6" s="38">
        <f t="shared" si="3"/>
        <v>0.43636363636363634</v>
      </c>
      <c r="I6" s="39">
        <f>COUNTIF(Vertices[Out-Degree], "&gt;= " &amp; H6) - COUNTIF(Vertices[Out-Degree], "&gt;=" &amp; H7)</f>
        <v>0</v>
      </c>
      <c r="J6" s="38">
        <f t="shared" si="4"/>
        <v>10867.478787854545</v>
      </c>
      <c r="K6" s="39">
        <f>COUNTIF(Vertices[Betweenness Centrality], "&gt;= " &amp; J6) - COUNTIF(Vertices[Betweenness Centrality], "&gt;=" &amp; J7)</f>
        <v>0</v>
      </c>
      <c r="L6" s="38">
        <f t="shared" si="5"/>
        <v>7.2727272727272724E-2</v>
      </c>
      <c r="M6" s="39">
        <f>COUNTIF(Vertices[Closeness Centrality], "&gt;= " &amp; L6) - COUNTIF(Vertices[Closeness Centrality], "&gt;=" &amp; L7)</f>
        <v>3</v>
      </c>
      <c r="N6" s="38">
        <f t="shared" si="6"/>
        <v>2.5982545454545456E-3</v>
      </c>
      <c r="O6" s="39">
        <f>COUNTIF(Vertices[Eigenvector Centrality], "&gt;= " &amp; N6) - COUNTIF(Vertices[Eigenvector Centrality], "&gt;=" &amp; N7)</f>
        <v>1</v>
      </c>
      <c r="P6" s="38">
        <f t="shared" si="7"/>
        <v>8.6969098909090903</v>
      </c>
      <c r="Q6" s="39">
        <f>COUNTIF(Vertices[PageRank], "&gt;= " &amp; P6) - COUNTIF(Vertices[PageRank], "&gt;=" &amp; P7)</f>
        <v>0</v>
      </c>
      <c r="R6" s="38">
        <f t="shared" si="8"/>
        <v>3.6363636363636362E-2</v>
      </c>
      <c r="S6" s="44">
        <f>COUNTIF(Vertices[Clustering Coefficient], "&gt;= " &amp; R6) - COUNTIF(Vertices[Clustering Coefficient], "&gt;=" &amp; R7)</f>
        <v>0</v>
      </c>
      <c r="T6" s="38" t="e">
        <f t="shared" ca="1" si="9"/>
        <v>#REF!</v>
      </c>
      <c r="U6" s="39" t="e">
        <f t="shared" ca="1" si="0"/>
        <v>#REF!</v>
      </c>
    </row>
    <row r="7" spans="1:24" x14ac:dyDescent="0.25">
      <c r="A7" s="35" t="s">
        <v>149</v>
      </c>
      <c r="B7" s="35">
        <v>0</v>
      </c>
      <c r="D7" s="33">
        <f t="shared" si="1"/>
        <v>0</v>
      </c>
      <c r="E7" s="3">
        <f>COUNTIF(Vertices[Degree], "&gt;= " &amp; D7) - COUNTIF(Vertices[Degree], "&gt;=" &amp; D8)</f>
        <v>0</v>
      </c>
      <c r="F7" s="40">
        <f t="shared" si="2"/>
        <v>39.272727272727273</v>
      </c>
      <c r="G7" s="41">
        <f>COUNTIF(Vertices[In-Degree], "&gt;= " &amp; F7) - COUNTIF(Vertices[In-Degree], "&gt;=" &amp; F8)</f>
        <v>0</v>
      </c>
      <c r="H7" s="40">
        <f t="shared" si="3"/>
        <v>0.54545454545454541</v>
      </c>
      <c r="I7" s="41">
        <f>COUNTIF(Vertices[Out-Degree], "&gt;= " &amp; H7) - COUNTIF(Vertices[Out-Degree], "&gt;=" &amp; H8)</f>
        <v>0</v>
      </c>
      <c r="J7" s="40">
        <f t="shared" si="4"/>
        <v>13584.348484818182</v>
      </c>
      <c r="K7" s="41">
        <f>COUNTIF(Vertices[Betweenness Centrality], "&gt;= " &amp; J7) - COUNTIF(Vertices[Betweenness Centrality], "&gt;=" &amp; J8)</f>
        <v>0</v>
      </c>
      <c r="L7" s="40">
        <f t="shared" si="5"/>
        <v>9.0909090909090912E-2</v>
      </c>
      <c r="M7" s="41">
        <f>COUNTIF(Vertices[Closeness Centrality], "&gt;= " &amp; L7) - COUNTIF(Vertices[Closeness Centrality], "&gt;=" &amp; L8)</f>
        <v>1</v>
      </c>
      <c r="N7" s="40">
        <f t="shared" si="6"/>
        <v>3.247818181818182E-3</v>
      </c>
      <c r="O7" s="41">
        <f>COUNTIF(Vertices[Eigenvector Centrality], "&gt;= " &amp; N7) - COUNTIF(Vertices[Eigenvector Centrality], "&gt;=" &amp; N8)</f>
        <v>0</v>
      </c>
      <c r="P7" s="40">
        <f t="shared" si="7"/>
        <v>10.780260363636362</v>
      </c>
      <c r="Q7" s="41">
        <f>COUNTIF(Vertices[PageRank], "&gt;= " &amp; P7) - COUNTIF(Vertices[PageRank], "&gt;=" &amp; P8)</f>
        <v>1</v>
      </c>
      <c r="R7" s="40">
        <f t="shared" si="8"/>
        <v>4.5454545454545456E-2</v>
      </c>
      <c r="S7" s="45">
        <f>COUNTIF(Vertices[Clustering Coefficient], "&gt;= " &amp; R7) - COUNTIF(Vertices[Clustering Coefficient], "&gt;=" &amp; R8)</f>
        <v>1</v>
      </c>
      <c r="T7" s="40" t="e">
        <f t="shared" ca="1" si="9"/>
        <v>#REF!</v>
      </c>
      <c r="U7" s="41" t="e">
        <f t="shared" ca="1" si="0"/>
        <v>#REF!</v>
      </c>
    </row>
    <row r="8" spans="1:24" x14ac:dyDescent="0.25">
      <c r="A8" s="35" t="s">
        <v>150</v>
      </c>
      <c r="B8" s="35">
        <v>961</v>
      </c>
      <c r="D8" s="33">
        <f t="shared" si="1"/>
        <v>0</v>
      </c>
      <c r="E8" s="3">
        <f>COUNTIF(Vertices[Degree], "&gt;= " &amp; D8) - COUNTIF(Vertices[Degree], "&gt;=" &amp; D9)</f>
        <v>0</v>
      </c>
      <c r="F8" s="38">
        <f t="shared" si="2"/>
        <v>47.127272727272725</v>
      </c>
      <c r="G8" s="39">
        <f>COUNTIF(Vertices[In-Degree], "&gt;= " &amp; F8) - COUNTIF(Vertices[In-Degree], "&gt;=" &amp; F9)</f>
        <v>0</v>
      </c>
      <c r="H8" s="38">
        <f t="shared" si="3"/>
        <v>0.65454545454545454</v>
      </c>
      <c r="I8" s="39">
        <f>COUNTIF(Vertices[Out-Degree], "&gt;= " &amp; H8) - COUNTIF(Vertices[Out-Degree], "&gt;=" &amp; H9)</f>
        <v>0</v>
      </c>
      <c r="J8" s="38">
        <f t="shared" si="4"/>
        <v>16301.218181781818</v>
      </c>
      <c r="K8" s="39">
        <f>COUNTIF(Vertices[Betweenness Centrality], "&gt;= " &amp; J8) - COUNTIF(Vertices[Betweenness Centrality], "&gt;=" &amp; J9)</f>
        <v>1</v>
      </c>
      <c r="L8" s="38">
        <f t="shared" si="5"/>
        <v>0.1090909090909091</v>
      </c>
      <c r="M8" s="39">
        <f>COUNTIF(Vertices[Closeness Centrality], "&gt;= " &amp; L8) - COUNTIF(Vertices[Closeness Centrality], "&gt;=" &amp; L9)</f>
        <v>8</v>
      </c>
      <c r="N8" s="38">
        <f t="shared" si="6"/>
        <v>3.8973818181818184E-3</v>
      </c>
      <c r="O8" s="39">
        <f>COUNTIF(Vertices[Eigenvector Centrality], "&gt;= " &amp; N8) - COUNTIF(Vertices[Eigenvector Centrality], "&gt;=" &amp; N9)</f>
        <v>0</v>
      </c>
      <c r="P8" s="38">
        <f t="shared" si="7"/>
        <v>12.863610836363634</v>
      </c>
      <c r="Q8" s="39">
        <f>COUNTIF(Vertices[PageRank], "&gt;= " &amp; P8) - COUNTIF(Vertices[PageRank], "&gt;=" &amp; P9)</f>
        <v>0</v>
      </c>
      <c r="R8" s="38">
        <f t="shared" si="8"/>
        <v>5.454545454545455E-2</v>
      </c>
      <c r="S8" s="44">
        <f>COUNTIF(Vertices[Clustering Coefficient], "&gt;= " &amp; R8) - COUNTIF(Vertices[Clustering Coefficient], "&gt;=" &amp; R9)</f>
        <v>0</v>
      </c>
      <c r="T8" s="38" t="e">
        <f t="shared" ca="1" si="9"/>
        <v>#REF!</v>
      </c>
      <c r="U8" s="39" t="e">
        <f t="shared" ca="1" si="0"/>
        <v>#REF!</v>
      </c>
    </row>
    <row r="9" spans="1:24" x14ac:dyDescent="0.25">
      <c r="A9" s="120"/>
      <c r="B9" s="120"/>
      <c r="D9" s="33">
        <f t="shared" si="1"/>
        <v>0</v>
      </c>
      <c r="E9" s="3">
        <f>COUNTIF(Vertices[Degree], "&gt;= " &amp; D9) - COUNTIF(Vertices[Degree], "&gt;=" &amp; D10)</f>
        <v>0</v>
      </c>
      <c r="F9" s="40">
        <f t="shared" si="2"/>
        <v>54.981818181818177</v>
      </c>
      <c r="G9" s="41">
        <f>COUNTIF(Vertices[In-Degree], "&gt;= " &amp; F9) - COUNTIF(Vertices[In-Degree], "&gt;=" &amp; F10)</f>
        <v>0</v>
      </c>
      <c r="H9" s="40">
        <f t="shared" si="3"/>
        <v>0.76363636363636367</v>
      </c>
      <c r="I9" s="41">
        <f>COUNTIF(Vertices[Out-Degree], "&gt;= " &amp; H9) - COUNTIF(Vertices[Out-Degree], "&gt;=" &amp; H10)</f>
        <v>0</v>
      </c>
      <c r="J9" s="40">
        <f t="shared" si="4"/>
        <v>19018.087878745453</v>
      </c>
      <c r="K9" s="41">
        <f>COUNTIF(Vertices[Betweenness Centrality], "&gt;= " &amp; J9) - COUNTIF(Vertices[Betweenness Centrality], "&gt;=" &amp; J10)</f>
        <v>0</v>
      </c>
      <c r="L9" s="40">
        <f t="shared" si="5"/>
        <v>0.12727272727272729</v>
      </c>
      <c r="M9" s="41">
        <f>COUNTIF(Vertices[Closeness Centrality], "&gt;= " &amp; L9) - COUNTIF(Vertices[Closeness Centrality], "&gt;=" &amp; L10)</f>
        <v>0</v>
      </c>
      <c r="N9" s="40">
        <f t="shared" si="6"/>
        <v>4.5469454545454552E-3</v>
      </c>
      <c r="O9" s="41">
        <f>COUNTIF(Vertices[Eigenvector Centrality], "&gt;= " &amp; N9) - COUNTIF(Vertices[Eigenvector Centrality], "&gt;=" &amp; N10)</f>
        <v>0</v>
      </c>
      <c r="P9" s="40">
        <f t="shared" si="7"/>
        <v>14.946961309090906</v>
      </c>
      <c r="Q9" s="41">
        <f>COUNTIF(Vertices[PageRank], "&gt;= " &amp; P9) - COUNTIF(Vertices[PageRank], "&gt;=" &amp; P10)</f>
        <v>0</v>
      </c>
      <c r="R9" s="40">
        <f t="shared" si="8"/>
        <v>6.3636363636363644E-2</v>
      </c>
      <c r="S9" s="45">
        <f>COUNTIF(Vertices[Clustering Coefficient], "&gt;= " &amp; R9) - COUNTIF(Vertices[Clustering Coefficient], "&gt;=" &amp; R10)</f>
        <v>0</v>
      </c>
      <c r="T9" s="40" t="e">
        <f t="shared" ca="1" si="9"/>
        <v>#REF!</v>
      </c>
      <c r="U9" s="41" t="e">
        <f t="shared" ca="1" si="0"/>
        <v>#REF!</v>
      </c>
    </row>
    <row r="10" spans="1:24" x14ac:dyDescent="0.25">
      <c r="A10" s="35" t="s">
        <v>151</v>
      </c>
      <c r="B10" s="35">
        <v>75</v>
      </c>
      <c r="D10" s="33">
        <f t="shared" si="1"/>
        <v>0</v>
      </c>
      <c r="E10" s="3">
        <f>COUNTIF(Vertices[Degree], "&gt;= " &amp; D10) - COUNTIF(Vertices[Degree], "&gt;=" &amp; D11)</f>
        <v>0</v>
      </c>
      <c r="F10" s="38">
        <f t="shared" si="2"/>
        <v>62.836363636363629</v>
      </c>
      <c r="G10" s="39">
        <f>COUNTIF(Vertices[In-Degree], "&gt;= " &amp; F10) - COUNTIF(Vertices[In-Degree], "&gt;=" &amp; F11)</f>
        <v>0</v>
      </c>
      <c r="H10" s="38">
        <f t="shared" si="3"/>
        <v>0.8727272727272728</v>
      </c>
      <c r="I10" s="39">
        <f>COUNTIF(Vertices[Out-Degree], "&gt;= " &amp; H10) - COUNTIF(Vertices[Out-Degree], "&gt;=" &amp; H11)</f>
        <v>0</v>
      </c>
      <c r="J10" s="38">
        <f t="shared" si="4"/>
        <v>21734.95757570909</v>
      </c>
      <c r="K10" s="39">
        <f>COUNTIF(Vertices[Betweenness Centrality], "&gt;= " &amp; J10) - COUNTIF(Vertices[Betweenness Centrality], "&gt;=" &amp; J11)</f>
        <v>0</v>
      </c>
      <c r="L10" s="38">
        <f t="shared" si="5"/>
        <v>0.14545454545454548</v>
      </c>
      <c r="M10" s="39">
        <f>COUNTIF(Vertices[Closeness Centrality], "&gt;= " &amp; L10) - COUNTIF(Vertices[Closeness Centrality], "&gt;=" &amp; L11)</f>
        <v>0</v>
      </c>
      <c r="N10" s="38">
        <f t="shared" si="6"/>
        <v>5.1965090909090912E-3</v>
      </c>
      <c r="O10" s="39">
        <f>COUNTIF(Vertices[Eigenvector Centrality], "&gt;= " &amp; N10) - COUNTIF(Vertices[Eigenvector Centrality], "&gt;=" &amp; N11)</f>
        <v>0</v>
      </c>
      <c r="P10" s="38">
        <f t="shared" si="7"/>
        <v>17.030311781818178</v>
      </c>
      <c r="Q10" s="39">
        <f>COUNTIF(Vertices[PageRank], "&gt;= " &amp; P10) - COUNTIF(Vertices[PageRank], "&gt;=" &amp; P11)</f>
        <v>0</v>
      </c>
      <c r="R10" s="38">
        <f t="shared" si="8"/>
        <v>7.2727272727272738E-2</v>
      </c>
      <c r="S10" s="44">
        <f>COUNTIF(Vertices[Clustering Coefficient], "&gt;= " &amp; R10) - COUNTIF(Vertices[Clustering Coefficient], "&gt;=" &amp; R11)</f>
        <v>0</v>
      </c>
      <c r="T10" s="38" t="e">
        <f t="shared" ca="1" si="9"/>
        <v>#REF!</v>
      </c>
      <c r="U10" s="39" t="e">
        <f t="shared" ca="1" si="0"/>
        <v>#REF!</v>
      </c>
    </row>
    <row r="11" spans="1:24" x14ac:dyDescent="0.25">
      <c r="A11" s="120"/>
      <c r="B11" s="120"/>
      <c r="D11" s="33">
        <f t="shared" si="1"/>
        <v>0</v>
      </c>
      <c r="E11" s="3">
        <f>COUNTIF(Vertices[Degree], "&gt;= " &amp; D11) - COUNTIF(Vertices[Degree], "&gt;=" &amp; D12)</f>
        <v>0</v>
      </c>
      <c r="F11" s="40">
        <f t="shared" si="2"/>
        <v>70.690909090909088</v>
      </c>
      <c r="G11" s="41">
        <f>COUNTIF(Vertices[In-Degree], "&gt;= " &amp; F11) - COUNTIF(Vertices[In-Degree], "&gt;=" &amp; F12)</f>
        <v>0</v>
      </c>
      <c r="H11" s="40">
        <f t="shared" si="3"/>
        <v>0.98181818181818192</v>
      </c>
      <c r="I11" s="41">
        <f>COUNTIF(Vertices[Out-Degree], "&gt;= " &amp; H11) - COUNTIF(Vertices[Out-Degree], "&gt;=" &amp; H12)</f>
        <v>252</v>
      </c>
      <c r="J11" s="40">
        <f t="shared" si="4"/>
        <v>24451.827272672726</v>
      </c>
      <c r="K11" s="41">
        <f>COUNTIF(Vertices[Betweenness Centrality], "&gt;= " &amp; J11) - COUNTIF(Vertices[Betweenness Centrality], "&gt;=" &amp; J12)</f>
        <v>0</v>
      </c>
      <c r="L11" s="40">
        <f t="shared" si="5"/>
        <v>0.16363636363636366</v>
      </c>
      <c r="M11" s="41">
        <f>COUNTIF(Vertices[Closeness Centrality], "&gt;= " &amp; L11) - COUNTIF(Vertices[Closeness Centrality], "&gt;=" &amp; L12)</f>
        <v>0</v>
      </c>
      <c r="N11" s="40">
        <f t="shared" si="6"/>
        <v>5.8460727272727272E-3</v>
      </c>
      <c r="O11" s="41">
        <f>COUNTIF(Vertices[Eigenvector Centrality], "&gt;= " &amp; N11) - COUNTIF(Vertices[Eigenvector Centrality], "&gt;=" &amp; N12)</f>
        <v>0</v>
      </c>
      <c r="P11" s="40">
        <f t="shared" si="7"/>
        <v>19.113662254545449</v>
      </c>
      <c r="Q11" s="41">
        <f>COUNTIF(Vertices[PageRank], "&gt;= " &amp; P11) - COUNTIF(Vertices[PageRank], "&gt;=" &amp; P12)</f>
        <v>0</v>
      </c>
      <c r="R11" s="40">
        <f t="shared" si="8"/>
        <v>8.1818181818181832E-2</v>
      </c>
      <c r="S11" s="45">
        <f>COUNTIF(Vertices[Clustering Coefficient], "&gt;= " &amp; R11) - COUNTIF(Vertices[Clustering Coefficient], "&gt;=" &amp; R12)</f>
        <v>1</v>
      </c>
      <c r="T11" s="40" t="e">
        <f t="shared" ca="1" si="9"/>
        <v>#REF!</v>
      </c>
      <c r="U11" s="41" t="e">
        <f t="shared" ca="1" si="0"/>
        <v>#REF!</v>
      </c>
    </row>
    <row r="12" spans="1:24" x14ac:dyDescent="0.25">
      <c r="A12" s="35" t="s">
        <v>170</v>
      </c>
      <c r="B12" s="35">
        <v>0</v>
      </c>
      <c r="D12" s="33">
        <f t="shared" si="1"/>
        <v>0</v>
      </c>
      <c r="E12" s="3">
        <f>COUNTIF(Vertices[Degree], "&gt;= " &amp; D12) - COUNTIF(Vertices[Degree], "&gt;=" &amp; D13)</f>
        <v>0</v>
      </c>
      <c r="F12" s="38">
        <f t="shared" si="2"/>
        <v>78.545454545454547</v>
      </c>
      <c r="G12" s="39">
        <f>COUNTIF(Vertices[In-Degree], "&gt;= " &amp; F12) - COUNTIF(Vertices[In-Degree], "&gt;=" &amp; F13)</f>
        <v>0</v>
      </c>
      <c r="H12" s="38">
        <f t="shared" si="3"/>
        <v>1.0909090909090911</v>
      </c>
      <c r="I12" s="39">
        <f>COUNTIF(Vertices[Out-Degree], "&gt;= " &amp; H12) - COUNTIF(Vertices[Out-Degree], "&gt;=" &amp; H13)</f>
        <v>0</v>
      </c>
      <c r="J12" s="38">
        <f t="shared" si="4"/>
        <v>27168.696969636363</v>
      </c>
      <c r="K12" s="39">
        <f>COUNTIF(Vertices[Betweenness Centrality], "&gt;= " &amp; J12) - COUNTIF(Vertices[Betweenness Centrality], "&gt;=" &amp; J13)</f>
        <v>0</v>
      </c>
      <c r="L12" s="38">
        <f t="shared" si="5"/>
        <v>0.18181818181818185</v>
      </c>
      <c r="M12" s="39">
        <f>COUNTIF(Vertices[Closeness Centrality], "&gt;= " &amp; L12) - COUNTIF(Vertices[Closeness Centrality], "&gt;=" &amp; L13)</f>
        <v>0</v>
      </c>
      <c r="N12" s="38">
        <f t="shared" si="6"/>
        <v>6.4956363636363632E-3</v>
      </c>
      <c r="O12" s="39">
        <f>COUNTIF(Vertices[Eigenvector Centrality], "&gt;= " &amp; N12) - COUNTIF(Vertices[Eigenvector Centrality], "&gt;=" &amp; N13)</f>
        <v>0</v>
      </c>
      <c r="P12" s="38">
        <f t="shared" si="7"/>
        <v>21.197012727272721</v>
      </c>
      <c r="Q12" s="39">
        <f>COUNTIF(Vertices[PageRank], "&gt;= " &amp; P12) - COUNTIF(Vertices[PageRank], "&gt;=" &amp; P13)</f>
        <v>0</v>
      </c>
      <c r="R12" s="38">
        <f t="shared" si="8"/>
        <v>9.0909090909090925E-2</v>
      </c>
      <c r="S12" s="44">
        <f>COUNTIF(Vertices[Clustering Coefficient], "&gt;= " &amp; R12) - COUNTIF(Vertices[Clustering Coefficient], "&gt;=" &amp; R13)</f>
        <v>0</v>
      </c>
      <c r="T12" s="38" t="e">
        <f t="shared" ca="1" si="9"/>
        <v>#REF!</v>
      </c>
      <c r="U12" s="39" t="e">
        <f t="shared" ca="1" si="0"/>
        <v>#REF!</v>
      </c>
    </row>
    <row r="13" spans="1:24" x14ac:dyDescent="0.25">
      <c r="A13" s="35" t="s">
        <v>171</v>
      </c>
      <c r="B13" s="35">
        <v>0</v>
      </c>
      <c r="D13" s="33">
        <f t="shared" si="1"/>
        <v>0</v>
      </c>
      <c r="E13" s="3">
        <f>COUNTIF(Vertices[Degree], "&gt;= " &amp; D13) - COUNTIF(Vertices[Degree], "&gt;=" &amp; D14)</f>
        <v>0</v>
      </c>
      <c r="F13" s="40">
        <f t="shared" si="2"/>
        <v>86.4</v>
      </c>
      <c r="G13" s="41">
        <f>COUNTIF(Vertices[In-Degree], "&gt;= " &amp; F13) - COUNTIF(Vertices[In-Degree], "&gt;=" &amp; F14)</f>
        <v>0</v>
      </c>
      <c r="H13" s="40">
        <f t="shared" si="3"/>
        <v>1.2000000000000002</v>
      </c>
      <c r="I13" s="41">
        <f>COUNTIF(Vertices[Out-Degree], "&gt;= " &amp; H13) - COUNTIF(Vertices[Out-Degree], "&gt;=" &amp; H14)</f>
        <v>0</v>
      </c>
      <c r="J13" s="40">
        <f t="shared" si="4"/>
        <v>29885.5666666</v>
      </c>
      <c r="K13" s="41">
        <f>COUNTIF(Vertices[Betweenness Centrality], "&gt;= " &amp; J13) - COUNTIF(Vertices[Betweenness Centrality], "&gt;=" &amp; J14)</f>
        <v>0</v>
      </c>
      <c r="L13" s="40">
        <f t="shared" si="5"/>
        <v>0.20000000000000004</v>
      </c>
      <c r="M13" s="41">
        <f>COUNTIF(Vertices[Closeness Centrality], "&gt;= " &amp; L13) - COUNTIF(Vertices[Closeness Centrality], "&gt;=" &amp; L14)</f>
        <v>1</v>
      </c>
      <c r="N13" s="40">
        <f t="shared" si="6"/>
        <v>7.1451999999999991E-3</v>
      </c>
      <c r="O13" s="41">
        <f>COUNTIF(Vertices[Eigenvector Centrality], "&gt;= " &amp; N13) - COUNTIF(Vertices[Eigenvector Centrality], "&gt;=" &amp; N14)</f>
        <v>0</v>
      </c>
      <c r="P13" s="40">
        <f t="shared" si="7"/>
        <v>23.280363199999993</v>
      </c>
      <c r="Q13" s="41">
        <f>COUNTIF(Vertices[PageRank], "&gt;= " &amp; P13) - COUNTIF(Vertices[PageRank], "&gt;=" &amp; P14)</f>
        <v>0</v>
      </c>
      <c r="R13" s="40">
        <f t="shared" si="8"/>
        <v>0.10000000000000002</v>
      </c>
      <c r="S13" s="45">
        <f>COUNTIF(Vertices[Clustering Coefficient], "&gt;= " &amp; R13) - COUNTIF(Vertices[Clustering Coefficient], "&gt;=" &amp; R14)</f>
        <v>0</v>
      </c>
      <c r="T13" s="40" t="e">
        <f t="shared" ca="1" si="9"/>
        <v>#REF!</v>
      </c>
      <c r="U13" s="41" t="e">
        <f t="shared" ca="1" si="0"/>
        <v>#REF!</v>
      </c>
    </row>
    <row r="14" spans="1:24" x14ac:dyDescent="0.25">
      <c r="A14" s="120"/>
      <c r="B14" s="120"/>
      <c r="D14" s="33">
        <f t="shared" si="1"/>
        <v>0</v>
      </c>
      <c r="E14" s="3">
        <f>COUNTIF(Vertices[Degree], "&gt;= " &amp; D14) - COUNTIF(Vertices[Degree], "&gt;=" &amp; D15)</f>
        <v>0</v>
      </c>
      <c r="F14" s="38">
        <f t="shared" si="2"/>
        <v>94.254545454545465</v>
      </c>
      <c r="G14" s="39">
        <f>COUNTIF(Vertices[In-Degree], "&gt;= " &amp; F14) - COUNTIF(Vertices[In-Degree], "&gt;=" &amp; F15)</f>
        <v>0</v>
      </c>
      <c r="H14" s="38">
        <f t="shared" si="3"/>
        <v>1.3090909090909093</v>
      </c>
      <c r="I14" s="39">
        <f>COUNTIF(Vertices[Out-Degree], "&gt;= " &amp; H14) - COUNTIF(Vertices[Out-Degree], "&gt;=" &amp; H15)</f>
        <v>0</v>
      </c>
      <c r="J14" s="38">
        <f t="shared" si="4"/>
        <v>32602.436363563636</v>
      </c>
      <c r="K14" s="39">
        <f>COUNTIF(Vertices[Betweenness Centrality], "&gt;= " &amp; J14) - COUNTIF(Vertices[Betweenness Centrality], "&gt;=" &amp; J15)</f>
        <v>0</v>
      </c>
      <c r="L14" s="38">
        <f t="shared" si="5"/>
        <v>0.21818181818181823</v>
      </c>
      <c r="M14" s="39">
        <f>COUNTIF(Vertices[Closeness Centrality], "&gt;= " &amp; L14) - COUNTIF(Vertices[Closeness Centrality], "&gt;=" &amp; L15)</f>
        <v>0</v>
      </c>
      <c r="N14" s="38">
        <f t="shared" si="6"/>
        <v>7.7947636363636351E-3</v>
      </c>
      <c r="O14" s="39">
        <f>COUNTIF(Vertices[Eigenvector Centrality], "&gt;= " &amp; N14) - COUNTIF(Vertices[Eigenvector Centrality], "&gt;=" &amp; N15)</f>
        <v>0</v>
      </c>
      <c r="P14" s="38">
        <f t="shared" si="7"/>
        <v>25.363713672727265</v>
      </c>
      <c r="Q14" s="39">
        <f>COUNTIF(Vertices[PageRank], "&gt;= " &amp; P14) - COUNTIF(Vertices[PageRank], "&gt;=" &amp; P15)</f>
        <v>0</v>
      </c>
      <c r="R14" s="38">
        <f t="shared" si="8"/>
        <v>0.10909090909090911</v>
      </c>
      <c r="S14" s="44">
        <f>COUNTIF(Vertices[Clustering Coefficient], "&gt;= " &amp; R14) - COUNTIF(Vertices[Clustering Coefficient], "&gt;=" &amp; R15)</f>
        <v>0</v>
      </c>
      <c r="T14" s="38" t="e">
        <f t="shared" ca="1" si="9"/>
        <v>#REF!</v>
      </c>
      <c r="U14" s="39" t="e">
        <f t="shared" ca="1" si="0"/>
        <v>#REF!</v>
      </c>
    </row>
    <row r="15" spans="1:24" x14ac:dyDescent="0.25">
      <c r="A15" s="35" t="s">
        <v>152</v>
      </c>
      <c r="B15" s="35">
        <v>81</v>
      </c>
      <c r="D15" s="33">
        <f t="shared" si="1"/>
        <v>0</v>
      </c>
      <c r="E15" s="3">
        <f>COUNTIF(Vertices[Degree], "&gt;= " &amp; D15) - COUNTIF(Vertices[Degree], "&gt;=" &amp; D16)</f>
        <v>0</v>
      </c>
      <c r="F15" s="40">
        <f t="shared" si="2"/>
        <v>102.10909090909092</v>
      </c>
      <c r="G15" s="41">
        <f>COUNTIF(Vertices[In-Degree], "&gt;= " &amp; F15) - COUNTIF(Vertices[In-Degree], "&gt;=" &amp; F16)</f>
        <v>0</v>
      </c>
      <c r="H15" s="40">
        <f t="shared" si="3"/>
        <v>1.4181818181818184</v>
      </c>
      <c r="I15" s="41">
        <f>COUNTIF(Vertices[Out-Degree], "&gt;= " &amp; H15) - COUNTIF(Vertices[Out-Degree], "&gt;=" &amp; H16)</f>
        <v>0</v>
      </c>
      <c r="J15" s="40">
        <f t="shared" si="4"/>
        <v>35319.306060527269</v>
      </c>
      <c r="K15" s="41">
        <f>COUNTIF(Vertices[Betweenness Centrality], "&gt;= " &amp; J15) - COUNTIF(Vertices[Betweenness Centrality], "&gt;=" &amp; J16)</f>
        <v>0</v>
      </c>
      <c r="L15" s="40">
        <f t="shared" si="5"/>
        <v>0.23636363636363641</v>
      </c>
      <c r="M15" s="41">
        <f>COUNTIF(Vertices[Closeness Centrality], "&gt;= " &amp; L15) - COUNTIF(Vertices[Closeness Centrality], "&gt;=" &amp; L16)</f>
        <v>0</v>
      </c>
      <c r="N15" s="40">
        <f t="shared" si="6"/>
        <v>8.4443272727272711E-3</v>
      </c>
      <c r="O15" s="41">
        <f>COUNTIF(Vertices[Eigenvector Centrality], "&gt;= " &amp; N15) - COUNTIF(Vertices[Eigenvector Centrality], "&gt;=" &amp; N16)</f>
        <v>0</v>
      </c>
      <c r="P15" s="40">
        <f t="shared" si="7"/>
        <v>27.447064145454537</v>
      </c>
      <c r="Q15" s="41">
        <f>COUNTIF(Vertices[PageRank], "&gt;= " &amp; P15) - COUNTIF(Vertices[PageRank], "&gt;=" &amp; P16)</f>
        <v>0</v>
      </c>
      <c r="R15" s="40">
        <f t="shared" si="8"/>
        <v>0.11818181818181821</v>
      </c>
      <c r="S15" s="45">
        <f>COUNTIF(Vertices[Clustering Coefficient], "&gt;= " &amp; R15) - COUNTIF(Vertices[Clustering Coefficient], "&gt;=" &amp; R16)</f>
        <v>0</v>
      </c>
      <c r="T15" s="40" t="e">
        <f t="shared" ca="1" si="9"/>
        <v>#REF!</v>
      </c>
      <c r="U15" s="41" t="e">
        <f t="shared" ca="1" si="0"/>
        <v>#REF!</v>
      </c>
    </row>
    <row r="16" spans="1:24" x14ac:dyDescent="0.25">
      <c r="A16" s="35" t="s">
        <v>153</v>
      </c>
      <c r="B16" s="35">
        <v>62</v>
      </c>
      <c r="D16" s="33">
        <f t="shared" si="1"/>
        <v>0</v>
      </c>
      <c r="E16" s="3">
        <f>COUNTIF(Vertices[Degree], "&gt;= " &amp; D16) - COUNTIF(Vertices[Degree], "&gt;=" &amp; D17)</f>
        <v>0</v>
      </c>
      <c r="F16" s="38">
        <f t="shared" si="2"/>
        <v>109.96363636363638</v>
      </c>
      <c r="G16" s="39">
        <f>COUNTIF(Vertices[In-Degree], "&gt;= " &amp; F16) - COUNTIF(Vertices[In-Degree], "&gt;=" &amp; F17)</f>
        <v>0</v>
      </c>
      <c r="H16" s="38">
        <f t="shared" si="3"/>
        <v>1.5272727272727276</v>
      </c>
      <c r="I16" s="39">
        <f>COUNTIF(Vertices[Out-Degree], "&gt;= " &amp; H16) - COUNTIF(Vertices[Out-Degree], "&gt;=" &amp; H17)</f>
        <v>0</v>
      </c>
      <c r="J16" s="38">
        <f t="shared" si="4"/>
        <v>38036.175757490906</v>
      </c>
      <c r="K16" s="39">
        <f>COUNTIF(Vertices[Betweenness Centrality], "&gt;= " &amp; J16) - COUNTIF(Vertices[Betweenness Centrality], "&gt;=" &amp; J17)</f>
        <v>0</v>
      </c>
      <c r="L16" s="38">
        <f t="shared" si="5"/>
        <v>0.25454545454545457</v>
      </c>
      <c r="M16" s="39">
        <f>COUNTIF(Vertices[Closeness Centrality], "&gt;= " &amp; L16) - COUNTIF(Vertices[Closeness Centrality], "&gt;=" &amp; L17)</f>
        <v>0</v>
      </c>
      <c r="N16" s="38">
        <f t="shared" si="6"/>
        <v>9.093890909090907E-3</v>
      </c>
      <c r="O16" s="39">
        <f>COUNTIF(Vertices[Eigenvector Centrality], "&gt;= " &amp; N16) - COUNTIF(Vertices[Eigenvector Centrality], "&gt;=" &amp; N17)</f>
        <v>0</v>
      </c>
      <c r="P16" s="38">
        <f t="shared" si="7"/>
        <v>29.530414618181808</v>
      </c>
      <c r="Q16" s="39">
        <f>COUNTIF(Vertices[PageRank], "&gt;= " &amp; P16) - COUNTIF(Vertices[PageRank], "&gt;=" &amp; P17)</f>
        <v>0</v>
      </c>
      <c r="R16" s="38">
        <f t="shared" si="8"/>
        <v>0.12727272727272729</v>
      </c>
      <c r="S16" s="44">
        <f>COUNTIF(Vertices[Clustering Coefficient], "&gt;= " &amp; R16) - COUNTIF(Vertices[Clustering Coefficient], "&gt;=" &amp; R17)</f>
        <v>0</v>
      </c>
      <c r="T16" s="38" t="e">
        <f t="shared" ca="1" si="9"/>
        <v>#REF!</v>
      </c>
      <c r="U16" s="39" t="e">
        <f t="shared" ca="1" si="0"/>
        <v>#REF!</v>
      </c>
    </row>
    <row r="17" spans="1:21" x14ac:dyDescent="0.25">
      <c r="A17" s="35" t="s">
        <v>154</v>
      </c>
      <c r="B17" s="35">
        <v>472</v>
      </c>
      <c r="D17" s="33">
        <f t="shared" si="1"/>
        <v>0</v>
      </c>
      <c r="E17" s="3">
        <f>COUNTIF(Vertices[Degree], "&gt;= " &amp; D17) - COUNTIF(Vertices[Degree], "&gt;=" &amp; D18)</f>
        <v>0</v>
      </c>
      <c r="F17" s="40">
        <f t="shared" si="2"/>
        <v>117.81818181818184</v>
      </c>
      <c r="G17" s="41">
        <f>COUNTIF(Vertices[In-Degree], "&gt;= " &amp; F17) - COUNTIF(Vertices[In-Degree], "&gt;=" &amp; F18)</f>
        <v>0</v>
      </c>
      <c r="H17" s="40">
        <f t="shared" si="3"/>
        <v>1.6363636363636367</v>
      </c>
      <c r="I17" s="41">
        <f>COUNTIF(Vertices[Out-Degree], "&gt;= " &amp; H17) - COUNTIF(Vertices[Out-Degree], "&gt;=" &amp; H18)</f>
        <v>0</v>
      </c>
      <c r="J17" s="40">
        <f t="shared" si="4"/>
        <v>40753.045454454543</v>
      </c>
      <c r="K17" s="41">
        <f>COUNTIF(Vertices[Betweenness Centrality], "&gt;= " &amp; J17) - COUNTIF(Vertices[Betweenness Centrality], "&gt;=" &amp; J18)</f>
        <v>0</v>
      </c>
      <c r="L17" s="40">
        <f t="shared" si="5"/>
        <v>0.27272727272727276</v>
      </c>
      <c r="M17" s="41">
        <f>COUNTIF(Vertices[Closeness Centrality], "&gt;= " &amp; L17) - COUNTIF(Vertices[Closeness Centrality], "&gt;=" &amp; L18)</f>
        <v>0</v>
      </c>
      <c r="N17" s="40">
        <f t="shared" si="6"/>
        <v>9.743454545454543E-3</v>
      </c>
      <c r="O17" s="41">
        <f>COUNTIF(Vertices[Eigenvector Centrality], "&gt;= " &amp; N17) - COUNTIF(Vertices[Eigenvector Centrality], "&gt;=" &amp; N18)</f>
        <v>0</v>
      </c>
      <c r="P17" s="40">
        <f t="shared" si="7"/>
        <v>31.61376509090908</v>
      </c>
      <c r="Q17" s="41">
        <f>COUNTIF(Vertices[PageRank], "&gt;= " &amp; P17) - COUNTIF(Vertices[PageRank], "&gt;=" &amp; P18)</f>
        <v>0</v>
      </c>
      <c r="R17" s="40">
        <f t="shared" si="8"/>
        <v>0.13636363636363638</v>
      </c>
      <c r="S17" s="45">
        <f>COUNTIF(Vertices[Clustering Coefficient], "&gt;= " &amp; R17) - COUNTIF(Vertices[Clustering Coefficient], "&gt;=" &amp; R18)</f>
        <v>0</v>
      </c>
      <c r="T17" s="40" t="e">
        <f t="shared" ca="1" si="9"/>
        <v>#REF!</v>
      </c>
      <c r="U17" s="41" t="e">
        <f t="shared" ca="1" si="0"/>
        <v>#REF!</v>
      </c>
    </row>
    <row r="18" spans="1:21" x14ac:dyDescent="0.25">
      <c r="A18" s="35" t="s">
        <v>155</v>
      </c>
      <c r="B18" s="35">
        <v>818</v>
      </c>
      <c r="D18" s="33">
        <f t="shared" si="1"/>
        <v>0</v>
      </c>
      <c r="E18" s="3">
        <f>COUNTIF(Vertices[Degree], "&gt;= " &amp; D18) - COUNTIF(Vertices[Degree], "&gt;=" &amp; D19)</f>
        <v>0</v>
      </c>
      <c r="F18" s="38">
        <f t="shared" si="2"/>
        <v>125.6727272727273</v>
      </c>
      <c r="G18" s="39">
        <f>COUNTIF(Vertices[In-Degree], "&gt;= " &amp; F18) - COUNTIF(Vertices[In-Degree], "&gt;=" &amp; F19)</f>
        <v>0</v>
      </c>
      <c r="H18" s="38">
        <f t="shared" si="3"/>
        <v>1.7454545454545458</v>
      </c>
      <c r="I18" s="39">
        <f>COUNTIF(Vertices[Out-Degree], "&gt;= " &amp; H18) - COUNTIF(Vertices[Out-Degree], "&gt;=" &amp; H19)</f>
        <v>0</v>
      </c>
      <c r="J18" s="38">
        <f t="shared" si="4"/>
        <v>43469.915151418179</v>
      </c>
      <c r="K18" s="39">
        <f>COUNTIF(Vertices[Betweenness Centrality], "&gt;= " &amp; J18) - COUNTIF(Vertices[Betweenness Centrality], "&gt;=" &amp; J19)</f>
        <v>0</v>
      </c>
      <c r="L18" s="38">
        <f t="shared" si="5"/>
        <v>0.29090909090909095</v>
      </c>
      <c r="M18" s="39">
        <f>COUNTIF(Vertices[Closeness Centrality], "&gt;= " &amp; L18) - COUNTIF(Vertices[Closeness Centrality], "&gt;=" &amp; L19)</f>
        <v>0</v>
      </c>
      <c r="N18" s="38">
        <f t="shared" si="6"/>
        <v>1.0393018181818179E-2</v>
      </c>
      <c r="O18" s="39">
        <f>COUNTIF(Vertices[Eigenvector Centrality], "&gt;= " &amp; N18) - COUNTIF(Vertices[Eigenvector Centrality], "&gt;=" &amp; N19)</f>
        <v>0</v>
      </c>
      <c r="P18" s="38">
        <f t="shared" si="7"/>
        <v>33.697115563636352</v>
      </c>
      <c r="Q18" s="39">
        <f>COUNTIF(Vertices[PageRank], "&gt;= " &amp; P18) - COUNTIF(Vertices[PageRank], "&gt;=" &amp; P19)</f>
        <v>0</v>
      </c>
      <c r="R18" s="38">
        <f t="shared" si="8"/>
        <v>0.14545454545454548</v>
      </c>
      <c r="S18" s="44">
        <f>COUNTIF(Vertices[Clustering Coefficient], "&gt;= " &amp; R18) - COUNTIF(Vertices[Clustering Coefficient], "&gt;=" &amp; R19)</f>
        <v>0</v>
      </c>
      <c r="T18" s="38" t="e">
        <f t="shared" ca="1" si="9"/>
        <v>#REF!</v>
      </c>
      <c r="U18" s="39" t="e">
        <f t="shared" ca="1" si="0"/>
        <v>#REF!</v>
      </c>
    </row>
    <row r="19" spans="1:21" x14ac:dyDescent="0.25">
      <c r="A19" s="120"/>
      <c r="B19" s="120"/>
      <c r="D19" s="33">
        <f t="shared" si="1"/>
        <v>0</v>
      </c>
      <c r="E19" s="3">
        <f>COUNTIF(Vertices[Degree], "&gt;= " &amp; D19) - COUNTIF(Vertices[Degree], "&gt;=" &amp; D20)</f>
        <v>0</v>
      </c>
      <c r="F19" s="40">
        <f t="shared" si="2"/>
        <v>133.52727272727276</v>
      </c>
      <c r="G19" s="41">
        <f>COUNTIF(Vertices[In-Degree], "&gt;= " &amp; F19) - COUNTIF(Vertices[In-Degree], "&gt;=" &amp; F20)</f>
        <v>0</v>
      </c>
      <c r="H19" s="40">
        <f t="shared" si="3"/>
        <v>1.8545454545454549</v>
      </c>
      <c r="I19" s="41">
        <f>COUNTIF(Vertices[Out-Degree], "&gt;= " &amp; H19) - COUNTIF(Vertices[Out-Degree], "&gt;=" &amp; H20)</f>
        <v>0</v>
      </c>
      <c r="J19" s="40">
        <f t="shared" si="4"/>
        <v>46186.784848381816</v>
      </c>
      <c r="K19" s="41">
        <f>COUNTIF(Vertices[Betweenness Centrality], "&gt;= " &amp; J19) - COUNTIF(Vertices[Betweenness Centrality], "&gt;=" &amp; J20)</f>
        <v>0</v>
      </c>
      <c r="L19" s="40">
        <f t="shared" si="5"/>
        <v>0.30909090909090914</v>
      </c>
      <c r="M19" s="41">
        <f>COUNTIF(Vertices[Closeness Centrality], "&gt;= " &amp; L19) - COUNTIF(Vertices[Closeness Centrality], "&gt;=" &amp; L20)</f>
        <v>0</v>
      </c>
      <c r="N19" s="40">
        <f t="shared" si="6"/>
        <v>1.1042581818181815E-2</v>
      </c>
      <c r="O19" s="41">
        <f>COUNTIF(Vertices[Eigenvector Centrality], "&gt;= " &amp; N19) - COUNTIF(Vertices[Eigenvector Centrality], "&gt;=" &amp; N20)</f>
        <v>0</v>
      </c>
      <c r="P19" s="40">
        <f t="shared" si="7"/>
        <v>35.780466036363627</v>
      </c>
      <c r="Q19" s="41">
        <f>COUNTIF(Vertices[PageRank], "&gt;= " &amp; P19) - COUNTIF(Vertices[PageRank], "&gt;=" &amp; P20)</f>
        <v>0</v>
      </c>
      <c r="R19" s="40">
        <f t="shared" si="8"/>
        <v>0.15454545454545457</v>
      </c>
      <c r="S19" s="45">
        <f>COUNTIF(Vertices[Clustering Coefficient], "&gt;= " &amp; R19) - COUNTIF(Vertices[Clustering Coefficient], "&gt;=" &amp; R20)</f>
        <v>0</v>
      </c>
      <c r="T19" s="40" t="e">
        <f t="shared" ca="1" si="9"/>
        <v>#REF!</v>
      </c>
      <c r="U19" s="41" t="e">
        <f t="shared" ca="1" si="0"/>
        <v>#REF!</v>
      </c>
    </row>
    <row r="20" spans="1:21" x14ac:dyDescent="0.25">
      <c r="A20" s="35" t="s">
        <v>156</v>
      </c>
      <c r="B20" s="35">
        <v>7</v>
      </c>
      <c r="D20" s="33">
        <f t="shared" si="1"/>
        <v>0</v>
      </c>
      <c r="E20" s="3">
        <f>COUNTIF(Vertices[Degree], "&gt;= " &amp; D20) - COUNTIF(Vertices[Degree], "&gt;=" &amp; D21)</f>
        <v>0</v>
      </c>
      <c r="F20" s="38">
        <f t="shared" si="2"/>
        <v>141.3818181818182</v>
      </c>
      <c r="G20" s="39">
        <f>COUNTIF(Vertices[In-Degree], "&gt;= " &amp; F20) - COUNTIF(Vertices[In-Degree], "&gt;=" &amp; F21)</f>
        <v>0</v>
      </c>
      <c r="H20" s="38">
        <f t="shared" si="3"/>
        <v>1.9636363636363641</v>
      </c>
      <c r="I20" s="39">
        <f>COUNTIF(Vertices[Out-Degree], "&gt;= " &amp; H20) - COUNTIF(Vertices[Out-Degree], "&gt;=" &amp; H21)</f>
        <v>336</v>
      </c>
      <c r="J20" s="38">
        <f t="shared" si="4"/>
        <v>48903.654545345453</v>
      </c>
      <c r="K20" s="39">
        <f>COUNTIF(Vertices[Betweenness Centrality], "&gt;= " &amp; J20) - COUNTIF(Vertices[Betweenness Centrality], "&gt;=" &amp; J21)</f>
        <v>0</v>
      </c>
      <c r="L20" s="38">
        <f t="shared" si="5"/>
        <v>0.32727272727272733</v>
      </c>
      <c r="M20" s="39">
        <f>COUNTIF(Vertices[Closeness Centrality], "&gt;= " &amp; L20) - COUNTIF(Vertices[Closeness Centrality], "&gt;=" &amp; L21)</f>
        <v>6</v>
      </c>
      <c r="N20" s="38">
        <f t="shared" si="6"/>
        <v>1.1692145454545451E-2</v>
      </c>
      <c r="O20" s="39">
        <f>COUNTIF(Vertices[Eigenvector Centrality], "&gt;= " &amp; N20) - COUNTIF(Vertices[Eigenvector Centrality], "&gt;=" &amp; N21)</f>
        <v>0</v>
      </c>
      <c r="P20" s="38">
        <f t="shared" si="7"/>
        <v>37.863816509090903</v>
      </c>
      <c r="Q20" s="39">
        <f>COUNTIF(Vertices[PageRank], "&gt;= " &amp; P20) - COUNTIF(Vertices[PageRank], "&gt;=" &amp; P21)</f>
        <v>0</v>
      </c>
      <c r="R20" s="38">
        <f t="shared" si="8"/>
        <v>0.16363636363636366</v>
      </c>
      <c r="S20" s="44">
        <f>COUNTIF(Vertices[Clustering Coefficient], "&gt;= " &amp; R20) - COUNTIF(Vertices[Clustering Coefficient], "&gt;=" &amp; R21)</f>
        <v>0</v>
      </c>
      <c r="T20" s="38" t="e">
        <f t="shared" ca="1" si="9"/>
        <v>#REF!</v>
      </c>
      <c r="U20" s="39" t="e">
        <f t="shared" ca="1" si="0"/>
        <v>#REF!</v>
      </c>
    </row>
    <row r="21" spans="1:21" x14ac:dyDescent="0.25">
      <c r="A21" s="35" t="s">
        <v>157</v>
      </c>
      <c r="B21" s="35">
        <v>2.2252209999999999</v>
      </c>
      <c r="D21" s="33">
        <f t="shared" si="1"/>
        <v>0</v>
      </c>
      <c r="E21" s="3">
        <f>COUNTIF(Vertices[Degree], "&gt;= " &amp; D21) - COUNTIF(Vertices[Degree], "&gt;=" &amp; D22)</f>
        <v>0</v>
      </c>
      <c r="F21" s="40">
        <f t="shared" si="2"/>
        <v>149.23636363636365</v>
      </c>
      <c r="G21" s="41">
        <f>COUNTIF(Vertices[In-Degree], "&gt;= " &amp; F21) - COUNTIF(Vertices[In-Degree], "&gt;=" &amp; F22)</f>
        <v>0</v>
      </c>
      <c r="H21" s="40">
        <f t="shared" si="3"/>
        <v>2.0727272727272732</v>
      </c>
      <c r="I21" s="41">
        <f>COUNTIF(Vertices[Out-Degree], "&gt;= " &amp; H21) - COUNTIF(Vertices[Out-Degree], "&gt;=" &amp; H22)</f>
        <v>0</v>
      </c>
      <c r="J21" s="40">
        <f t="shared" si="4"/>
        <v>51620.524242309089</v>
      </c>
      <c r="K21" s="41">
        <f>COUNTIF(Vertices[Betweenness Centrality], "&gt;= " &amp; J21) - COUNTIF(Vertices[Betweenness Centrality], "&gt;=" &amp; J22)</f>
        <v>0</v>
      </c>
      <c r="L21" s="40">
        <f t="shared" si="5"/>
        <v>0.34545454545454551</v>
      </c>
      <c r="M21" s="41">
        <f>COUNTIF(Vertices[Closeness Centrality], "&gt;= " &amp; L21) - COUNTIF(Vertices[Closeness Centrality], "&gt;=" &amp; L22)</f>
        <v>0</v>
      </c>
      <c r="N21" s="40">
        <f t="shared" si="6"/>
        <v>1.2341709090909087E-2</v>
      </c>
      <c r="O21" s="41">
        <f>COUNTIF(Vertices[Eigenvector Centrality], "&gt;= " &amp; N21) - COUNTIF(Vertices[Eigenvector Centrality], "&gt;=" &amp; N22)</f>
        <v>0</v>
      </c>
      <c r="P21" s="40">
        <f t="shared" si="7"/>
        <v>39.947166981818178</v>
      </c>
      <c r="Q21" s="41">
        <f>COUNTIF(Vertices[PageRank], "&gt;= " &amp; P21) - COUNTIF(Vertices[PageRank], "&gt;=" &amp; P22)</f>
        <v>0</v>
      </c>
      <c r="R21" s="40">
        <f t="shared" si="8"/>
        <v>0.17272727272727276</v>
      </c>
      <c r="S21" s="45">
        <f>COUNTIF(Vertices[Clustering Coefficient], "&gt;= " &amp; R21) - COUNTIF(Vertices[Clustering Coefficient], "&gt;=" &amp; R22)</f>
        <v>0</v>
      </c>
      <c r="T21" s="40" t="e">
        <f t="shared" ca="1" si="9"/>
        <v>#REF!</v>
      </c>
      <c r="U21" s="41" t="e">
        <f t="shared" ca="1" si="0"/>
        <v>#REF!</v>
      </c>
    </row>
    <row r="22" spans="1:21" x14ac:dyDescent="0.25">
      <c r="A22" s="120"/>
      <c r="B22" s="120"/>
      <c r="D22" s="33">
        <f t="shared" si="1"/>
        <v>0</v>
      </c>
      <c r="E22" s="3">
        <f>COUNTIF(Vertices[Degree], "&gt;= " &amp; D22) - COUNTIF(Vertices[Degree], "&gt;=" &amp; D23)</f>
        <v>0</v>
      </c>
      <c r="F22" s="38">
        <f t="shared" si="2"/>
        <v>157.09090909090909</v>
      </c>
      <c r="G22" s="39">
        <f>COUNTIF(Vertices[In-Degree], "&gt;= " &amp; F22) - COUNTIF(Vertices[In-Degree], "&gt;=" &amp; F23)</f>
        <v>0</v>
      </c>
      <c r="H22" s="38">
        <f t="shared" si="3"/>
        <v>2.1818181818181821</v>
      </c>
      <c r="I22" s="39">
        <f>COUNTIF(Vertices[Out-Degree], "&gt;= " &amp; H22) - COUNTIF(Vertices[Out-Degree], "&gt;=" &amp; H23)</f>
        <v>0</v>
      </c>
      <c r="J22" s="38">
        <f t="shared" si="4"/>
        <v>54337.393939272726</v>
      </c>
      <c r="K22" s="39">
        <f>COUNTIF(Vertices[Betweenness Centrality], "&gt;= " &amp; J22) - COUNTIF(Vertices[Betweenness Centrality], "&gt;=" &amp; J23)</f>
        <v>0</v>
      </c>
      <c r="L22" s="38">
        <f t="shared" si="5"/>
        <v>0.3636363636363637</v>
      </c>
      <c r="M22" s="39">
        <f>COUNTIF(Vertices[Closeness Centrality], "&gt;= " &amp; L22) - COUNTIF(Vertices[Closeness Centrality], "&gt;=" &amp; L23)</f>
        <v>0</v>
      </c>
      <c r="N22" s="38">
        <f t="shared" si="6"/>
        <v>1.2991272727272723E-2</v>
      </c>
      <c r="O22" s="39">
        <f>COUNTIF(Vertices[Eigenvector Centrality], "&gt;= " &amp; N22) - COUNTIF(Vertices[Eigenvector Centrality], "&gt;=" &amp; N23)</f>
        <v>0</v>
      </c>
      <c r="P22" s="38">
        <f t="shared" si="7"/>
        <v>42.030517454545453</v>
      </c>
      <c r="Q22" s="39">
        <f>COUNTIF(Vertices[PageRank], "&gt;= " &amp; P22) - COUNTIF(Vertices[PageRank], "&gt;=" &amp; P23)</f>
        <v>0</v>
      </c>
      <c r="R22" s="38">
        <f t="shared" si="8"/>
        <v>0.18181818181818185</v>
      </c>
      <c r="S22" s="44">
        <f>COUNTIF(Vertices[Clustering Coefficient], "&gt;= " &amp; R22) - COUNTIF(Vertices[Clustering Coefficient], "&gt;=" &amp; R23)</f>
        <v>0</v>
      </c>
      <c r="T22" s="38" t="e">
        <f t="shared" ca="1" si="9"/>
        <v>#REF!</v>
      </c>
      <c r="U22" s="39" t="e">
        <f t="shared" ca="1" si="0"/>
        <v>#REF!</v>
      </c>
    </row>
    <row r="23" spans="1:21" x14ac:dyDescent="0.25">
      <c r="A23" s="35" t="s">
        <v>158</v>
      </c>
      <c r="B23" s="35">
        <v>2.2937798696221734E-3</v>
      </c>
      <c r="D23" s="33">
        <f t="shared" si="1"/>
        <v>0</v>
      </c>
      <c r="E23" s="3">
        <f>COUNTIF(Vertices[Degree], "&gt;= " &amp; D23) - COUNTIF(Vertices[Degree], "&gt;=" &amp; D24)</f>
        <v>0</v>
      </c>
      <c r="F23" s="40">
        <f t="shared" si="2"/>
        <v>164.94545454545454</v>
      </c>
      <c r="G23" s="41">
        <f>COUNTIF(Vertices[In-Degree], "&gt;= " &amp; F23) - COUNTIF(Vertices[In-Degree], "&gt;=" &amp; F24)</f>
        <v>0</v>
      </c>
      <c r="H23" s="40">
        <f t="shared" si="3"/>
        <v>2.290909090909091</v>
      </c>
      <c r="I23" s="41">
        <f>COUNTIF(Vertices[Out-Degree], "&gt;= " &amp; H23) - COUNTIF(Vertices[Out-Degree], "&gt;=" &amp; H24)</f>
        <v>0</v>
      </c>
      <c r="J23" s="40">
        <f t="shared" si="4"/>
        <v>57054.263636236363</v>
      </c>
      <c r="K23" s="41">
        <f>COUNTIF(Vertices[Betweenness Centrality], "&gt;= " &amp; J23) - COUNTIF(Vertices[Betweenness Centrality], "&gt;=" &amp; J24)</f>
        <v>0</v>
      </c>
      <c r="L23" s="40">
        <f t="shared" si="5"/>
        <v>0.38181818181818189</v>
      </c>
      <c r="M23" s="41">
        <f>COUNTIF(Vertices[Closeness Centrality], "&gt;= " &amp; L23) - COUNTIF(Vertices[Closeness Centrality], "&gt;=" &amp; L24)</f>
        <v>0</v>
      </c>
      <c r="N23" s="40">
        <f t="shared" si="6"/>
        <v>1.3640836363636359E-2</v>
      </c>
      <c r="O23" s="41">
        <f>COUNTIF(Vertices[Eigenvector Centrality], "&gt;= " &amp; N23) - COUNTIF(Vertices[Eigenvector Centrality], "&gt;=" &amp; N24)</f>
        <v>0</v>
      </c>
      <c r="P23" s="40">
        <f t="shared" si="7"/>
        <v>44.113867927272729</v>
      </c>
      <c r="Q23" s="41">
        <f>COUNTIF(Vertices[PageRank], "&gt;= " &amp; P23) - COUNTIF(Vertices[PageRank], "&gt;=" &amp; P24)</f>
        <v>0</v>
      </c>
      <c r="R23" s="40">
        <f t="shared" si="8"/>
        <v>0.19090909090909094</v>
      </c>
      <c r="S23" s="45">
        <f>COUNTIF(Vertices[Clustering Coefficient], "&gt;= " &amp; R23) - COUNTIF(Vertices[Clustering Coefficient], "&gt;=" &amp; R24)</f>
        <v>0</v>
      </c>
      <c r="T23" s="40" t="e">
        <f t="shared" ca="1" si="9"/>
        <v>#REF!</v>
      </c>
      <c r="U23" s="41" t="e">
        <f t="shared" ca="1" si="0"/>
        <v>#REF!</v>
      </c>
    </row>
    <row r="24" spans="1:21" x14ac:dyDescent="0.25">
      <c r="A24" s="35" t="s">
        <v>6375</v>
      </c>
      <c r="B24" s="35" t="s">
        <v>6377</v>
      </c>
      <c r="D24" s="33">
        <f t="shared" si="1"/>
        <v>0</v>
      </c>
      <c r="E24" s="3">
        <f>COUNTIF(Vertices[Degree], "&gt;= " &amp; D24) - COUNTIF(Vertices[Degree], "&gt;=" &amp; D25)</f>
        <v>0</v>
      </c>
      <c r="F24" s="38">
        <f t="shared" si="2"/>
        <v>172.79999999999998</v>
      </c>
      <c r="G24" s="39">
        <f>COUNTIF(Vertices[In-Degree], "&gt;= " &amp; F24) - COUNTIF(Vertices[In-Degree], "&gt;=" &amp; F25)</f>
        <v>0</v>
      </c>
      <c r="H24" s="38">
        <f t="shared" si="3"/>
        <v>2.4</v>
      </c>
      <c r="I24" s="39">
        <f>COUNTIF(Vertices[Out-Degree], "&gt;= " &amp; H24) - COUNTIF(Vertices[Out-Degree], "&gt;=" &amp; H25)</f>
        <v>0</v>
      </c>
      <c r="J24" s="38">
        <f t="shared" si="4"/>
        <v>59771.133333199999</v>
      </c>
      <c r="K24" s="39">
        <f>COUNTIF(Vertices[Betweenness Centrality], "&gt;= " &amp; J24) - COUNTIF(Vertices[Betweenness Centrality], "&gt;=" &amp; J25)</f>
        <v>0</v>
      </c>
      <c r="L24" s="38">
        <f t="shared" si="5"/>
        <v>0.40000000000000008</v>
      </c>
      <c r="M24" s="39">
        <f>COUNTIF(Vertices[Closeness Centrality], "&gt;= " &amp; L24) - COUNTIF(Vertices[Closeness Centrality], "&gt;=" &amp; L25)</f>
        <v>0</v>
      </c>
      <c r="N24" s="38">
        <f t="shared" si="6"/>
        <v>1.4290399999999995E-2</v>
      </c>
      <c r="O24" s="39">
        <f>COUNTIF(Vertices[Eigenvector Centrality], "&gt;= " &amp; N24) - COUNTIF(Vertices[Eigenvector Centrality], "&gt;=" &amp; N25)</f>
        <v>0</v>
      </c>
      <c r="P24" s="38">
        <f t="shared" si="7"/>
        <v>46.197218400000004</v>
      </c>
      <c r="Q24" s="39">
        <f>COUNTIF(Vertices[PageRank], "&gt;= " &amp; P24) - COUNTIF(Vertices[PageRank], "&gt;=" &amp; P25)</f>
        <v>0</v>
      </c>
      <c r="R24" s="38">
        <f t="shared" si="8"/>
        <v>0.20000000000000004</v>
      </c>
      <c r="S24" s="44">
        <f>COUNTIF(Vertices[Clustering Coefficient], "&gt;= " &amp; R24) - COUNTIF(Vertices[Clustering Coefficient], "&gt;=" &amp; R25)</f>
        <v>0</v>
      </c>
      <c r="T24" s="38" t="e">
        <f t="shared" ca="1" si="9"/>
        <v>#REF!</v>
      </c>
      <c r="U24" s="39" t="e">
        <f t="shared" ca="1" si="0"/>
        <v>#REF!</v>
      </c>
    </row>
    <row r="25" spans="1:21" x14ac:dyDescent="0.25">
      <c r="A25" s="120"/>
      <c r="B25" s="120"/>
      <c r="D25" s="33">
        <f t="shared" si="1"/>
        <v>0</v>
      </c>
      <c r="E25" s="3">
        <f>COUNTIF(Vertices[Degree], "&gt;= " &amp; D25) - COUNTIF(Vertices[Degree], "&gt;=" &amp; D26)</f>
        <v>0</v>
      </c>
      <c r="F25" s="40">
        <f t="shared" si="2"/>
        <v>180.65454545454543</v>
      </c>
      <c r="G25" s="41">
        <f>COUNTIF(Vertices[In-Degree], "&gt;= " &amp; F25) - COUNTIF(Vertices[In-Degree], "&gt;=" &amp; F26)</f>
        <v>0</v>
      </c>
      <c r="H25" s="40">
        <f t="shared" si="3"/>
        <v>2.5090909090909088</v>
      </c>
      <c r="I25" s="41">
        <f>COUNTIF(Vertices[Out-Degree], "&gt;= " &amp; H25) - COUNTIF(Vertices[Out-Degree], "&gt;=" &amp; H26)</f>
        <v>0</v>
      </c>
      <c r="J25" s="40">
        <f t="shared" si="4"/>
        <v>62488.003030163636</v>
      </c>
      <c r="K25" s="41">
        <f>COUNTIF(Vertices[Betweenness Centrality], "&gt;= " &amp; J25) - COUNTIF(Vertices[Betweenness Centrality], "&gt;=" &amp; J26)</f>
        <v>0</v>
      </c>
      <c r="L25" s="40">
        <f t="shared" si="5"/>
        <v>0.41818181818181827</v>
      </c>
      <c r="M25" s="41">
        <f>COUNTIF(Vertices[Closeness Centrality], "&gt;= " &amp; L25) - COUNTIF(Vertices[Closeness Centrality], "&gt;=" &amp; L26)</f>
        <v>0</v>
      </c>
      <c r="N25" s="40">
        <f t="shared" si="6"/>
        <v>1.4939963636363631E-2</v>
      </c>
      <c r="O25" s="41">
        <f>COUNTIF(Vertices[Eigenvector Centrality], "&gt;= " &amp; N25) - COUNTIF(Vertices[Eigenvector Centrality], "&gt;=" &amp; N26)</f>
        <v>0</v>
      </c>
      <c r="P25" s="40">
        <f t="shared" si="7"/>
        <v>48.280568872727279</v>
      </c>
      <c r="Q25" s="41">
        <f>COUNTIF(Vertices[PageRank], "&gt;= " &amp; P25) - COUNTIF(Vertices[PageRank], "&gt;=" &amp; P26)</f>
        <v>0</v>
      </c>
      <c r="R25" s="40">
        <f t="shared" si="8"/>
        <v>0.20909090909090913</v>
      </c>
      <c r="S25" s="45">
        <f>COUNTIF(Vertices[Clustering Coefficient], "&gt;= " &amp; R25) - COUNTIF(Vertices[Clustering Coefficient], "&gt;=" &amp; R26)</f>
        <v>0</v>
      </c>
      <c r="T25" s="40" t="e">
        <f t="shared" ca="1" si="9"/>
        <v>#REF!</v>
      </c>
      <c r="U25" s="41" t="e">
        <f t="shared" ca="1" si="0"/>
        <v>#REF!</v>
      </c>
    </row>
    <row r="26" spans="1:21" x14ac:dyDescent="0.25">
      <c r="A26" s="35" t="s">
        <v>6376</v>
      </c>
      <c r="B26" s="35" t="s">
        <v>6378</v>
      </c>
      <c r="D26" s="33">
        <f t="shared" si="1"/>
        <v>0</v>
      </c>
      <c r="E26" s="3">
        <f>COUNTIF(Vertices[Degree], "&gt;= " &amp; D26) - COUNTIF(Vertices[Degree], "&gt;=" &amp; D28)</f>
        <v>0</v>
      </c>
      <c r="F26" s="38">
        <f t="shared" si="2"/>
        <v>188.50909090909087</v>
      </c>
      <c r="G26" s="39">
        <f>COUNTIF(Vertices[In-Degree], "&gt;= " &amp; F26) - COUNTIF(Vertices[In-Degree], "&gt;=" &amp; F28)</f>
        <v>0</v>
      </c>
      <c r="H26" s="38">
        <f t="shared" si="3"/>
        <v>2.6181818181818177</v>
      </c>
      <c r="I26" s="39">
        <f>COUNTIF(Vertices[Out-Degree], "&gt;= " &amp; H26) - COUNTIF(Vertices[Out-Degree], "&gt;=" &amp; H28)</f>
        <v>0</v>
      </c>
      <c r="J26" s="38">
        <f t="shared" si="4"/>
        <v>65204.872727127273</v>
      </c>
      <c r="K26" s="39">
        <f>COUNTIF(Vertices[Betweenness Centrality], "&gt;= " &amp; J26) - COUNTIF(Vertices[Betweenness Centrality], "&gt;=" &amp; J28)</f>
        <v>0</v>
      </c>
      <c r="L26" s="38">
        <f t="shared" si="5"/>
        <v>0.43636363636363645</v>
      </c>
      <c r="M26" s="39">
        <f>COUNTIF(Vertices[Closeness Centrality], "&gt;= " &amp; L26) - COUNTIF(Vertices[Closeness Centrality], "&gt;=" &amp; L28)</f>
        <v>0</v>
      </c>
      <c r="N26" s="38">
        <f t="shared" si="6"/>
        <v>1.5589527272727267E-2</v>
      </c>
      <c r="O26" s="39">
        <f>COUNTIF(Vertices[Eigenvector Centrality], "&gt;= " &amp; N26) - COUNTIF(Vertices[Eigenvector Centrality], "&gt;=" &amp; N28)</f>
        <v>0</v>
      </c>
      <c r="P26" s="38">
        <f t="shared" si="7"/>
        <v>50.363919345454555</v>
      </c>
      <c r="Q26" s="39">
        <f>COUNTIF(Vertices[PageRank], "&gt;= " &amp; P26) - COUNTIF(Vertices[PageRank], "&gt;=" &amp; P28)</f>
        <v>0</v>
      </c>
      <c r="R26" s="38">
        <f t="shared" si="8"/>
        <v>0.21818181818181823</v>
      </c>
      <c r="S26" s="44">
        <f>COUNTIF(Vertices[Clustering Coefficient], "&gt;= " &amp; R26) - COUNTIF(Vertices[Clustering Coefficient], "&gt;=" &amp; R28)</f>
        <v>0</v>
      </c>
      <c r="T26" s="38" t="e">
        <f t="shared" ca="1" si="9"/>
        <v>#REF!</v>
      </c>
      <c r="U26" s="39" t="e">
        <f ca="1">COUNTIF(INDIRECT(DynamicFilterSourceColumnRange), "&gt;= " &amp; T26) - COUNTIF(INDIRECT(DynamicFilterSourceColumnRange), "&gt;=" &amp; T28)</f>
        <v>#REF!</v>
      </c>
    </row>
    <row r="27" spans="1:21" x14ac:dyDescent="0.25">
      <c r="D27" s="33"/>
      <c r="E27" s="3">
        <f>COUNTIF(Vertices[Degree], "&gt;= " &amp; D27) - COUNTIF(Vertices[Degree], "&gt;=" &amp; D28)</f>
        <v>0</v>
      </c>
      <c r="F27" s="64"/>
      <c r="G27" s="65">
        <f>COUNTIF(Vertices[In-Degree], "&gt;= " &amp; F27) - COUNTIF(Vertices[In-Degree], "&gt;=" &amp; F28)</f>
        <v>-2</v>
      </c>
      <c r="H27" s="64"/>
      <c r="I27" s="65">
        <f>COUNTIF(Vertices[Out-Degree], "&gt;= " &amp; H27) - COUNTIF(Vertices[Out-Degree], "&gt;=" &amp; H28)</f>
        <v>-10</v>
      </c>
      <c r="J27" s="64"/>
      <c r="K27" s="65">
        <f>COUNTIF(Vertices[Betweenness Centrality], "&gt;= " &amp; J27) - COUNTIF(Vertices[Betweenness Centrality], "&gt;=" &amp; J28)</f>
        <v>-2</v>
      </c>
      <c r="L27" s="64"/>
      <c r="M27" s="65">
        <f>COUNTIF(Vertices[Closeness Centrality], "&gt;= " &amp; L27) - COUNTIF(Vertices[Closeness Centrality], "&gt;=" &amp; L28)</f>
        <v>-24</v>
      </c>
      <c r="N27" s="64"/>
      <c r="O27" s="65">
        <f>COUNTIF(Vertices[Eigenvector Centrality], "&gt;= " &amp; N27) - COUNTIF(Vertices[Eigenvector Centrality], "&gt;=" &amp; N28)</f>
        <v>-2</v>
      </c>
      <c r="P27" s="64"/>
      <c r="Q27" s="65">
        <f>COUNTIF(Vertices[Eigenvector Centrality], "&gt;= " &amp; P27) - COUNTIF(Vertices[Eigenvector Centrality], "&gt;=" &amp; P28)</f>
        <v>0</v>
      </c>
      <c r="R27" s="64"/>
      <c r="S27" s="66">
        <f>COUNTIF(Vertices[Clustering Coefficient], "&gt;= " &amp; R27) - COUNTIF(Vertices[Clustering Coefficient], "&gt;=" &amp; R28)</f>
        <v>-339</v>
      </c>
      <c r="T27" s="64"/>
      <c r="U27" s="65">
        <f ca="1">COUNTIF(Vertices[Clustering Coefficient], "&gt;= " &amp; T27) - COUNTIF(Vertices[Clustering Coefficient], "&gt;=" &amp; T28)</f>
        <v>0</v>
      </c>
    </row>
    <row r="28" spans="1:21" x14ac:dyDescent="0.25">
      <c r="D28" s="33">
        <f>D26+($D$57-$D$2)/BinDivisor</f>
        <v>0</v>
      </c>
      <c r="E28" s="3">
        <f>COUNTIF(Vertices[Degree], "&gt;= " &amp; D28) - COUNTIF(Vertices[Degree], "&gt;=" &amp; D40)</f>
        <v>0</v>
      </c>
      <c r="F28" s="40">
        <f>F26+($F$57-$F$2)/BinDivisor</f>
        <v>196.36363636363632</v>
      </c>
      <c r="G28" s="41">
        <f>COUNTIF(Vertices[In-Degree], "&gt;= " &amp; F28) - COUNTIF(Vertices[In-Degree], "&gt;=" &amp; F40)</f>
        <v>0</v>
      </c>
      <c r="H28" s="40">
        <f>H26+($H$57-$H$2)/BinDivisor</f>
        <v>2.7272727272727266</v>
      </c>
      <c r="I28" s="41">
        <f>COUNTIF(Vertices[Out-Degree], "&gt;= " &amp; H28) - COUNTIF(Vertices[Out-Degree], "&gt;=" &amp; H40)</f>
        <v>0</v>
      </c>
      <c r="J28" s="40">
        <f>J26+($J$57-$J$2)/BinDivisor</f>
        <v>67921.742424090902</v>
      </c>
      <c r="K28" s="41">
        <f>COUNTIF(Vertices[Betweenness Centrality], "&gt;= " &amp; J28) - COUNTIF(Vertices[Betweenness Centrality], "&gt;=" &amp; J40)</f>
        <v>0</v>
      </c>
      <c r="L28" s="40">
        <f>L26+($L$57-$L$2)/BinDivisor</f>
        <v>0.45454545454545464</v>
      </c>
      <c r="M28" s="41">
        <f>COUNTIF(Vertices[Closeness Centrality], "&gt;= " &amp; L28) - COUNTIF(Vertices[Closeness Centrality], "&gt;=" &amp; L40)</f>
        <v>0</v>
      </c>
      <c r="N28" s="40">
        <f>N26+($N$57-$N$2)/BinDivisor</f>
        <v>1.6239090909090904E-2</v>
      </c>
      <c r="O28" s="41">
        <f>COUNTIF(Vertices[Eigenvector Centrality], "&gt;= " &amp; N28) - COUNTIF(Vertices[Eigenvector Centrality], "&gt;=" &amp; N40)</f>
        <v>0</v>
      </c>
      <c r="P28" s="40">
        <f>P26+($P$57-$P$2)/BinDivisor</f>
        <v>52.44726981818183</v>
      </c>
      <c r="Q28" s="41">
        <f>COUNTIF(Vertices[PageRank], "&gt;= " &amp; P28) - COUNTIF(Vertices[PageRank], "&gt;=" &amp; P40)</f>
        <v>0</v>
      </c>
      <c r="R28" s="40">
        <f>R26+($R$57-$R$2)/BinDivisor</f>
        <v>0.22727272727272732</v>
      </c>
      <c r="S28" s="45">
        <f>COUNTIF(Vertices[Clustering Coefficient], "&gt;= " &amp; R28) - COUNTIF(Vertices[Clustering Coefficient], "&gt;=" &amp; R40)</f>
        <v>0</v>
      </c>
      <c r="T28" s="40" t="e">
        <f ca="1">T26+($T$57-$T$2)/BinDivisor</f>
        <v>#REF!</v>
      </c>
      <c r="U28" s="41" t="e">
        <f ca="1">COUNTIF(INDIRECT(DynamicFilterSourceColumnRange), "&gt;= " &amp; T28) - COUNTIF(INDIRECT(DynamicFilterSourceColumnRange), "&gt;=" &amp; T40)</f>
        <v>#REF!</v>
      </c>
    </row>
    <row r="29" spans="1:21" x14ac:dyDescent="0.25">
      <c r="D29" s="33"/>
      <c r="E29" s="3">
        <f>COUNTIF(Vertices[Degree], "&gt;= " &amp; D29) - COUNTIF(Vertices[Degree], "&gt;=" &amp; D30)</f>
        <v>0</v>
      </c>
      <c r="F29" s="64"/>
      <c r="G29" s="65">
        <f>COUNTIF(Vertices[In-Degree], "&gt;= " &amp; F29) - COUNTIF(Vertices[In-Degree], "&gt;=" &amp; F30)</f>
        <v>0</v>
      </c>
      <c r="H29" s="64"/>
      <c r="I29" s="65">
        <f>COUNTIF(Vertices[Out-Degree], "&gt;= " &amp; H29) - COUNTIF(Vertices[Out-Degree], "&gt;=" &amp; H30)</f>
        <v>0</v>
      </c>
      <c r="J29" s="64"/>
      <c r="K29" s="65">
        <f>COUNTIF(Vertices[Betweenness Centrality], "&gt;= " &amp; J29) - COUNTIF(Vertices[Betweenness Centrality], "&gt;=" &amp; J30)</f>
        <v>0</v>
      </c>
      <c r="L29" s="64"/>
      <c r="M29" s="65">
        <f>COUNTIF(Vertices[Closeness Centrality], "&gt;= " &amp; L29) - COUNTIF(Vertices[Closeness Centrality], "&gt;=" &amp; L30)</f>
        <v>0</v>
      </c>
      <c r="N29" s="64"/>
      <c r="O29" s="65">
        <f>COUNTIF(Vertices[Eigenvector Centrality], "&gt;= " &amp; N29) - COUNTIF(Vertices[Eigenvector Centrality], "&gt;=" &amp; N30)</f>
        <v>0</v>
      </c>
      <c r="P29" s="64"/>
      <c r="Q29" s="65">
        <f>COUNTIF(Vertices[Eigenvector Centrality], "&gt;= " &amp; P29) - COUNTIF(Vertices[Eigenvector Centrality], "&gt;=" &amp; P30)</f>
        <v>0</v>
      </c>
      <c r="R29" s="64"/>
      <c r="S29" s="66">
        <f>COUNTIF(Vertices[Clustering Coefficient], "&gt;= " &amp; R29) - COUNTIF(Vertices[Clustering Coefficient], "&gt;=" &amp; R30)</f>
        <v>0</v>
      </c>
      <c r="T29" s="64"/>
      <c r="U29" s="65">
        <f>COUNTIF(Vertices[Clustering Coefficient], "&gt;= " &amp; T29) - COUNTIF(Vertices[Clustering Coefficient], "&gt;=" &amp; T30)</f>
        <v>0</v>
      </c>
    </row>
    <row r="30" spans="1:21" x14ac:dyDescent="0.25">
      <c r="D30" s="33"/>
      <c r="E30" s="3">
        <f>COUNTIF(Vertices[Degree], "&gt;= " &amp; D30) - COUNTIF(Vertices[Degree], "&gt;=" &amp; D31)</f>
        <v>0</v>
      </c>
      <c r="F30" s="64"/>
      <c r="G30" s="65">
        <f>COUNTIF(Vertices[In-Degree], "&gt;= " &amp; F30) - COUNTIF(Vertices[In-Degree], "&gt;=" &amp; F31)</f>
        <v>0</v>
      </c>
      <c r="H30" s="64"/>
      <c r="I30" s="65">
        <f>COUNTIF(Vertices[Out-Degree], "&gt;= " &amp; H30) - COUNTIF(Vertices[Out-Degree], "&gt;=" &amp; H31)</f>
        <v>0</v>
      </c>
      <c r="J30" s="64"/>
      <c r="K30" s="65">
        <f>COUNTIF(Vertices[Betweenness Centrality], "&gt;= " &amp; J30) - COUNTIF(Vertices[Betweenness Centrality], "&gt;=" &amp; J31)</f>
        <v>0</v>
      </c>
      <c r="L30" s="64"/>
      <c r="M30" s="65">
        <f>COUNTIF(Vertices[Closeness Centrality], "&gt;= " &amp; L30) - COUNTIF(Vertices[Closeness Centrality], "&gt;=" &amp; L31)</f>
        <v>0</v>
      </c>
      <c r="N30" s="64"/>
      <c r="O30" s="65">
        <f>COUNTIF(Vertices[Eigenvector Centrality], "&gt;= " &amp; N30) - COUNTIF(Vertices[Eigenvector Centrality], "&gt;=" &amp; N31)</f>
        <v>0</v>
      </c>
      <c r="P30" s="64"/>
      <c r="Q30" s="65">
        <f>COUNTIF(Vertices[Eigenvector Centrality], "&gt;= " &amp; P30) - COUNTIF(Vertices[Eigenvector Centrality], "&gt;=" &amp; P31)</f>
        <v>0</v>
      </c>
      <c r="R30" s="64"/>
      <c r="S30" s="66">
        <f>COUNTIF(Vertices[Clustering Coefficient], "&gt;= " &amp; R30) - COUNTIF(Vertices[Clustering Coefficient], "&gt;=" &amp; R31)</f>
        <v>0</v>
      </c>
      <c r="T30" s="64"/>
      <c r="U30" s="65">
        <f>COUNTIF(Vertices[Clustering Coefficient], "&gt;= " &amp; T30) - COUNTIF(Vertices[Clustering Coefficient], "&gt;=" &amp; T31)</f>
        <v>0</v>
      </c>
    </row>
    <row r="31" spans="1:21" x14ac:dyDescent="0.25">
      <c r="D31" s="33"/>
      <c r="E31" s="3">
        <f>COUNTIF(Vertices[Degree], "&gt;= " &amp; D31) - COUNTIF(Vertices[Degree], "&gt;=" &amp; D32)</f>
        <v>0</v>
      </c>
      <c r="F31" s="64"/>
      <c r="G31" s="65">
        <f>COUNTIF(Vertices[In-Degree], "&gt;= " &amp; F31) - COUNTIF(Vertices[In-Degree], "&gt;=" &amp; F32)</f>
        <v>0</v>
      </c>
      <c r="H31" s="64"/>
      <c r="I31" s="65">
        <f>COUNTIF(Vertices[Out-Degree], "&gt;= " &amp; H31) - COUNTIF(Vertices[Out-Degree], "&gt;=" &amp; H32)</f>
        <v>0</v>
      </c>
      <c r="J31" s="64"/>
      <c r="K31" s="65">
        <f>COUNTIF(Vertices[Betweenness Centrality], "&gt;= " &amp; J31) - COUNTIF(Vertices[Betweenness Centrality], "&gt;=" &amp; J32)</f>
        <v>0</v>
      </c>
      <c r="L31" s="64"/>
      <c r="M31" s="65">
        <f>COUNTIF(Vertices[Closeness Centrality], "&gt;= " &amp; L31) - COUNTIF(Vertices[Closeness Centrality], "&gt;=" &amp; L32)</f>
        <v>0</v>
      </c>
      <c r="N31" s="64"/>
      <c r="O31" s="65">
        <f>COUNTIF(Vertices[Eigenvector Centrality], "&gt;= " &amp; N31) - COUNTIF(Vertices[Eigenvector Centrality], "&gt;=" &amp; N32)</f>
        <v>0</v>
      </c>
      <c r="P31" s="64"/>
      <c r="Q31" s="65">
        <f>COUNTIF(Vertices[Eigenvector Centrality], "&gt;= " &amp; P31) - COUNTIF(Vertices[Eigenvector Centrality], "&gt;=" &amp; P32)</f>
        <v>0</v>
      </c>
      <c r="R31" s="64"/>
      <c r="S31" s="66">
        <f>COUNTIF(Vertices[Clustering Coefficient], "&gt;= " &amp; R31) - COUNTIF(Vertices[Clustering Coefficient], "&gt;=" &amp; R32)</f>
        <v>0</v>
      </c>
      <c r="T31" s="64"/>
      <c r="U31" s="65">
        <f>COUNTIF(Vertices[Clustering Coefficient], "&gt;= " &amp; T31) - COUNTIF(Vertices[Clustering Coefficient], "&gt;=" &amp; T32)</f>
        <v>0</v>
      </c>
    </row>
    <row r="32" spans="1:21" x14ac:dyDescent="0.25">
      <c r="D32" s="33"/>
      <c r="E32" s="3">
        <f>COUNTIF(Vertices[Degree], "&gt;= " &amp; D32) - COUNTIF(Vertices[Degree], "&gt;=" &amp; D33)</f>
        <v>0</v>
      </c>
      <c r="F32" s="64"/>
      <c r="G32" s="65">
        <f>COUNTIF(Vertices[In-Degree], "&gt;= " &amp; F32) - COUNTIF(Vertices[In-Degree], "&gt;=" &amp; F33)</f>
        <v>0</v>
      </c>
      <c r="H32" s="64"/>
      <c r="I32" s="65">
        <f>COUNTIF(Vertices[Out-Degree], "&gt;= " &amp; H32) - COUNTIF(Vertices[Out-Degree], "&gt;=" &amp; H33)</f>
        <v>0</v>
      </c>
      <c r="J32" s="64"/>
      <c r="K32" s="65">
        <f>COUNTIF(Vertices[Betweenness Centrality], "&gt;= " &amp; J32) - COUNTIF(Vertices[Betweenness Centrality], "&gt;=" &amp; J33)</f>
        <v>0</v>
      </c>
      <c r="L32" s="64"/>
      <c r="M32" s="65">
        <f>COUNTIF(Vertices[Closeness Centrality], "&gt;= " &amp; L32) - COUNTIF(Vertices[Closeness Centrality], "&gt;=" &amp; L33)</f>
        <v>0</v>
      </c>
      <c r="N32" s="64"/>
      <c r="O32" s="65">
        <f>COUNTIF(Vertices[Eigenvector Centrality], "&gt;= " &amp; N32) - COUNTIF(Vertices[Eigenvector Centrality], "&gt;=" &amp; N33)</f>
        <v>0</v>
      </c>
      <c r="P32" s="64"/>
      <c r="Q32" s="65">
        <f>COUNTIF(Vertices[Eigenvector Centrality], "&gt;= " &amp; P32) - COUNTIF(Vertices[Eigenvector Centrality], "&gt;=" &amp; P33)</f>
        <v>0</v>
      </c>
      <c r="R32" s="64"/>
      <c r="S32" s="66">
        <f>COUNTIF(Vertices[Clustering Coefficient], "&gt;= " &amp; R32) - COUNTIF(Vertices[Clustering Coefficient], "&gt;=" &amp; R33)</f>
        <v>0</v>
      </c>
      <c r="T32" s="64"/>
      <c r="U32" s="65">
        <f>COUNTIF(Vertices[Clustering Coefficient], "&gt;= " &amp; T32) - COUNTIF(Vertices[Clustering Coefficient], "&gt;=" &amp; T33)</f>
        <v>0</v>
      </c>
    </row>
    <row r="33" spans="1:21" x14ac:dyDescent="0.25">
      <c r="D33" s="33"/>
      <c r="E33" s="3">
        <f>COUNTIF(Vertices[Degree], "&gt;= " &amp; D33) - COUNTIF(Vertices[Degree], "&gt;=" &amp; D38)</f>
        <v>0</v>
      </c>
      <c r="F33" s="64"/>
      <c r="G33" s="65">
        <f>COUNTIF(Vertices[In-Degree], "&gt;= " &amp; F33) - COUNTIF(Vertices[In-Degree], "&gt;=" &amp; F38)</f>
        <v>0</v>
      </c>
      <c r="H33" s="64"/>
      <c r="I33" s="65">
        <f>COUNTIF(Vertices[Out-Degree], "&gt;= " &amp; H33) - COUNTIF(Vertices[Out-Degree], "&gt;=" &amp; H38)</f>
        <v>0</v>
      </c>
      <c r="J33" s="64"/>
      <c r="K33" s="65">
        <f>COUNTIF(Vertices[Betweenness Centrality], "&gt;= " &amp; J33) - COUNTIF(Vertices[Betweenness Centrality], "&gt;=" &amp; J38)</f>
        <v>0</v>
      </c>
      <c r="L33" s="64"/>
      <c r="M33" s="65">
        <f>COUNTIF(Vertices[Closeness Centrality], "&gt;= " &amp; L33) - COUNTIF(Vertices[Closeness Centrality], "&gt;=" &amp; L38)</f>
        <v>0</v>
      </c>
      <c r="N33" s="64"/>
      <c r="O33" s="65">
        <f>COUNTIF(Vertices[Eigenvector Centrality], "&gt;= " &amp; N33) - COUNTIF(Vertices[Eigenvector Centrality], "&gt;=" &amp; N38)</f>
        <v>0</v>
      </c>
      <c r="P33" s="64"/>
      <c r="Q33" s="65">
        <f>COUNTIF(Vertices[Eigenvector Centrality], "&gt;= " &amp; P33) - COUNTIF(Vertices[Eigenvector Centrality], "&gt;=" &amp; P38)</f>
        <v>0</v>
      </c>
      <c r="R33" s="64"/>
      <c r="S33" s="66">
        <f>COUNTIF(Vertices[Clustering Coefficient], "&gt;= " &amp; R33) - COUNTIF(Vertices[Clustering Coefficient], "&gt;=" &amp; R38)</f>
        <v>0</v>
      </c>
      <c r="T33" s="64"/>
      <c r="U33" s="65">
        <f>COUNTIF(Vertices[Clustering Coefficient], "&gt;= " &amp; T33) - COUNTIF(Vertices[Clustering Coefficient], "&gt;=" &amp; T38)</f>
        <v>0</v>
      </c>
    </row>
    <row r="34" spans="1:21" x14ac:dyDescent="0.25">
      <c r="D34" s="33"/>
      <c r="E34" s="3">
        <f>COUNTIF(Vertices[Degree], "&gt;= " &amp; D34) - COUNTIF(Vertices[Degree], "&gt;=" &amp; D35)</f>
        <v>0</v>
      </c>
      <c r="F34" s="64"/>
      <c r="G34" s="65">
        <f>COUNTIF(Vertices[In-Degree], "&gt;= " &amp; F34) - COUNTIF(Vertices[In-Degree], "&gt;=" &amp; F35)</f>
        <v>0</v>
      </c>
      <c r="H34" s="64"/>
      <c r="I34" s="65">
        <f>COUNTIF(Vertices[Out-Degree], "&gt;= " &amp; H34) - COUNTIF(Vertices[Out-Degree], "&gt;=" &amp; H35)</f>
        <v>0</v>
      </c>
      <c r="J34" s="64"/>
      <c r="K34" s="65">
        <f>COUNTIF(Vertices[Betweenness Centrality], "&gt;= " &amp; J34) - COUNTIF(Vertices[Betweenness Centrality], "&gt;=" &amp; J35)</f>
        <v>0</v>
      </c>
      <c r="L34" s="64"/>
      <c r="M34" s="65">
        <f>COUNTIF(Vertices[Closeness Centrality], "&gt;= " &amp; L34) - COUNTIF(Vertices[Closeness Centrality], "&gt;=" &amp; L35)</f>
        <v>0</v>
      </c>
      <c r="N34" s="64"/>
      <c r="O34" s="65">
        <f>COUNTIF(Vertices[Eigenvector Centrality], "&gt;= " &amp; N34) - COUNTIF(Vertices[Eigenvector Centrality], "&gt;=" &amp; N35)</f>
        <v>0</v>
      </c>
      <c r="P34" s="64"/>
      <c r="Q34" s="65">
        <f>COUNTIF(Vertices[Eigenvector Centrality], "&gt;= " &amp; P34) - COUNTIF(Vertices[Eigenvector Centrality], "&gt;=" &amp; P35)</f>
        <v>0</v>
      </c>
      <c r="R34" s="64"/>
      <c r="S34" s="66">
        <f>COUNTIF(Vertices[Clustering Coefficient], "&gt;= " &amp; R34) - COUNTIF(Vertices[Clustering Coefficient], "&gt;=" &amp; R35)</f>
        <v>0</v>
      </c>
      <c r="T34" s="64"/>
      <c r="U34" s="65">
        <f>COUNTIF(Vertices[Clustering Coefficient], "&gt;= " &amp; T34) - COUNTIF(Vertices[Clustering Coefficient], "&gt;=" &amp; T35)</f>
        <v>0</v>
      </c>
    </row>
    <row r="35" spans="1:21" x14ac:dyDescent="0.25">
      <c r="D35" s="33"/>
      <c r="E35" s="3">
        <f>COUNTIF(Vertices[Degree], "&gt;= " &amp; D35) - COUNTIF(Vertices[Degree], "&gt;=" &amp; D36)</f>
        <v>0</v>
      </c>
      <c r="F35" s="64"/>
      <c r="G35" s="65">
        <f>COUNTIF(Vertices[In-Degree], "&gt;= " &amp; F35) - COUNTIF(Vertices[In-Degree], "&gt;=" &amp; F36)</f>
        <v>0</v>
      </c>
      <c r="H35" s="64"/>
      <c r="I35" s="65">
        <f>COUNTIF(Vertices[Out-Degree], "&gt;= " &amp; H35) - COUNTIF(Vertices[Out-Degree], "&gt;=" &amp; H36)</f>
        <v>0</v>
      </c>
      <c r="J35" s="64"/>
      <c r="K35" s="65">
        <f>COUNTIF(Vertices[Betweenness Centrality], "&gt;= " &amp; J35) - COUNTIF(Vertices[Betweenness Centrality], "&gt;=" &amp; J36)</f>
        <v>0</v>
      </c>
      <c r="L35" s="64"/>
      <c r="M35" s="65">
        <f>COUNTIF(Vertices[Closeness Centrality], "&gt;= " &amp; L35) - COUNTIF(Vertices[Closeness Centrality], "&gt;=" &amp; L36)</f>
        <v>0</v>
      </c>
      <c r="N35" s="64"/>
      <c r="O35" s="65">
        <f>COUNTIF(Vertices[Eigenvector Centrality], "&gt;= " &amp; N35) - COUNTIF(Vertices[Eigenvector Centrality], "&gt;=" &amp; N36)</f>
        <v>0</v>
      </c>
      <c r="P35" s="64"/>
      <c r="Q35" s="65">
        <f>COUNTIF(Vertices[Eigenvector Centrality], "&gt;= " &amp; P35) - COUNTIF(Vertices[Eigenvector Centrality], "&gt;=" &amp; P36)</f>
        <v>0</v>
      </c>
      <c r="R35" s="64"/>
      <c r="S35" s="66">
        <f>COUNTIF(Vertices[Clustering Coefficient], "&gt;= " &amp; R35) - COUNTIF(Vertices[Clustering Coefficient], "&gt;=" &amp; R36)</f>
        <v>0</v>
      </c>
      <c r="T35" s="64"/>
      <c r="U35" s="65">
        <f>COUNTIF(Vertices[Clustering Coefficient], "&gt;= " &amp; T35) - COUNTIF(Vertices[Clustering Coefficient], "&gt;=" &amp; T36)</f>
        <v>0</v>
      </c>
    </row>
    <row r="36" spans="1:21" x14ac:dyDescent="0.25">
      <c r="D36" s="33"/>
      <c r="E36" s="3">
        <f>COUNTIF(Vertices[Degree], "&gt;= " &amp; D36) - COUNTIF(Vertices[Degree], "&gt;=" &amp; D37)</f>
        <v>0</v>
      </c>
      <c r="F36" s="64"/>
      <c r="G36" s="65">
        <f>COUNTIF(Vertices[In-Degree], "&gt;= " &amp; F36) - COUNTIF(Vertices[In-Degree], "&gt;=" &amp; F37)</f>
        <v>0</v>
      </c>
      <c r="H36" s="64"/>
      <c r="I36" s="65">
        <f>COUNTIF(Vertices[Out-Degree], "&gt;= " &amp; H36) - COUNTIF(Vertices[Out-Degree], "&gt;=" &amp; H37)</f>
        <v>0</v>
      </c>
      <c r="J36" s="64"/>
      <c r="K36" s="65">
        <f>COUNTIF(Vertices[Betweenness Centrality], "&gt;= " &amp; J36) - COUNTIF(Vertices[Betweenness Centrality], "&gt;=" &amp; J37)</f>
        <v>0</v>
      </c>
      <c r="L36" s="64"/>
      <c r="M36" s="65">
        <f>COUNTIF(Vertices[Closeness Centrality], "&gt;= " &amp; L36) - COUNTIF(Vertices[Closeness Centrality], "&gt;=" &amp; L37)</f>
        <v>0</v>
      </c>
      <c r="N36" s="64"/>
      <c r="O36" s="65">
        <f>COUNTIF(Vertices[Eigenvector Centrality], "&gt;= " &amp; N36) - COUNTIF(Vertices[Eigenvector Centrality], "&gt;=" &amp; N37)</f>
        <v>0</v>
      </c>
      <c r="P36" s="64"/>
      <c r="Q36" s="65">
        <f>COUNTIF(Vertices[Eigenvector Centrality], "&gt;= " &amp; P36) - COUNTIF(Vertices[Eigenvector Centrality], "&gt;=" &amp; P37)</f>
        <v>0</v>
      </c>
      <c r="R36" s="64"/>
      <c r="S36" s="66">
        <f>COUNTIF(Vertices[Clustering Coefficient], "&gt;= " &amp; R36) - COUNTIF(Vertices[Clustering Coefficient], "&gt;=" &amp; R37)</f>
        <v>0</v>
      </c>
      <c r="T36" s="64"/>
      <c r="U36" s="65">
        <f>COUNTIF(Vertices[Clustering Coefficient], "&gt;= " &amp; T36) - COUNTIF(Vertices[Clustering Coefficient], "&gt;=" &amp; T37)</f>
        <v>0</v>
      </c>
    </row>
    <row r="37" spans="1:21" x14ac:dyDescent="0.25">
      <c r="D37" s="33"/>
      <c r="E37" s="3">
        <f>COUNTIF(Vertices[Degree], "&gt;= " &amp; D37) - COUNTIF(Vertices[Degree], "&gt;=" &amp; D38)</f>
        <v>0</v>
      </c>
      <c r="F37" s="64"/>
      <c r="G37" s="65">
        <f>COUNTIF(Vertices[In-Degree], "&gt;= " &amp; F37) - COUNTIF(Vertices[In-Degree], "&gt;=" &amp; F38)</f>
        <v>0</v>
      </c>
      <c r="H37" s="64"/>
      <c r="I37" s="65">
        <f>COUNTIF(Vertices[Out-Degree], "&gt;= " &amp; H37) - COUNTIF(Vertices[Out-Degree], "&gt;=" &amp; H38)</f>
        <v>0</v>
      </c>
      <c r="J37" s="64"/>
      <c r="K37" s="65">
        <f>COUNTIF(Vertices[Betweenness Centrality], "&gt;= " &amp; J37) - COUNTIF(Vertices[Betweenness Centrality], "&gt;=" &amp; J38)</f>
        <v>0</v>
      </c>
      <c r="L37" s="64"/>
      <c r="M37" s="65">
        <f>COUNTIF(Vertices[Closeness Centrality], "&gt;= " &amp; L37) - COUNTIF(Vertices[Closeness Centrality], "&gt;=" &amp; L38)</f>
        <v>0</v>
      </c>
      <c r="N37" s="64"/>
      <c r="O37" s="65">
        <f>COUNTIF(Vertices[Eigenvector Centrality], "&gt;= " &amp; N37) - COUNTIF(Vertices[Eigenvector Centrality], "&gt;=" &amp; N38)</f>
        <v>0</v>
      </c>
      <c r="P37" s="64"/>
      <c r="Q37" s="65">
        <f>COUNTIF(Vertices[Eigenvector Centrality], "&gt;= " &amp; P37) - COUNTIF(Vertices[Eigenvector Centrality], "&gt;=" &amp; P38)</f>
        <v>0</v>
      </c>
      <c r="R37" s="64"/>
      <c r="S37" s="66">
        <f>COUNTIF(Vertices[Clustering Coefficient], "&gt;= " &amp; R37) - COUNTIF(Vertices[Clustering Coefficient], "&gt;=" &amp; R38)</f>
        <v>0</v>
      </c>
      <c r="T37" s="64"/>
      <c r="U37" s="65">
        <f>COUNTIF(Vertices[Clustering Coefficient], "&gt;= " &amp; T37) - COUNTIF(Vertices[Clustering Coefficient], "&gt;=" &amp; T38)</f>
        <v>0</v>
      </c>
    </row>
    <row r="38" spans="1:21" x14ac:dyDescent="0.25">
      <c r="D38" s="33"/>
      <c r="E38" s="3">
        <f>COUNTIF(Vertices[Degree], "&gt;= " &amp; D38) - COUNTIF(Vertices[Degree], "&gt;=" &amp; D40)</f>
        <v>0</v>
      </c>
      <c r="F38" s="64"/>
      <c r="G38" s="65">
        <f>COUNTIF(Vertices[In-Degree], "&gt;= " &amp; F38) - COUNTIF(Vertices[In-Degree], "&gt;=" &amp; F40)</f>
        <v>-2</v>
      </c>
      <c r="H38" s="64"/>
      <c r="I38" s="65">
        <f>COUNTIF(Vertices[Out-Degree], "&gt;= " &amp; H38) - COUNTIF(Vertices[Out-Degree], "&gt;=" &amp; H40)</f>
        <v>-10</v>
      </c>
      <c r="J38" s="64"/>
      <c r="K38" s="65">
        <f>COUNTIF(Vertices[Betweenness Centrality], "&gt;= " &amp; J38) - COUNTIF(Vertices[Betweenness Centrality], "&gt;=" &amp; J40)</f>
        <v>-2</v>
      </c>
      <c r="L38" s="64"/>
      <c r="M38" s="65">
        <f>COUNTIF(Vertices[Closeness Centrality], "&gt;= " &amp; L38) - COUNTIF(Vertices[Closeness Centrality], "&gt;=" &amp; L40)</f>
        <v>-24</v>
      </c>
      <c r="N38" s="64"/>
      <c r="O38" s="65">
        <f>COUNTIF(Vertices[Eigenvector Centrality], "&gt;= " &amp; N38) - COUNTIF(Vertices[Eigenvector Centrality], "&gt;=" &amp; N40)</f>
        <v>-2</v>
      </c>
      <c r="P38" s="64"/>
      <c r="Q38" s="65">
        <f>COUNTIF(Vertices[Eigenvector Centrality], "&gt;= " &amp; P38) - COUNTIF(Vertices[Eigenvector Centrality], "&gt;=" &amp; P40)</f>
        <v>0</v>
      </c>
      <c r="R38" s="64"/>
      <c r="S38" s="66">
        <f>COUNTIF(Vertices[Clustering Coefficient], "&gt;= " &amp; R38) - COUNTIF(Vertices[Clustering Coefficient], "&gt;=" &amp; R40)</f>
        <v>-339</v>
      </c>
      <c r="T38" s="64"/>
      <c r="U38" s="65">
        <f ca="1">COUNTIF(Vertices[Clustering Coefficient], "&gt;= " &amp; T38) - COUNTIF(Vertices[Clustering Coefficient], "&gt;=" &amp; T40)</f>
        <v>0</v>
      </c>
    </row>
    <row r="39" spans="1:21" x14ac:dyDescent="0.25">
      <c r="D39" s="33"/>
      <c r="E39" s="3">
        <f>COUNTIF(Vertices[Degree], "&gt;= " &amp; D39) - COUNTIF(Vertices[Degree], "&gt;=" &amp; D40)</f>
        <v>0</v>
      </c>
      <c r="F39" s="64"/>
      <c r="G39" s="65">
        <f>COUNTIF(Vertices[In-Degree], "&gt;= " &amp; F39) - COUNTIF(Vertices[In-Degree], "&gt;=" &amp; F40)</f>
        <v>-2</v>
      </c>
      <c r="H39" s="64"/>
      <c r="I39" s="65">
        <f>COUNTIF(Vertices[Out-Degree], "&gt;= " &amp; H39) - COUNTIF(Vertices[Out-Degree], "&gt;=" &amp; H40)</f>
        <v>-10</v>
      </c>
      <c r="J39" s="64"/>
      <c r="K39" s="65">
        <f>COUNTIF(Vertices[Betweenness Centrality], "&gt;= " &amp; J39) - COUNTIF(Vertices[Betweenness Centrality], "&gt;=" &amp; J40)</f>
        <v>-2</v>
      </c>
      <c r="L39" s="64"/>
      <c r="M39" s="65">
        <f>COUNTIF(Vertices[Closeness Centrality], "&gt;= " &amp; L39) - COUNTIF(Vertices[Closeness Centrality], "&gt;=" &amp; L40)</f>
        <v>-24</v>
      </c>
      <c r="N39" s="64"/>
      <c r="O39" s="65">
        <f>COUNTIF(Vertices[Eigenvector Centrality], "&gt;= " &amp; N39) - COUNTIF(Vertices[Eigenvector Centrality], "&gt;=" &amp; N40)</f>
        <v>-2</v>
      </c>
      <c r="P39" s="64"/>
      <c r="Q39" s="65">
        <f>COUNTIF(Vertices[Eigenvector Centrality], "&gt;= " &amp; P39) - COUNTIF(Vertices[Eigenvector Centrality], "&gt;=" &amp; P40)</f>
        <v>0</v>
      </c>
      <c r="R39" s="64"/>
      <c r="S39" s="66">
        <f>COUNTIF(Vertices[Clustering Coefficient], "&gt;= " &amp; R39) - COUNTIF(Vertices[Clustering Coefficient], "&gt;=" &amp; R40)</f>
        <v>-339</v>
      </c>
      <c r="T39" s="64"/>
      <c r="U39" s="65">
        <f ca="1">COUNTIF(Vertices[Clustering Coefficient], "&gt;= " &amp; T39) - COUNTIF(Vertices[Clustering Coefficient], "&gt;=" &amp; T40)</f>
        <v>0</v>
      </c>
    </row>
    <row r="40" spans="1:21" x14ac:dyDescent="0.25">
      <c r="D40" s="33">
        <f>D28+($D$57-$D$2)/BinDivisor</f>
        <v>0</v>
      </c>
      <c r="E40" s="3">
        <f>COUNTIF(Vertices[Degree], "&gt;= " &amp; D40) - COUNTIF(Vertices[Degree], "&gt;=" &amp; D41)</f>
        <v>0</v>
      </c>
      <c r="F40" s="38">
        <f>F28+($F$57-$F$2)/BinDivisor</f>
        <v>204.21818181818176</v>
      </c>
      <c r="G40" s="39">
        <f>COUNTIF(Vertices[In-Degree], "&gt;= " &amp; F40) - COUNTIF(Vertices[In-Degree], "&gt;=" &amp; F41)</f>
        <v>0</v>
      </c>
      <c r="H40" s="38">
        <f>H28+($H$57-$H$2)/BinDivisor</f>
        <v>2.8363636363636355</v>
      </c>
      <c r="I40" s="39">
        <f>COUNTIF(Vertices[Out-Degree], "&gt;= " &amp; H40) - COUNTIF(Vertices[Out-Degree], "&gt;=" &amp; H41)</f>
        <v>0</v>
      </c>
      <c r="J40" s="38">
        <f>J28+($J$57-$J$2)/BinDivisor</f>
        <v>70638.612121054539</v>
      </c>
      <c r="K40" s="39">
        <f>COUNTIF(Vertices[Betweenness Centrality], "&gt;= " &amp; J40) - COUNTIF(Vertices[Betweenness Centrality], "&gt;=" &amp; J41)</f>
        <v>1</v>
      </c>
      <c r="L40" s="38">
        <f>L28+($L$57-$L$2)/BinDivisor</f>
        <v>0.47272727272727283</v>
      </c>
      <c r="M40" s="39">
        <f>COUNTIF(Vertices[Closeness Centrality], "&gt;= " &amp; L40) - COUNTIF(Vertices[Closeness Centrality], "&gt;=" &amp; L41)</f>
        <v>0</v>
      </c>
      <c r="N40" s="38">
        <f>N28+($N$57-$N$2)/BinDivisor</f>
        <v>1.6888654545454542E-2</v>
      </c>
      <c r="O40" s="39">
        <f>COUNTIF(Vertices[Eigenvector Centrality], "&gt;= " &amp; N40) - COUNTIF(Vertices[Eigenvector Centrality], "&gt;=" &amp; N41)</f>
        <v>0</v>
      </c>
      <c r="P40" s="38">
        <f>P28+($P$57-$P$2)/BinDivisor</f>
        <v>54.530620290909106</v>
      </c>
      <c r="Q40" s="39">
        <f>COUNTIF(Vertices[PageRank], "&gt;= " &amp; P40) - COUNTIF(Vertices[PageRank], "&gt;=" &amp; P41)</f>
        <v>0</v>
      </c>
      <c r="R40" s="38">
        <f>R28+($R$57-$R$2)/BinDivisor</f>
        <v>0.23636363636363641</v>
      </c>
      <c r="S40" s="44">
        <f>COUNTIF(Vertices[Clustering Coefficient], "&gt;= " &amp; R40) - COUNTIF(Vertices[Clustering Coefficient], "&gt;=" &amp; R41)</f>
        <v>0</v>
      </c>
      <c r="T40" s="38" t="e">
        <f ca="1">T28+($T$57-$T$2)/BinDivisor</f>
        <v>#REF!</v>
      </c>
      <c r="U40" s="39" t="e">
        <f t="shared" ca="1" si="0"/>
        <v>#REF!</v>
      </c>
    </row>
    <row r="41" spans="1:21" x14ac:dyDescent="0.25">
      <c r="A41" t="s">
        <v>163</v>
      </c>
      <c r="B41" t="s">
        <v>17</v>
      </c>
      <c r="D41" s="33">
        <f t="shared" ref="D41:D56" si="10">D40+($D$57-$D$2)/BinDivisor</f>
        <v>0</v>
      </c>
      <c r="E41" s="3">
        <f>COUNTIF(Vertices[Degree], "&gt;= " &amp; D41) - COUNTIF(Vertices[Degree], "&gt;=" &amp; D42)</f>
        <v>0</v>
      </c>
      <c r="F41" s="40">
        <f t="shared" ref="F41:F56" si="11">F40+($F$57-$F$2)/BinDivisor</f>
        <v>212.07272727272721</v>
      </c>
      <c r="G41" s="41">
        <f>COUNTIF(Vertices[In-Degree], "&gt;= " &amp; F41) - COUNTIF(Vertices[In-Degree], "&gt;=" &amp; F42)</f>
        <v>0</v>
      </c>
      <c r="H41" s="40">
        <f t="shared" ref="H41:H56" si="12">H40+($H$57-$H$2)/BinDivisor</f>
        <v>2.9454545454545444</v>
      </c>
      <c r="I41" s="41">
        <f>COUNTIF(Vertices[Out-Degree], "&gt;= " &amp; H41) - COUNTIF(Vertices[Out-Degree], "&gt;=" &amp; H42)</f>
        <v>6</v>
      </c>
      <c r="J41" s="40">
        <f t="shared" ref="J41:J56" si="13">J40+($J$57-$J$2)/BinDivisor</f>
        <v>73355.481818018176</v>
      </c>
      <c r="K41" s="41">
        <f>COUNTIF(Vertices[Betweenness Centrality], "&gt;= " &amp; J41) - COUNTIF(Vertices[Betweenness Centrality], "&gt;=" &amp; J42)</f>
        <v>0</v>
      </c>
      <c r="L41" s="40">
        <f t="shared" ref="L41:L56" si="14">L40+($L$57-$L$2)/BinDivisor</f>
        <v>0.49090909090909102</v>
      </c>
      <c r="M41" s="41">
        <f>COUNTIF(Vertices[Closeness Centrality], "&gt;= " &amp; L41) - COUNTIF(Vertices[Closeness Centrality], "&gt;=" &amp; L42)</f>
        <v>6</v>
      </c>
      <c r="N41" s="40">
        <f t="shared" ref="N41:N56" si="15">N40+($N$57-$N$2)/BinDivisor</f>
        <v>1.753821818181818E-2</v>
      </c>
      <c r="O41" s="41">
        <f>COUNTIF(Vertices[Eigenvector Centrality], "&gt;= " &amp; N41) - COUNTIF(Vertices[Eigenvector Centrality], "&gt;=" &amp; N42)</f>
        <v>0</v>
      </c>
      <c r="P41" s="40">
        <f t="shared" ref="P41:P56" si="16">P40+($P$57-$P$2)/BinDivisor</f>
        <v>56.613970763636381</v>
      </c>
      <c r="Q41" s="41">
        <f>COUNTIF(Vertices[PageRank], "&gt;= " &amp; P41) - COUNTIF(Vertices[PageRank], "&gt;=" &amp; P42)</f>
        <v>0</v>
      </c>
      <c r="R41" s="40">
        <f t="shared" ref="R41:R56" si="17">R40+($R$57-$R$2)/BinDivisor</f>
        <v>0.24545454545454551</v>
      </c>
      <c r="S41" s="45">
        <f>COUNTIF(Vertices[Clustering Coefficient], "&gt;= " &amp; R41) - COUNTIF(Vertices[Clustering Coefficient], "&gt;=" &amp; R42)</f>
        <v>0</v>
      </c>
      <c r="T41" s="40" t="e">
        <f t="shared" ref="T41:T56" ca="1" si="18">T40+($T$57-$T$2)/BinDivisor</f>
        <v>#REF!</v>
      </c>
      <c r="U41" s="41" t="e">
        <f t="shared" ca="1" si="0"/>
        <v>#REF!</v>
      </c>
    </row>
    <row r="42" spans="1:21" x14ac:dyDescent="0.25">
      <c r="A42" s="34"/>
      <c r="B42" s="34"/>
      <c r="D42" s="33">
        <f t="shared" si="10"/>
        <v>0</v>
      </c>
      <c r="E42" s="3">
        <f>COUNTIF(Vertices[Degree], "&gt;= " &amp; D42) - COUNTIF(Vertices[Degree], "&gt;=" &amp; D43)</f>
        <v>0</v>
      </c>
      <c r="F42" s="38">
        <f t="shared" si="11"/>
        <v>219.92727272727265</v>
      </c>
      <c r="G42" s="39">
        <f>COUNTIF(Vertices[In-Degree], "&gt;= " &amp; F42) - COUNTIF(Vertices[In-Degree], "&gt;=" &amp; F43)</f>
        <v>0</v>
      </c>
      <c r="H42" s="38">
        <f t="shared" si="12"/>
        <v>3.0545454545454533</v>
      </c>
      <c r="I42" s="39">
        <f>COUNTIF(Vertices[Out-Degree], "&gt;= " &amp; H42) - COUNTIF(Vertices[Out-Degree], "&gt;=" &amp; H43)</f>
        <v>0</v>
      </c>
      <c r="J42" s="38">
        <f t="shared" si="13"/>
        <v>76072.351514981812</v>
      </c>
      <c r="K42" s="39">
        <f>COUNTIF(Vertices[Betweenness Centrality], "&gt;= " &amp; J42) - COUNTIF(Vertices[Betweenness Centrality], "&gt;=" &amp; J43)</f>
        <v>0</v>
      </c>
      <c r="L42" s="38">
        <f t="shared" si="14"/>
        <v>0.50909090909090915</v>
      </c>
      <c r="M42" s="39">
        <f>COUNTIF(Vertices[Closeness Centrality], "&gt;= " &amp; L42) - COUNTIF(Vertices[Closeness Centrality], "&gt;=" &amp; L43)</f>
        <v>0</v>
      </c>
      <c r="N42" s="38">
        <f t="shared" si="15"/>
        <v>1.8187781818181818E-2</v>
      </c>
      <c r="O42" s="39">
        <f>COUNTIF(Vertices[Eigenvector Centrality], "&gt;= " &amp; N42) - COUNTIF(Vertices[Eigenvector Centrality], "&gt;=" &amp; N43)</f>
        <v>0</v>
      </c>
      <c r="P42" s="38">
        <f t="shared" si="16"/>
        <v>58.697321236363656</v>
      </c>
      <c r="Q42" s="39">
        <f>COUNTIF(Vertices[PageRank], "&gt;= " &amp; P42) - COUNTIF(Vertices[PageRank], "&gt;=" &amp; P43)</f>
        <v>0</v>
      </c>
      <c r="R42" s="38">
        <f t="shared" si="17"/>
        <v>0.25454545454545457</v>
      </c>
      <c r="S42" s="44">
        <f>COUNTIF(Vertices[Clustering Coefficient], "&gt;= " &amp; R42) - COUNTIF(Vertices[Clustering Coefficient], "&gt;=" &amp; R43)</f>
        <v>0</v>
      </c>
      <c r="T42" s="38" t="e">
        <f t="shared" ca="1" si="18"/>
        <v>#REF!</v>
      </c>
      <c r="U42" s="39" t="e">
        <f t="shared" ca="1" si="0"/>
        <v>#REF!</v>
      </c>
    </row>
    <row r="43" spans="1:21" x14ac:dyDescent="0.25">
      <c r="D43" s="33">
        <f t="shared" si="10"/>
        <v>0</v>
      </c>
      <c r="E43" s="3">
        <f>COUNTIF(Vertices[Degree], "&gt;= " &amp; D43) - COUNTIF(Vertices[Degree], "&gt;=" &amp; D44)</f>
        <v>0</v>
      </c>
      <c r="F43" s="40">
        <f t="shared" si="11"/>
        <v>227.7818181818181</v>
      </c>
      <c r="G43" s="41">
        <f>COUNTIF(Vertices[In-Degree], "&gt;= " &amp; F43) - COUNTIF(Vertices[In-Degree], "&gt;=" &amp; F44)</f>
        <v>0</v>
      </c>
      <c r="H43" s="40">
        <f t="shared" si="12"/>
        <v>3.1636363636363622</v>
      </c>
      <c r="I43" s="41">
        <f>COUNTIF(Vertices[Out-Degree], "&gt;= " &amp; H43) - COUNTIF(Vertices[Out-Degree], "&gt;=" &amp; H44)</f>
        <v>0</v>
      </c>
      <c r="J43" s="40">
        <f t="shared" si="13"/>
        <v>78789.221211945449</v>
      </c>
      <c r="K43" s="41">
        <f>COUNTIF(Vertices[Betweenness Centrality], "&gt;= " &amp; J43) - COUNTIF(Vertices[Betweenness Centrality], "&gt;=" &amp; J44)</f>
        <v>0</v>
      </c>
      <c r="L43" s="40">
        <f t="shared" si="14"/>
        <v>0.52727272727272734</v>
      </c>
      <c r="M43" s="41">
        <f>COUNTIF(Vertices[Closeness Centrality], "&gt;= " &amp; L43) - COUNTIF(Vertices[Closeness Centrality], "&gt;=" &amp; L44)</f>
        <v>0</v>
      </c>
      <c r="N43" s="40">
        <f t="shared" si="15"/>
        <v>1.8837345454545455E-2</v>
      </c>
      <c r="O43" s="41">
        <f>COUNTIF(Vertices[Eigenvector Centrality], "&gt;= " &amp; N43) - COUNTIF(Vertices[Eigenvector Centrality], "&gt;=" &amp; N44)</f>
        <v>0</v>
      </c>
      <c r="P43" s="40">
        <f t="shared" si="16"/>
        <v>60.780671709090932</v>
      </c>
      <c r="Q43" s="41">
        <f>COUNTIF(Vertices[PageRank], "&gt;= " &amp; P43) - COUNTIF(Vertices[PageRank], "&gt;=" &amp; P44)</f>
        <v>0</v>
      </c>
      <c r="R43" s="40">
        <f t="shared" si="17"/>
        <v>0.26363636363636367</v>
      </c>
      <c r="S43" s="45">
        <f>COUNTIF(Vertices[Clustering Coefficient], "&gt;= " &amp; R43) - COUNTIF(Vertices[Clustering Coefficient], "&gt;=" &amp; R44)</f>
        <v>0</v>
      </c>
      <c r="T43" s="40" t="e">
        <f t="shared" ca="1" si="18"/>
        <v>#REF!</v>
      </c>
      <c r="U43" s="41" t="e">
        <f t="shared" ca="1" si="0"/>
        <v>#REF!</v>
      </c>
    </row>
    <row r="44" spans="1:21" x14ac:dyDescent="0.25">
      <c r="D44" s="33">
        <f t="shared" si="10"/>
        <v>0</v>
      </c>
      <c r="E44" s="3">
        <f>COUNTIF(Vertices[Degree], "&gt;= " &amp; D44) - COUNTIF(Vertices[Degree], "&gt;=" &amp; D45)</f>
        <v>0</v>
      </c>
      <c r="F44" s="38">
        <f t="shared" si="11"/>
        <v>235.63636363636354</v>
      </c>
      <c r="G44" s="39">
        <f>COUNTIF(Vertices[In-Degree], "&gt;= " &amp; F44) - COUNTIF(Vertices[In-Degree], "&gt;=" &amp; F45)</f>
        <v>0</v>
      </c>
      <c r="H44" s="38">
        <f t="shared" si="12"/>
        <v>3.2727272727272712</v>
      </c>
      <c r="I44" s="39">
        <f>COUNTIF(Vertices[Out-Degree], "&gt;= " &amp; H44) - COUNTIF(Vertices[Out-Degree], "&gt;=" &amp; H45)</f>
        <v>0</v>
      </c>
      <c r="J44" s="38">
        <f t="shared" si="13"/>
        <v>81506.090908909086</v>
      </c>
      <c r="K44" s="39">
        <f>COUNTIF(Vertices[Betweenness Centrality], "&gt;= " &amp; J44) - COUNTIF(Vertices[Betweenness Centrality], "&gt;=" &amp; J45)</f>
        <v>0</v>
      </c>
      <c r="L44" s="38">
        <f t="shared" si="14"/>
        <v>0.54545454545454553</v>
      </c>
      <c r="M44" s="39">
        <f>COUNTIF(Vertices[Closeness Centrality], "&gt;= " &amp; L44) - COUNTIF(Vertices[Closeness Centrality], "&gt;=" &amp; L45)</f>
        <v>0</v>
      </c>
      <c r="N44" s="38">
        <f t="shared" si="15"/>
        <v>1.9486909090909093E-2</v>
      </c>
      <c r="O44" s="39">
        <f>COUNTIF(Vertices[Eigenvector Centrality], "&gt;= " &amp; N44) - COUNTIF(Vertices[Eigenvector Centrality], "&gt;=" &amp; N45)</f>
        <v>0</v>
      </c>
      <c r="P44" s="38">
        <f t="shared" si="16"/>
        <v>62.864022181818207</v>
      </c>
      <c r="Q44" s="39">
        <f>COUNTIF(Vertices[PageRank], "&gt;= " &amp; P44) - COUNTIF(Vertices[PageRank], "&gt;=" &amp; P45)</f>
        <v>0</v>
      </c>
      <c r="R44" s="38">
        <f t="shared" si="17"/>
        <v>0.27272727272727276</v>
      </c>
      <c r="S44" s="44">
        <f>COUNTIF(Vertices[Clustering Coefficient], "&gt;= " &amp; R44) - COUNTIF(Vertices[Clustering Coefficient], "&gt;=" &amp; R45)</f>
        <v>0</v>
      </c>
      <c r="T44" s="38" t="e">
        <f t="shared" ca="1" si="18"/>
        <v>#REF!</v>
      </c>
      <c r="U44" s="39" t="e">
        <f t="shared" ca="1" si="0"/>
        <v>#REF!</v>
      </c>
    </row>
    <row r="45" spans="1:21" x14ac:dyDescent="0.25">
      <c r="D45" s="33">
        <f t="shared" si="10"/>
        <v>0</v>
      </c>
      <c r="E45" s="3">
        <f>COUNTIF(Vertices[Degree], "&gt;= " &amp; D45) - COUNTIF(Vertices[Degree], "&gt;=" &amp; D46)</f>
        <v>0</v>
      </c>
      <c r="F45" s="40">
        <f t="shared" si="11"/>
        <v>243.49090909090899</v>
      </c>
      <c r="G45" s="41">
        <f>COUNTIF(Vertices[In-Degree], "&gt;= " &amp; F45) - COUNTIF(Vertices[In-Degree], "&gt;=" &amp; F46)</f>
        <v>0</v>
      </c>
      <c r="H45" s="40">
        <f t="shared" si="12"/>
        <v>3.3818181818181801</v>
      </c>
      <c r="I45" s="41">
        <f>COUNTIF(Vertices[Out-Degree], "&gt;= " &amp; H45) - COUNTIF(Vertices[Out-Degree], "&gt;=" &amp; H46)</f>
        <v>0</v>
      </c>
      <c r="J45" s="40">
        <f t="shared" si="13"/>
        <v>84222.960605872722</v>
      </c>
      <c r="K45" s="41">
        <f>COUNTIF(Vertices[Betweenness Centrality], "&gt;= " &amp; J45) - COUNTIF(Vertices[Betweenness Centrality], "&gt;=" &amp; J46)</f>
        <v>0</v>
      </c>
      <c r="L45" s="40">
        <f t="shared" si="14"/>
        <v>0.56363636363636371</v>
      </c>
      <c r="M45" s="41">
        <f>COUNTIF(Vertices[Closeness Centrality], "&gt;= " &amp; L45) - COUNTIF(Vertices[Closeness Centrality], "&gt;=" &amp; L46)</f>
        <v>0</v>
      </c>
      <c r="N45" s="40">
        <f t="shared" si="15"/>
        <v>2.0136472727272731E-2</v>
      </c>
      <c r="O45" s="41">
        <f>COUNTIF(Vertices[Eigenvector Centrality], "&gt;= " &amp; N45) - COUNTIF(Vertices[Eigenvector Centrality], "&gt;=" &amp; N46)</f>
        <v>0</v>
      </c>
      <c r="P45" s="40">
        <f t="shared" si="16"/>
        <v>64.947372654545475</v>
      </c>
      <c r="Q45" s="41">
        <f>COUNTIF(Vertices[PageRank], "&gt;= " &amp; P45) - COUNTIF(Vertices[PageRank], "&gt;=" &amp; P46)</f>
        <v>0</v>
      </c>
      <c r="R45" s="40">
        <f t="shared" si="17"/>
        <v>0.28181818181818186</v>
      </c>
      <c r="S45" s="45">
        <f>COUNTIF(Vertices[Clustering Coefficient], "&gt;= " &amp; R45) - COUNTIF(Vertices[Clustering Coefficient], "&gt;=" &amp; R46)</f>
        <v>0</v>
      </c>
      <c r="T45" s="40" t="e">
        <f t="shared" ca="1" si="18"/>
        <v>#REF!</v>
      </c>
      <c r="U45" s="41" t="e">
        <f t="shared" ca="1" si="0"/>
        <v>#REF!</v>
      </c>
    </row>
    <row r="46" spans="1:21" x14ac:dyDescent="0.25">
      <c r="D46" s="33">
        <f t="shared" si="10"/>
        <v>0</v>
      </c>
      <c r="E46" s="3">
        <f>COUNTIF(Vertices[Degree], "&gt;= " &amp; D46) - COUNTIF(Vertices[Degree], "&gt;=" &amp; D47)</f>
        <v>0</v>
      </c>
      <c r="F46" s="38">
        <f t="shared" si="11"/>
        <v>251.34545454545443</v>
      </c>
      <c r="G46" s="39">
        <f>COUNTIF(Vertices[In-Degree], "&gt;= " &amp; F46) - COUNTIF(Vertices[In-Degree], "&gt;=" &amp; F47)</f>
        <v>0</v>
      </c>
      <c r="H46" s="38">
        <f t="shared" si="12"/>
        <v>3.490909090909089</v>
      </c>
      <c r="I46" s="39">
        <f>COUNTIF(Vertices[Out-Degree], "&gt;= " &amp; H46) - COUNTIF(Vertices[Out-Degree], "&gt;=" &amp; H47)</f>
        <v>0</v>
      </c>
      <c r="J46" s="38">
        <f t="shared" si="13"/>
        <v>86939.830302836359</v>
      </c>
      <c r="K46" s="39">
        <f>COUNTIF(Vertices[Betweenness Centrality], "&gt;= " &amp; J46) - COUNTIF(Vertices[Betweenness Centrality], "&gt;=" &amp; J47)</f>
        <v>0</v>
      </c>
      <c r="L46" s="38">
        <f t="shared" si="14"/>
        <v>0.5818181818181819</v>
      </c>
      <c r="M46" s="39">
        <f>COUNTIF(Vertices[Closeness Centrality], "&gt;= " &amp; L46) - COUNTIF(Vertices[Closeness Centrality], "&gt;=" &amp; L47)</f>
        <v>0</v>
      </c>
      <c r="N46" s="38">
        <f t="shared" si="15"/>
        <v>2.0786036363636368E-2</v>
      </c>
      <c r="O46" s="39">
        <f>COUNTIF(Vertices[Eigenvector Centrality], "&gt;= " &amp; N46) - COUNTIF(Vertices[Eigenvector Centrality], "&gt;=" &amp; N47)</f>
        <v>0</v>
      </c>
      <c r="P46" s="38">
        <f t="shared" si="16"/>
        <v>67.030723127272751</v>
      </c>
      <c r="Q46" s="39">
        <f>COUNTIF(Vertices[PageRank], "&gt;= " &amp; P46) - COUNTIF(Vertices[PageRank], "&gt;=" &amp; P47)</f>
        <v>0</v>
      </c>
      <c r="R46" s="38">
        <f t="shared" si="17"/>
        <v>0.29090909090909095</v>
      </c>
      <c r="S46" s="44">
        <f>COUNTIF(Vertices[Clustering Coefficient], "&gt;= " &amp; R46) - COUNTIF(Vertices[Clustering Coefficient], "&gt;=" &amp; R47)</f>
        <v>0</v>
      </c>
      <c r="T46" s="38" t="e">
        <f t="shared" ca="1" si="18"/>
        <v>#REF!</v>
      </c>
      <c r="U46" s="39" t="e">
        <f t="shared" ca="1" si="0"/>
        <v>#REF!</v>
      </c>
    </row>
    <row r="47" spans="1:21" x14ac:dyDescent="0.25">
      <c r="D47" s="33">
        <f t="shared" si="10"/>
        <v>0</v>
      </c>
      <c r="E47" s="3">
        <f>COUNTIF(Vertices[Degree], "&gt;= " &amp; D47) - COUNTIF(Vertices[Degree], "&gt;=" &amp; D48)</f>
        <v>0</v>
      </c>
      <c r="F47" s="40">
        <f t="shared" si="11"/>
        <v>259.19999999999987</v>
      </c>
      <c r="G47" s="41">
        <f>COUNTIF(Vertices[In-Degree], "&gt;= " &amp; F47) - COUNTIF(Vertices[In-Degree], "&gt;=" &amp; F48)</f>
        <v>0</v>
      </c>
      <c r="H47" s="40">
        <f t="shared" si="12"/>
        <v>3.5999999999999979</v>
      </c>
      <c r="I47" s="41">
        <f>COUNTIF(Vertices[Out-Degree], "&gt;= " &amp; H47) - COUNTIF(Vertices[Out-Degree], "&gt;=" &amp; H48)</f>
        <v>0</v>
      </c>
      <c r="J47" s="40">
        <f t="shared" si="13"/>
        <v>89656.699999799996</v>
      </c>
      <c r="K47" s="41">
        <f>COUNTIF(Vertices[Betweenness Centrality], "&gt;= " &amp; J47) - COUNTIF(Vertices[Betweenness Centrality], "&gt;=" &amp; J48)</f>
        <v>0</v>
      </c>
      <c r="L47" s="40">
        <f t="shared" si="14"/>
        <v>0.60000000000000009</v>
      </c>
      <c r="M47" s="41">
        <f>COUNTIF(Vertices[Closeness Centrality], "&gt;= " &amp; L47) - COUNTIF(Vertices[Closeness Centrality], "&gt;=" &amp; L48)</f>
        <v>0</v>
      </c>
      <c r="N47" s="40">
        <f t="shared" si="15"/>
        <v>2.1435600000000006E-2</v>
      </c>
      <c r="O47" s="41">
        <f>COUNTIF(Vertices[Eigenvector Centrality], "&gt;= " &amp; N47) - COUNTIF(Vertices[Eigenvector Centrality], "&gt;=" &amp; N48)</f>
        <v>0</v>
      </c>
      <c r="P47" s="40">
        <f t="shared" si="16"/>
        <v>69.114073600000026</v>
      </c>
      <c r="Q47" s="41">
        <f>COUNTIF(Vertices[PageRank], "&gt;= " &amp; P47) - COUNTIF(Vertices[PageRank], "&gt;=" &amp; P48)</f>
        <v>0</v>
      </c>
      <c r="R47" s="40">
        <f t="shared" si="17"/>
        <v>0.30000000000000004</v>
      </c>
      <c r="S47" s="45">
        <f>COUNTIF(Vertices[Clustering Coefficient], "&gt;= " &amp; R47) - COUNTIF(Vertices[Clustering Coefficient], "&gt;=" &amp; R48)</f>
        <v>0</v>
      </c>
      <c r="T47" s="40" t="e">
        <f t="shared" ca="1" si="18"/>
        <v>#REF!</v>
      </c>
      <c r="U47" s="41" t="e">
        <f t="shared" ca="1" si="0"/>
        <v>#REF!</v>
      </c>
    </row>
    <row r="48" spans="1:21" x14ac:dyDescent="0.25">
      <c r="D48" s="33">
        <f t="shared" si="10"/>
        <v>0</v>
      </c>
      <c r="E48" s="3">
        <f>COUNTIF(Vertices[Degree], "&gt;= " &amp; D48) - COUNTIF(Vertices[Degree], "&gt;=" &amp; D49)</f>
        <v>0</v>
      </c>
      <c r="F48" s="38">
        <f t="shared" si="11"/>
        <v>267.05454545454535</v>
      </c>
      <c r="G48" s="39">
        <f>COUNTIF(Vertices[In-Degree], "&gt;= " &amp; F48) - COUNTIF(Vertices[In-Degree], "&gt;=" &amp; F49)</f>
        <v>0</v>
      </c>
      <c r="H48" s="38">
        <f t="shared" si="12"/>
        <v>3.7090909090909068</v>
      </c>
      <c r="I48" s="39">
        <f>COUNTIF(Vertices[Out-Degree], "&gt;= " &amp; H48) - COUNTIF(Vertices[Out-Degree], "&gt;=" &amp; H49)</f>
        <v>0</v>
      </c>
      <c r="J48" s="38">
        <f t="shared" si="13"/>
        <v>92373.569696763632</v>
      </c>
      <c r="K48" s="39">
        <f>COUNTIF(Vertices[Betweenness Centrality], "&gt;= " &amp; J48) - COUNTIF(Vertices[Betweenness Centrality], "&gt;=" &amp; J49)</f>
        <v>0</v>
      </c>
      <c r="L48" s="38">
        <f t="shared" si="14"/>
        <v>0.61818181818181828</v>
      </c>
      <c r="M48" s="39">
        <f>COUNTIF(Vertices[Closeness Centrality], "&gt;= " &amp; L48) - COUNTIF(Vertices[Closeness Centrality], "&gt;=" &amp; L49)</f>
        <v>0</v>
      </c>
      <c r="N48" s="38">
        <f t="shared" si="15"/>
        <v>2.2085163636363644E-2</v>
      </c>
      <c r="O48" s="39">
        <f>COUNTIF(Vertices[Eigenvector Centrality], "&gt;= " &amp; N48) - COUNTIF(Vertices[Eigenvector Centrality], "&gt;=" &amp; N49)</f>
        <v>0</v>
      </c>
      <c r="P48" s="38">
        <f t="shared" si="16"/>
        <v>71.197424072727301</v>
      </c>
      <c r="Q48" s="39">
        <f>COUNTIF(Vertices[PageRank], "&gt;= " &amp; P48) - COUNTIF(Vertices[PageRank], "&gt;=" &amp; P49)</f>
        <v>0</v>
      </c>
      <c r="R48" s="38">
        <f t="shared" si="17"/>
        <v>0.30909090909090914</v>
      </c>
      <c r="S48" s="44">
        <f>COUNTIF(Vertices[Clustering Coefficient], "&gt;= " &amp; R48) - COUNTIF(Vertices[Clustering Coefficient], "&gt;=" &amp; R49)</f>
        <v>0</v>
      </c>
      <c r="T48" s="38" t="e">
        <f t="shared" ca="1" si="18"/>
        <v>#REF!</v>
      </c>
      <c r="U48" s="39" t="e">
        <f t="shared" ca="1" si="0"/>
        <v>#REF!</v>
      </c>
    </row>
    <row r="49" spans="1:21" x14ac:dyDescent="0.25">
      <c r="D49" s="33">
        <f t="shared" si="10"/>
        <v>0</v>
      </c>
      <c r="E49" s="3">
        <f>COUNTIF(Vertices[Degree], "&gt;= " &amp; D49) - COUNTIF(Vertices[Degree], "&gt;=" &amp; D50)</f>
        <v>0</v>
      </c>
      <c r="F49" s="40">
        <f t="shared" si="11"/>
        <v>274.90909090909082</v>
      </c>
      <c r="G49" s="41">
        <f>COUNTIF(Vertices[In-Degree], "&gt;= " &amp; F49) - COUNTIF(Vertices[In-Degree], "&gt;=" &amp; F50)</f>
        <v>0</v>
      </c>
      <c r="H49" s="40">
        <f t="shared" si="12"/>
        <v>3.8181818181818157</v>
      </c>
      <c r="I49" s="41">
        <f>COUNTIF(Vertices[Out-Degree], "&gt;= " &amp; H49) - COUNTIF(Vertices[Out-Degree], "&gt;=" &amp; H50)</f>
        <v>0</v>
      </c>
      <c r="J49" s="40">
        <f t="shared" si="13"/>
        <v>95090.439393727269</v>
      </c>
      <c r="K49" s="41">
        <f>COUNTIF(Vertices[Betweenness Centrality], "&gt;= " &amp; J49) - COUNTIF(Vertices[Betweenness Centrality], "&gt;=" &amp; J50)</f>
        <v>0</v>
      </c>
      <c r="L49" s="40">
        <f t="shared" si="14"/>
        <v>0.63636363636363646</v>
      </c>
      <c r="M49" s="41">
        <f>COUNTIF(Vertices[Closeness Centrality], "&gt;= " &amp; L49) - COUNTIF(Vertices[Closeness Centrality], "&gt;=" &amp; L50)</f>
        <v>0</v>
      </c>
      <c r="N49" s="40">
        <f t="shared" si="15"/>
        <v>2.2734727272727281E-2</v>
      </c>
      <c r="O49" s="41">
        <f>COUNTIF(Vertices[Eigenvector Centrality], "&gt;= " &amp; N49) - COUNTIF(Vertices[Eigenvector Centrality], "&gt;=" &amp; N50)</f>
        <v>0</v>
      </c>
      <c r="P49" s="40">
        <f t="shared" si="16"/>
        <v>73.280774545454577</v>
      </c>
      <c r="Q49" s="41">
        <f>COUNTIF(Vertices[PageRank], "&gt;= " &amp; P49) - COUNTIF(Vertices[PageRank], "&gt;=" &amp; P50)</f>
        <v>0</v>
      </c>
      <c r="R49" s="40">
        <f t="shared" si="17"/>
        <v>0.31818181818181823</v>
      </c>
      <c r="S49" s="45">
        <f>COUNTIF(Vertices[Clustering Coefficient], "&gt;= " &amp; R49) - COUNTIF(Vertices[Clustering Coefficient], "&gt;=" &amp; R50)</f>
        <v>0</v>
      </c>
      <c r="T49" s="40" t="e">
        <f t="shared" ca="1" si="18"/>
        <v>#REF!</v>
      </c>
      <c r="U49" s="41" t="e">
        <f t="shared" ca="1" si="0"/>
        <v>#REF!</v>
      </c>
    </row>
    <row r="50" spans="1:21" x14ac:dyDescent="0.25">
      <c r="D50" s="33">
        <f t="shared" si="10"/>
        <v>0</v>
      </c>
      <c r="E50" s="3">
        <f>COUNTIF(Vertices[Degree], "&gt;= " &amp; D50) - COUNTIF(Vertices[Degree], "&gt;=" &amp; D51)</f>
        <v>0</v>
      </c>
      <c r="F50" s="38">
        <f t="shared" si="11"/>
        <v>282.76363636363629</v>
      </c>
      <c r="G50" s="39">
        <f>COUNTIF(Vertices[In-Degree], "&gt;= " &amp; F50) - COUNTIF(Vertices[In-Degree], "&gt;=" &amp; F51)</f>
        <v>0</v>
      </c>
      <c r="H50" s="38">
        <f t="shared" si="12"/>
        <v>3.9272727272727246</v>
      </c>
      <c r="I50" s="39">
        <f>COUNTIF(Vertices[Out-Degree], "&gt;= " &amp; H50) - COUNTIF(Vertices[Out-Degree], "&gt;=" &amp; H51)</f>
        <v>2</v>
      </c>
      <c r="J50" s="38">
        <f t="shared" si="13"/>
        <v>97807.309090690906</v>
      </c>
      <c r="K50" s="39">
        <f>COUNTIF(Vertices[Betweenness Centrality], "&gt;= " &amp; J50) - COUNTIF(Vertices[Betweenness Centrality], "&gt;=" &amp; J51)</f>
        <v>0</v>
      </c>
      <c r="L50" s="38">
        <f t="shared" si="14"/>
        <v>0.65454545454545465</v>
      </c>
      <c r="M50" s="39">
        <f>COUNTIF(Vertices[Closeness Centrality], "&gt;= " &amp; L50) - COUNTIF(Vertices[Closeness Centrality], "&gt;=" &amp; L51)</f>
        <v>0</v>
      </c>
      <c r="N50" s="38">
        <f t="shared" si="15"/>
        <v>2.3384290909090919E-2</v>
      </c>
      <c r="O50" s="39">
        <f>COUNTIF(Vertices[Eigenvector Centrality], "&gt;= " &amp; N50) - COUNTIF(Vertices[Eigenvector Centrality], "&gt;=" &amp; N51)</f>
        <v>0</v>
      </c>
      <c r="P50" s="38">
        <f t="shared" si="16"/>
        <v>75.364125018181852</v>
      </c>
      <c r="Q50" s="39">
        <f>COUNTIF(Vertices[PageRank], "&gt;= " &amp; P50) - COUNTIF(Vertices[PageRank], "&gt;=" &amp; P51)</f>
        <v>0</v>
      </c>
      <c r="R50" s="38">
        <f t="shared" si="17"/>
        <v>0.32727272727272733</v>
      </c>
      <c r="S50" s="44">
        <f>COUNTIF(Vertices[Clustering Coefficient], "&gt;= " &amp; R50) - COUNTIF(Vertices[Clustering Coefficient], "&gt;=" &amp; R51)</f>
        <v>0</v>
      </c>
      <c r="T50" s="38" t="e">
        <f t="shared" ca="1" si="18"/>
        <v>#REF!</v>
      </c>
      <c r="U50" s="39" t="e">
        <f t="shared" ca="1" si="0"/>
        <v>#REF!</v>
      </c>
    </row>
    <row r="51" spans="1:21" x14ac:dyDescent="0.25">
      <c r="D51" s="33">
        <f t="shared" si="10"/>
        <v>0</v>
      </c>
      <c r="E51" s="3">
        <f>COUNTIF(Vertices[Degree], "&gt;= " &amp; D51) - COUNTIF(Vertices[Degree], "&gt;=" &amp; D52)</f>
        <v>0</v>
      </c>
      <c r="F51" s="40">
        <f t="shared" si="11"/>
        <v>290.61818181818177</v>
      </c>
      <c r="G51" s="41">
        <f>COUNTIF(Vertices[In-Degree], "&gt;= " &amp; F51) - COUNTIF(Vertices[In-Degree], "&gt;=" &amp; F52)</f>
        <v>0</v>
      </c>
      <c r="H51" s="40">
        <f t="shared" si="12"/>
        <v>4.0363636363636335</v>
      </c>
      <c r="I51" s="41">
        <f>COUNTIF(Vertices[Out-Degree], "&gt;= " &amp; H51) - COUNTIF(Vertices[Out-Degree], "&gt;=" &amp; H52)</f>
        <v>0</v>
      </c>
      <c r="J51" s="40">
        <f t="shared" si="13"/>
        <v>100524.17878765454</v>
      </c>
      <c r="K51" s="41">
        <f>COUNTIF(Vertices[Betweenness Centrality], "&gt;= " &amp; J51) - COUNTIF(Vertices[Betweenness Centrality], "&gt;=" &amp; J52)</f>
        <v>0</v>
      </c>
      <c r="L51" s="40">
        <f t="shared" si="14"/>
        <v>0.67272727272727284</v>
      </c>
      <c r="M51" s="41">
        <f>COUNTIF(Vertices[Closeness Centrality], "&gt;= " &amp; L51) - COUNTIF(Vertices[Closeness Centrality], "&gt;=" &amp; L52)</f>
        <v>0</v>
      </c>
      <c r="N51" s="40">
        <f t="shared" si="15"/>
        <v>2.4033854545454557E-2</v>
      </c>
      <c r="O51" s="41">
        <f>COUNTIF(Vertices[Eigenvector Centrality], "&gt;= " &amp; N51) - COUNTIF(Vertices[Eigenvector Centrality], "&gt;=" &amp; N52)</f>
        <v>0</v>
      </c>
      <c r="P51" s="40">
        <f t="shared" si="16"/>
        <v>77.447475490909127</v>
      </c>
      <c r="Q51" s="41">
        <f>COUNTIF(Vertices[PageRank], "&gt;= " &amp; P51) - COUNTIF(Vertices[PageRank], "&gt;=" &amp; P52)</f>
        <v>0</v>
      </c>
      <c r="R51" s="40">
        <f t="shared" si="17"/>
        <v>0.33636363636363642</v>
      </c>
      <c r="S51" s="45">
        <f>COUNTIF(Vertices[Clustering Coefficient], "&gt;= " &amp; R51) - COUNTIF(Vertices[Clustering Coefficient], "&gt;=" &amp; R52)</f>
        <v>0</v>
      </c>
      <c r="T51" s="40" t="e">
        <f t="shared" ca="1" si="18"/>
        <v>#REF!</v>
      </c>
      <c r="U51" s="41" t="e">
        <f t="shared" ca="1" si="0"/>
        <v>#REF!</v>
      </c>
    </row>
    <row r="52" spans="1:21" x14ac:dyDescent="0.25">
      <c r="D52" s="33">
        <f t="shared" si="10"/>
        <v>0</v>
      </c>
      <c r="E52" s="3">
        <f>COUNTIF(Vertices[Degree], "&gt;= " &amp; D52) - COUNTIF(Vertices[Degree], "&gt;=" &amp; D53)</f>
        <v>0</v>
      </c>
      <c r="F52" s="38">
        <f t="shared" si="11"/>
        <v>298.47272727272724</v>
      </c>
      <c r="G52" s="39">
        <f>COUNTIF(Vertices[In-Degree], "&gt;= " &amp; F52) - COUNTIF(Vertices[In-Degree], "&gt;=" &amp; F53)</f>
        <v>0</v>
      </c>
      <c r="H52" s="38">
        <f t="shared" si="12"/>
        <v>4.1454545454545428</v>
      </c>
      <c r="I52" s="39">
        <f>COUNTIF(Vertices[Out-Degree], "&gt;= " &amp; H52) - COUNTIF(Vertices[Out-Degree], "&gt;=" &amp; H53)</f>
        <v>0</v>
      </c>
      <c r="J52" s="38">
        <f t="shared" si="13"/>
        <v>103241.04848461818</v>
      </c>
      <c r="K52" s="39">
        <f>COUNTIF(Vertices[Betweenness Centrality], "&gt;= " &amp; J52) - COUNTIF(Vertices[Betweenness Centrality], "&gt;=" &amp; J53)</f>
        <v>0</v>
      </c>
      <c r="L52" s="38">
        <f t="shared" si="14"/>
        <v>0.69090909090909103</v>
      </c>
      <c r="M52" s="39">
        <f>COUNTIF(Vertices[Closeness Centrality], "&gt;= " &amp; L52) - COUNTIF(Vertices[Closeness Centrality], "&gt;=" &amp; L53)</f>
        <v>0</v>
      </c>
      <c r="N52" s="38">
        <f t="shared" si="15"/>
        <v>2.4683418181818195E-2</v>
      </c>
      <c r="O52" s="39">
        <f>COUNTIF(Vertices[Eigenvector Centrality], "&gt;= " &amp; N52) - COUNTIF(Vertices[Eigenvector Centrality], "&gt;=" &amp; N53)</f>
        <v>0</v>
      </c>
      <c r="P52" s="38">
        <f t="shared" si="16"/>
        <v>79.530825963636403</v>
      </c>
      <c r="Q52" s="39">
        <f>COUNTIF(Vertices[PageRank], "&gt;= " &amp; P52) - COUNTIF(Vertices[PageRank], "&gt;=" &amp; P53)</f>
        <v>0</v>
      </c>
      <c r="R52" s="38">
        <f t="shared" si="17"/>
        <v>0.34545454545454551</v>
      </c>
      <c r="S52" s="44">
        <f>COUNTIF(Vertices[Clustering Coefficient], "&gt;= " &amp; R52) - COUNTIF(Vertices[Clustering Coefficient], "&gt;=" &amp; R53)</f>
        <v>1</v>
      </c>
      <c r="T52" s="38" t="e">
        <f t="shared" ca="1" si="18"/>
        <v>#REF!</v>
      </c>
      <c r="U52" s="39" t="e">
        <f t="shared" ca="1" si="0"/>
        <v>#REF!</v>
      </c>
    </row>
    <row r="53" spans="1:21" x14ac:dyDescent="0.25">
      <c r="D53" s="33">
        <f t="shared" si="10"/>
        <v>0</v>
      </c>
      <c r="E53" s="3">
        <f>COUNTIF(Vertices[Degree], "&gt;= " &amp; D53) - COUNTIF(Vertices[Degree], "&gt;=" &amp; D54)</f>
        <v>0</v>
      </c>
      <c r="F53" s="40">
        <f t="shared" si="11"/>
        <v>306.32727272727271</v>
      </c>
      <c r="G53" s="41">
        <f>COUNTIF(Vertices[In-Degree], "&gt;= " &amp; F53) - COUNTIF(Vertices[In-Degree], "&gt;=" &amp; F54)</f>
        <v>0</v>
      </c>
      <c r="H53" s="40">
        <f t="shared" si="12"/>
        <v>4.2545454545454522</v>
      </c>
      <c r="I53" s="41">
        <f>COUNTIF(Vertices[Out-Degree], "&gt;= " &amp; H53) - COUNTIF(Vertices[Out-Degree], "&gt;=" &amp; H54)</f>
        <v>0</v>
      </c>
      <c r="J53" s="40">
        <f t="shared" si="13"/>
        <v>105957.91818158182</v>
      </c>
      <c r="K53" s="41">
        <f>COUNTIF(Vertices[Betweenness Centrality], "&gt;= " &amp; J53) - COUNTIF(Vertices[Betweenness Centrality], "&gt;=" &amp; J54)</f>
        <v>0</v>
      </c>
      <c r="L53" s="40">
        <f t="shared" si="14"/>
        <v>0.70909090909090922</v>
      </c>
      <c r="M53" s="41">
        <f>COUNTIF(Vertices[Closeness Centrality], "&gt;= " &amp; L53) - COUNTIF(Vertices[Closeness Centrality], "&gt;=" &amp; L54)</f>
        <v>0</v>
      </c>
      <c r="N53" s="40">
        <f t="shared" si="15"/>
        <v>2.5332981818181832E-2</v>
      </c>
      <c r="O53" s="41">
        <f>COUNTIF(Vertices[Eigenvector Centrality], "&gt;= " &amp; N53) - COUNTIF(Vertices[Eigenvector Centrality], "&gt;=" &amp; N54)</f>
        <v>0</v>
      </c>
      <c r="P53" s="40">
        <f t="shared" si="16"/>
        <v>81.614176436363678</v>
      </c>
      <c r="Q53" s="41">
        <f>COUNTIF(Vertices[PageRank], "&gt;= " &amp; P53) - COUNTIF(Vertices[PageRank], "&gt;=" &amp; P54)</f>
        <v>0</v>
      </c>
      <c r="R53" s="40">
        <f t="shared" si="17"/>
        <v>0.35454545454545461</v>
      </c>
      <c r="S53" s="45">
        <f>COUNTIF(Vertices[Clustering Coefficient], "&gt;= " &amp; R53) - COUNTIF(Vertices[Clustering Coefficient], "&gt;=" &amp; R54)</f>
        <v>0</v>
      </c>
      <c r="T53" s="40" t="e">
        <f t="shared" ca="1" si="18"/>
        <v>#REF!</v>
      </c>
      <c r="U53" s="41" t="e">
        <f t="shared" ca="1" si="0"/>
        <v>#REF!</v>
      </c>
    </row>
    <row r="54" spans="1:21" x14ac:dyDescent="0.25">
      <c r="D54" s="33">
        <f t="shared" si="10"/>
        <v>0</v>
      </c>
      <c r="E54" s="3">
        <f>COUNTIF(Vertices[Degree], "&gt;= " &amp; D54) - COUNTIF(Vertices[Degree], "&gt;=" &amp; D55)</f>
        <v>0</v>
      </c>
      <c r="F54" s="38">
        <f t="shared" si="11"/>
        <v>314.18181818181819</v>
      </c>
      <c r="G54" s="39">
        <f>COUNTIF(Vertices[In-Degree], "&gt;= " &amp; F54) - COUNTIF(Vertices[In-Degree], "&gt;=" &amp; F55)</f>
        <v>0</v>
      </c>
      <c r="H54" s="38">
        <f t="shared" si="12"/>
        <v>4.3636363636363615</v>
      </c>
      <c r="I54" s="39">
        <f>COUNTIF(Vertices[Out-Degree], "&gt;= " &amp; H54) - COUNTIF(Vertices[Out-Degree], "&gt;=" &amp; H55)</f>
        <v>0</v>
      </c>
      <c r="J54" s="38">
        <f t="shared" si="13"/>
        <v>108674.78787854545</v>
      </c>
      <c r="K54" s="39">
        <f>COUNTIF(Vertices[Betweenness Centrality], "&gt;= " &amp; J54) - COUNTIF(Vertices[Betweenness Centrality], "&gt;=" &amp; J55)</f>
        <v>0</v>
      </c>
      <c r="L54" s="38">
        <f t="shared" si="14"/>
        <v>0.7272727272727274</v>
      </c>
      <c r="M54" s="39">
        <f>COUNTIF(Vertices[Closeness Centrality], "&gt;= " &amp; L54) - COUNTIF(Vertices[Closeness Centrality], "&gt;=" &amp; L55)</f>
        <v>0</v>
      </c>
      <c r="N54" s="38">
        <f t="shared" si="15"/>
        <v>2.598254545454547E-2</v>
      </c>
      <c r="O54" s="39">
        <f>COUNTIF(Vertices[Eigenvector Centrality], "&gt;= " &amp; N54) - COUNTIF(Vertices[Eigenvector Centrality], "&gt;=" &amp; N55)</f>
        <v>0</v>
      </c>
      <c r="P54" s="38">
        <f t="shared" si="16"/>
        <v>83.697526909090953</v>
      </c>
      <c r="Q54" s="39">
        <f>COUNTIF(Vertices[PageRank], "&gt;= " &amp; P54) - COUNTIF(Vertices[PageRank], "&gt;=" &amp; P55)</f>
        <v>1</v>
      </c>
      <c r="R54" s="38">
        <f t="shared" si="17"/>
        <v>0.3636363636363637</v>
      </c>
      <c r="S54" s="44">
        <f>COUNTIF(Vertices[Clustering Coefficient], "&gt;= " &amp; R54) - COUNTIF(Vertices[Clustering Coefficient], "&gt;=" &amp; R55)</f>
        <v>0</v>
      </c>
      <c r="T54" s="38" t="e">
        <f t="shared" ca="1" si="18"/>
        <v>#REF!</v>
      </c>
      <c r="U54" s="39" t="e">
        <f t="shared" ca="1" si="0"/>
        <v>#REF!</v>
      </c>
    </row>
    <row r="55" spans="1:21" x14ac:dyDescent="0.25">
      <c r="A55" s="34" t="s">
        <v>81</v>
      </c>
      <c r="B55" s="47" t="str">
        <f>IF(COUNT(Vertices[Degree])&gt;0, D2, NoMetricMessage)</f>
        <v>Not Available</v>
      </c>
      <c r="D55" s="33">
        <f t="shared" si="10"/>
        <v>0</v>
      </c>
      <c r="E55" s="3">
        <f>COUNTIF(Vertices[Degree], "&gt;= " &amp; D55) - COUNTIF(Vertices[Degree], "&gt;=" &amp; D56)</f>
        <v>0</v>
      </c>
      <c r="F55" s="40">
        <f t="shared" si="11"/>
        <v>322.03636363636366</v>
      </c>
      <c r="G55" s="41">
        <f>COUNTIF(Vertices[In-Degree], "&gt;= " &amp; F55) - COUNTIF(Vertices[In-Degree], "&gt;=" &amp; F56)</f>
        <v>0</v>
      </c>
      <c r="H55" s="40">
        <f t="shared" si="12"/>
        <v>4.4727272727272709</v>
      </c>
      <c r="I55" s="41">
        <f>COUNTIF(Vertices[Out-Degree], "&gt;= " &amp; H55) - COUNTIF(Vertices[Out-Degree], "&gt;=" &amp; H56)</f>
        <v>0</v>
      </c>
      <c r="J55" s="40">
        <f t="shared" si="13"/>
        <v>111391.65757550909</v>
      </c>
      <c r="K55" s="41">
        <f>COUNTIF(Vertices[Betweenness Centrality], "&gt;= " &amp; J55) - COUNTIF(Vertices[Betweenness Centrality], "&gt;=" &amp; J56)</f>
        <v>0</v>
      </c>
      <c r="L55" s="40">
        <f t="shared" si="14"/>
        <v>0.74545454545454559</v>
      </c>
      <c r="M55" s="41">
        <f>COUNTIF(Vertices[Closeness Centrality], "&gt;= " &amp; L55) - COUNTIF(Vertices[Closeness Centrality], "&gt;=" &amp; L56)</f>
        <v>0</v>
      </c>
      <c r="N55" s="40">
        <f t="shared" si="15"/>
        <v>2.6632109090909108E-2</v>
      </c>
      <c r="O55" s="41">
        <f>COUNTIF(Vertices[Eigenvector Centrality], "&gt;= " &amp; N55) - COUNTIF(Vertices[Eigenvector Centrality], "&gt;=" &amp; N56)</f>
        <v>0</v>
      </c>
      <c r="P55" s="40">
        <f t="shared" si="16"/>
        <v>85.780877381818229</v>
      </c>
      <c r="Q55" s="41">
        <f>COUNTIF(Vertices[PageRank], "&gt;= " &amp; P55) - COUNTIF(Vertices[PageRank], "&gt;=" &amp; P56)</f>
        <v>0</v>
      </c>
      <c r="R55" s="40">
        <f t="shared" si="17"/>
        <v>0.3727272727272728</v>
      </c>
      <c r="S55" s="45">
        <f>COUNTIF(Vertices[Clustering Coefficient], "&gt;= " &amp; R55) - COUNTIF(Vertices[Clustering Coefficient], "&gt;=" &amp; R56)</f>
        <v>0</v>
      </c>
      <c r="T55" s="40" t="e">
        <f t="shared" ca="1" si="18"/>
        <v>#REF!</v>
      </c>
      <c r="U55" s="41" t="e">
        <f t="shared" ca="1" si="0"/>
        <v>#REF!</v>
      </c>
    </row>
    <row r="56" spans="1:21" x14ac:dyDescent="0.25">
      <c r="A56" s="34" t="s">
        <v>82</v>
      </c>
      <c r="B56" s="47" t="str">
        <f>IF(COUNT(Vertices[Degree])&gt;0, D57, NoMetricMessage)</f>
        <v>Not Available</v>
      </c>
      <c r="D56" s="33">
        <f t="shared" si="10"/>
        <v>0</v>
      </c>
      <c r="E56" s="3">
        <f>COUNTIF(Vertices[Degree], "&gt;= " &amp; D56) - COUNTIF(Vertices[Degree], "&gt;=" &amp; D57)</f>
        <v>0</v>
      </c>
      <c r="F56" s="38">
        <f t="shared" si="11"/>
        <v>329.89090909090913</v>
      </c>
      <c r="G56" s="39">
        <f>COUNTIF(Vertices[In-Degree], "&gt;= " &amp; F56) - COUNTIF(Vertices[In-Degree], "&gt;=" &amp; F57)</f>
        <v>1</v>
      </c>
      <c r="H56" s="38">
        <f t="shared" si="12"/>
        <v>4.5818181818181802</v>
      </c>
      <c r="I56" s="39">
        <f>COUNTIF(Vertices[Out-Degree], "&gt;= " &amp; H56) - COUNTIF(Vertices[Out-Degree], "&gt;=" &amp; H57)</f>
        <v>1</v>
      </c>
      <c r="J56" s="38">
        <f t="shared" si="13"/>
        <v>114108.52727247273</v>
      </c>
      <c r="K56" s="39">
        <f>COUNTIF(Vertices[Betweenness Centrality], "&gt;= " &amp; J56) - COUNTIF(Vertices[Betweenness Centrality], "&gt;=" &amp; J57)</f>
        <v>0</v>
      </c>
      <c r="L56" s="38">
        <f t="shared" si="14"/>
        <v>0.76363636363636378</v>
      </c>
      <c r="M56" s="39">
        <f>COUNTIF(Vertices[Closeness Centrality], "&gt;= " &amp; L56) - COUNTIF(Vertices[Closeness Centrality], "&gt;=" &amp; L57)</f>
        <v>0</v>
      </c>
      <c r="N56" s="38">
        <f t="shared" si="15"/>
        <v>2.7281672727272745E-2</v>
      </c>
      <c r="O56" s="39">
        <f>COUNTIF(Vertices[Eigenvector Centrality], "&gt;= " &amp; N56) - COUNTIF(Vertices[Eigenvector Centrality], "&gt;=" &amp; N57)</f>
        <v>1</v>
      </c>
      <c r="P56" s="38">
        <f t="shared" si="16"/>
        <v>87.864227854545504</v>
      </c>
      <c r="Q56" s="39">
        <f>COUNTIF(Vertices[PageRank], "&gt;= " &amp; P56) - COUNTIF(Vertices[PageRank], "&gt;=" &amp; P57)</f>
        <v>0</v>
      </c>
      <c r="R56" s="38">
        <f t="shared" si="17"/>
        <v>0.38181818181818189</v>
      </c>
      <c r="S56" s="44">
        <f>COUNTIF(Vertices[Clustering Coefficient], "&gt;= " &amp; R56) - COUNTIF(Vertices[Clustering Coefficient], "&gt;=" &amp; R57)</f>
        <v>0</v>
      </c>
      <c r="T56" s="38" t="e">
        <f t="shared" ca="1" si="18"/>
        <v>#REF!</v>
      </c>
      <c r="U56" s="39" t="e">
        <f t="shared" ca="1" si="0"/>
        <v>#REF!</v>
      </c>
    </row>
    <row r="57" spans="1:21" x14ac:dyDescent="0.25">
      <c r="A57" s="34" t="s">
        <v>83</v>
      </c>
      <c r="B57" s="48" t="str">
        <f>IFERROR(AVERAGE(Vertices[Degree]),NoMetricMessage)</f>
        <v>Not Available</v>
      </c>
      <c r="D57" s="33">
        <f>MAX(Vertices[Degree])</f>
        <v>0</v>
      </c>
      <c r="E57" s="3">
        <f>COUNTIF(Vertices[Degree], "&gt;= " &amp; D57) - COUNTIF(Vertices[Degree], "&gt;=" &amp; D58)</f>
        <v>0</v>
      </c>
      <c r="F57" s="42">
        <f>MAX(Vertices[In-Degree])</f>
        <v>432</v>
      </c>
      <c r="G57" s="43">
        <f>COUNTIF(Vertices[In-Degree], "&gt;= " &amp; F57) - COUNTIF(Vertices[In-Degree], "&gt;=" &amp; F58)</f>
        <v>1</v>
      </c>
      <c r="H57" s="42">
        <f>MAX(Vertices[Out-Degree])</f>
        <v>6</v>
      </c>
      <c r="I57" s="43">
        <f>COUNTIF(Vertices[Out-Degree], "&gt;= " &amp; H57) - COUNTIF(Vertices[Out-Degree], "&gt;=" &amp; H58)</f>
        <v>1</v>
      </c>
      <c r="J57" s="42">
        <f>MAX(Vertices[Betweenness Centrality])</f>
        <v>149427.83333299999</v>
      </c>
      <c r="K57" s="43">
        <f>COUNTIF(Vertices[Betweenness Centrality], "&gt;= " &amp; J57) - COUNTIF(Vertices[Betweenness Centrality], "&gt;=" &amp; J58)</f>
        <v>1</v>
      </c>
      <c r="L57" s="42">
        <f>MAX(Vertices[Closeness Centrality])</f>
        <v>1</v>
      </c>
      <c r="M57" s="43">
        <f>COUNTIF(Vertices[Closeness Centrality], "&gt;= " &amp; L57) - COUNTIF(Vertices[Closeness Centrality], "&gt;=" &amp; L58)</f>
        <v>18</v>
      </c>
      <c r="N57" s="42">
        <f>MAX(Vertices[Eigenvector Centrality])</f>
        <v>3.5726000000000001E-2</v>
      </c>
      <c r="O57" s="43">
        <f>COUNTIF(Vertices[Eigenvector Centrality], "&gt;= " &amp; N57) - COUNTIF(Vertices[Eigenvector Centrality], "&gt;=" &amp; N58)</f>
        <v>1</v>
      </c>
      <c r="P57" s="42">
        <f>MAX(Vertices[PageRank])</f>
        <v>114.947784</v>
      </c>
      <c r="Q57" s="43">
        <f>COUNTIF(Vertices[PageRank], "&gt;= " &amp; P57) - COUNTIF(Vertices[PageRank], "&gt;=" &amp; P58)</f>
        <v>1</v>
      </c>
      <c r="R57" s="42">
        <f>MAX(Vertices[Clustering Coefficient])</f>
        <v>0.5</v>
      </c>
      <c r="S57" s="46">
        <f>COUNTIF(Vertices[Clustering Coefficient], "&gt;= " &amp; R57) - COUNTIF(Vertices[Clustering Coefficient], "&gt;=" &amp; R58)</f>
        <v>338</v>
      </c>
      <c r="T57" s="42" t="e">
        <f ca="1">MAX(INDIRECT(DynamicFilterSourceColumnRange))</f>
        <v>#REF!</v>
      </c>
      <c r="U57" s="43" t="e">
        <f t="shared" ca="1" si="0"/>
        <v>#REF!</v>
      </c>
    </row>
    <row r="58" spans="1:21" x14ac:dyDescent="0.25">
      <c r="A58" s="34" t="s">
        <v>84</v>
      </c>
      <c r="B58" s="48" t="str">
        <f>IFERROR(MEDIAN(Vertices[Degree]),NoMetricMessage)</f>
        <v>Not Available</v>
      </c>
    </row>
    <row r="69" spans="1:2" x14ac:dyDescent="0.25">
      <c r="A69" s="34" t="s">
        <v>88</v>
      </c>
      <c r="B69" s="47">
        <f>IF(COUNT(Vertices[In-Degree])&gt;0, F2, NoMetricMessage)</f>
        <v>0</v>
      </c>
    </row>
    <row r="70" spans="1:2" x14ac:dyDescent="0.25">
      <c r="A70" s="34" t="s">
        <v>89</v>
      </c>
      <c r="B70" s="47">
        <f>IF(COUNT(Vertices[In-Degree])&gt;0, F57, NoMetricMessage)</f>
        <v>432</v>
      </c>
    </row>
    <row r="71" spans="1:2" x14ac:dyDescent="0.25">
      <c r="A71" s="34" t="s">
        <v>90</v>
      </c>
      <c r="B71" s="48">
        <f>IFERROR(AVERAGE(Vertices[In-Degree]),NoMetricMessage)</f>
        <v>1.545016077170418</v>
      </c>
    </row>
    <row r="72" spans="1:2" x14ac:dyDescent="0.25">
      <c r="A72" s="34" t="s">
        <v>91</v>
      </c>
      <c r="B72" s="48">
        <f>IFERROR(MEDIAN(Vertices[In-Degree]),NoMetricMessage)</f>
        <v>0</v>
      </c>
    </row>
    <row r="83" spans="1:2" x14ac:dyDescent="0.25">
      <c r="A83" s="34" t="s">
        <v>94</v>
      </c>
      <c r="B83" s="47">
        <f>IF(COUNT(Vertices[Out-Degree])&gt;0, H2, NoMetricMessage)</f>
        <v>0</v>
      </c>
    </row>
    <row r="84" spans="1:2" x14ac:dyDescent="0.25">
      <c r="A84" s="34" t="s">
        <v>95</v>
      </c>
      <c r="B84" s="47">
        <f>IF(COUNT(Vertices[Out-Degree])&gt;0, H57, NoMetricMessage)</f>
        <v>6</v>
      </c>
    </row>
    <row r="85" spans="1:2" x14ac:dyDescent="0.25">
      <c r="A85" s="34" t="s">
        <v>96</v>
      </c>
      <c r="B85" s="48">
        <f>IFERROR(AVERAGE(Vertices[Out-Degree]),NoMetricMessage)</f>
        <v>1.545016077170418</v>
      </c>
    </row>
    <row r="86" spans="1:2" x14ac:dyDescent="0.25">
      <c r="A86" s="34" t="s">
        <v>97</v>
      </c>
      <c r="B86" s="48">
        <f>IFERROR(MEDIAN(Vertices[Out-Degree]),NoMetricMessage)</f>
        <v>2</v>
      </c>
    </row>
    <row r="97" spans="1:2" x14ac:dyDescent="0.25">
      <c r="A97" s="34" t="s">
        <v>100</v>
      </c>
      <c r="B97" s="48">
        <f>IF(COUNT(Vertices[Betweenness Centrality])&gt;0, J2, NoMetricMessage)</f>
        <v>0</v>
      </c>
    </row>
    <row r="98" spans="1:2" x14ac:dyDescent="0.25">
      <c r="A98" s="34" t="s">
        <v>101</v>
      </c>
      <c r="B98" s="48">
        <f>IF(COUNT(Vertices[Betweenness Centrality])&gt;0, J57, NoMetricMessage)</f>
        <v>149427.83333299999</v>
      </c>
    </row>
    <row r="99" spans="1:2" x14ac:dyDescent="0.25">
      <c r="A99" s="34" t="s">
        <v>102</v>
      </c>
      <c r="B99" s="48">
        <f>IFERROR(AVERAGE(Vertices[Betweenness Centrality]),NoMetricMessage)</f>
        <v>441.87459807073952</v>
      </c>
    </row>
    <row r="100" spans="1:2" x14ac:dyDescent="0.25">
      <c r="A100" s="34" t="s">
        <v>103</v>
      </c>
      <c r="B100" s="48">
        <f>IFERROR(MEDIAN(Vertices[Betweenness Centrality]),NoMetricMessage)</f>
        <v>0</v>
      </c>
    </row>
    <row r="111" spans="1:2" x14ac:dyDescent="0.25">
      <c r="A111" s="34" t="s">
        <v>106</v>
      </c>
      <c r="B111" s="48">
        <f>IF(COUNT(Vertices[Closeness Centrality])&gt;0, L2, NoMetricMessage)</f>
        <v>0</v>
      </c>
    </row>
    <row r="112" spans="1:2" x14ac:dyDescent="0.25">
      <c r="A112" s="34" t="s">
        <v>107</v>
      </c>
      <c r="B112" s="48">
        <f>IF(COUNT(Vertices[Closeness Centrality])&gt;0, L57, NoMetricMessage)</f>
        <v>1</v>
      </c>
    </row>
    <row r="113" spans="1:2" x14ac:dyDescent="0.25">
      <c r="A113" s="34" t="s">
        <v>108</v>
      </c>
      <c r="B113" s="48">
        <f>IFERROR(AVERAGE(Vertices[Closeness Centrality]),NoMetricMessage)</f>
        <v>4.2799290996784659E-2</v>
      </c>
    </row>
    <row r="114" spans="1:2" x14ac:dyDescent="0.25">
      <c r="A114" s="34" t="s">
        <v>109</v>
      </c>
      <c r="B114" s="48">
        <f>IFERROR(MEDIAN(Vertices[Closeness Centrality]),NoMetricMessage)</f>
        <v>1.0039999999999999E-3</v>
      </c>
    </row>
    <row r="125" spans="1:2" x14ac:dyDescent="0.25">
      <c r="A125" s="34" t="s">
        <v>112</v>
      </c>
      <c r="B125" s="48">
        <f>IF(COUNT(Vertices[Eigenvector Centrality])&gt;0, N2, NoMetricMessage)</f>
        <v>0</v>
      </c>
    </row>
    <row r="126" spans="1:2" x14ac:dyDescent="0.25">
      <c r="A126" s="34" t="s">
        <v>113</v>
      </c>
      <c r="B126" s="48">
        <f>IF(COUNT(Vertices[Eigenvector Centrality])&gt;0, N57, NoMetricMessage)</f>
        <v>3.5726000000000001E-2</v>
      </c>
    </row>
    <row r="127" spans="1:2" x14ac:dyDescent="0.25">
      <c r="A127" s="34" t="s">
        <v>114</v>
      </c>
      <c r="B127" s="48">
        <f>IFERROR(AVERAGE(Vertices[Eigenvector Centrality]),NoMetricMessage)</f>
        <v>1.6076061093247506E-3</v>
      </c>
    </row>
    <row r="128" spans="1:2" x14ac:dyDescent="0.25">
      <c r="A128" s="34" t="s">
        <v>115</v>
      </c>
      <c r="B128" s="48">
        <f>IFERROR(MEDIAN(Vertices[Eigenvector Centrality]),NoMetricMessage)</f>
        <v>2.3969999999999998E-3</v>
      </c>
    </row>
    <row r="139" spans="1:2" x14ac:dyDescent="0.25">
      <c r="A139" s="34" t="s">
        <v>140</v>
      </c>
      <c r="B139" s="48">
        <f>IF(COUNT(Vertices[PageRank])&gt;0, P2, NoMetricMessage)</f>
        <v>0.363508</v>
      </c>
    </row>
    <row r="140" spans="1:2" x14ac:dyDescent="0.25">
      <c r="A140" s="34" t="s">
        <v>141</v>
      </c>
      <c r="B140" s="48">
        <f>IF(COUNT(Vertices[PageRank])&gt;0, P57, NoMetricMessage)</f>
        <v>114.947784</v>
      </c>
    </row>
    <row r="141" spans="1:2" x14ac:dyDescent="0.25">
      <c r="A141" s="34" t="s">
        <v>142</v>
      </c>
      <c r="B141" s="48">
        <f>IFERROR(AVERAGE(Vertices[PageRank]),NoMetricMessage)</f>
        <v>0.99999896302250479</v>
      </c>
    </row>
    <row r="142" spans="1:2" x14ac:dyDescent="0.25">
      <c r="A142" s="34" t="s">
        <v>143</v>
      </c>
      <c r="B142" s="48">
        <f>IFERROR(MEDIAN(Vertices[PageRank]),NoMetricMessage)</f>
        <v>0.58915600000000001</v>
      </c>
    </row>
    <row r="153" spans="1:2" x14ac:dyDescent="0.25">
      <c r="A153" s="34" t="s">
        <v>118</v>
      </c>
      <c r="B153" s="48">
        <f>IF(COUNT(Vertices[Clustering Coefficient])&gt;0, R2, NoMetricMessage)</f>
        <v>0</v>
      </c>
    </row>
    <row r="154" spans="1:2" x14ac:dyDescent="0.25">
      <c r="A154" s="34" t="s">
        <v>119</v>
      </c>
      <c r="B154" s="48">
        <f>IF(COUNT(Vertices[Clustering Coefficient])&gt;0, R57, NoMetricMessage)</f>
        <v>0.5</v>
      </c>
    </row>
    <row r="155" spans="1:2" x14ac:dyDescent="0.25">
      <c r="A155" s="34" t="s">
        <v>120</v>
      </c>
      <c r="B155" s="48">
        <f>IFERROR(AVERAGE(Vertices[Clustering Coefficient]),NoMetricMessage)</f>
        <v>0.27248889905307971</v>
      </c>
    </row>
    <row r="156" spans="1:2" x14ac:dyDescent="0.25">
      <c r="A156" s="34" t="s">
        <v>121</v>
      </c>
      <c r="B156" s="48">
        <f>IFERROR(MEDIAN(Vertices[Clustering Coefficient]),NoMetricMessage)</f>
        <v>0.5</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25">
      <c r="A2" s="1" t="s">
        <v>51</v>
      </c>
      <c r="B2" s="1" t="s">
        <v>132</v>
      </c>
      <c r="C2" t="s">
        <v>54</v>
      </c>
      <c r="D2" t="s">
        <v>55</v>
      </c>
      <c r="E2" t="s">
        <v>55</v>
      </c>
      <c r="F2" s="1" t="s">
        <v>51</v>
      </c>
      <c r="G2" t="s">
        <v>65</v>
      </c>
      <c r="H2" t="s">
        <v>159</v>
      </c>
      <c r="J2" t="s">
        <v>19</v>
      </c>
      <c r="K2">
        <v>108</v>
      </c>
    </row>
    <row r="3" spans="1:18" x14ac:dyDescent="0.25">
      <c r="A3" s="1" t="s">
        <v>52</v>
      </c>
      <c r="B3" s="1" t="s">
        <v>133</v>
      </c>
      <c r="C3" t="s">
        <v>52</v>
      </c>
      <c r="D3" t="s">
        <v>56</v>
      </c>
      <c r="E3" t="s">
        <v>56</v>
      </c>
      <c r="F3" s="1" t="s">
        <v>52</v>
      </c>
      <c r="G3" t="s">
        <v>66</v>
      </c>
      <c r="H3" t="s">
        <v>68</v>
      </c>
      <c r="J3" t="s">
        <v>30</v>
      </c>
      <c r="K3" t="s">
        <v>2129</v>
      </c>
    </row>
    <row r="4" spans="1:18" x14ac:dyDescent="0.25">
      <c r="A4" s="1" t="s">
        <v>53</v>
      </c>
      <c r="B4" s="1" t="s">
        <v>134</v>
      </c>
      <c r="C4" t="s">
        <v>53</v>
      </c>
      <c r="D4" t="s">
        <v>57</v>
      </c>
      <c r="E4" t="s">
        <v>57</v>
      </c>
      <c r="F4" s="1" t="s">
        <v>53</v>
      </c>
      <c r="G4">
        <v>0</v>
      </c>
      <c r="H4" t="s">
        <v>69</v>
      </c>
      <c r="J4" s="12" t="s">
        <v>78</v>
      </c>
      <c r="K4" s="12"/>
    </row>
    <row r="5" spans="1:18" ht="409.5" x14ac:dyDescent="0.25">
      <c r="A5">
        <v>1</v>
      </c>
      <c r="B5" s="1" t="s">
        <v>135</v>
      </c>
      <c r="C5" t="s">
        <v>51</v>
      </c>
      <c r="D5" t="s">
        <v>58</v>
      </c>
      <c r="E5" t="s">
        <v>58</v>
      </c>
      <c r="F5">
        <v>1</v>
      </c>
      <c r="G5">
        <v>1</v>
      </c>
      <c r="H5" t="s">
        <v>70</v>
      </c>
      <c r="J5" t="s">
        <v>172</v>
      </c>
      <c r="K5" s="13" t="s">
        <v>6740</v>
      </c>
    </row>
    <row r="6" spans="1:18" x14ac:dyDescent="0.25">
      <c r="A6">
        <v>0</v>
      </c>
      <c r="B6" s="1" t="s">
        <v>136</v>
      </c>
      <c r="C6">
        <v>1</v>
      </c>
      <c r="D6" t="s">
        <v>59</v>
      </c>
      <c r="E6" t="s">
        <v>59</v>
      </c>
      <c r="F6">
        <v>0</v>
      </c>
      <c r="H6" t="s">
        <v>71</v>
      </c>
      <c r="J6" t="s">
        <v>173</v>
      </c>
      <c r="K6">
        <v>2</v>
      </c>
      <c r="R6" t="s">
        <v>129</v>
      </c>
    </row>
    <row r="7" spans="1:18" x14ac:dyDescent="0.25">
      <c r="A7">
        <v>2</v>
      </c>
      <c r="B7">
        <v>1</v>
      </c>
      <c r="C7">
        <v>0</v>
      </c>
      <c r="D7" t="s">
        <v>60</v>
      </c>
      <c r="E7" t="s">
        <v>60</v>
      </c>
      <c r="F7">
        <v>2</v>
      </c>
      <c r="H7" t="s">
        <v>72</v>
      </c>
      <c r="J7" t="s">
        <v>174</v>
      </c>
      <c r="K7" t="s">
        <v>175</v>
      </c>
    </row>
    <row r="8" spans="1:18" x14ac:dyDescent="0.25">
      <c r="A8"/>
      <c r="B8">
        <v>2</v>
      </c>
      <c r="C8">
        <v>2</v>
      </c>
      <c r="D8" t="s">
        <v>61</v>
      </c>
      <c r="E8" t="s">
        <v>61</v>
      </c>
      <c r="H8" t="s">
        <v>73</v>
      </c>
      <c r="J8" t="s">
        <v>176</v>
      </c>
      <c r="K8" t="s">
        <v>6736</v>
      </c>
    </row>
    <row r="9" spans="1:18" ht="405" x14ac:dyDescent="0.25">
      <c r="A9"/>
      <c r="B9">
        <v>3</v>
      </c>
      <c r="C9">
        <v>4</v>
      </c>
      <c r="D9" t="s">
        <v>62</v>
      </c>
      <c r="E9" t="s">
        <v>62</v>
      </c>
      <c r="H9" t="s">
        <v>74</v>
      </c>
      <c r="J9" t="s">
        <v>6741</v>
      </c>
      <c r="K9" s="13" t="s">
        <v>6742</v>
      </c>
    </row>
    <row r="10" spans="1:18" x14ac:dyDescent="0.25">
      <c r="A10"/>
      <c r="B10">
        <v>4</v>
      </c>
      <c r="D10" t="s">
        <v>63</v>
      </c>
      <c r="E10" t="s">
        <v>63</v>
      </c>
      <c r="H10" t="s">
        <v>75</v>
      </c>
    </row>
    <row r="11" spans="1:18" x14ac:dyDescent="0.25">
      <c r="A11"/>
      <c r="B11">
        <v>5</v>
      </c>
      <c r="D11" t="s">
        <v>46</v>
      </c>
      <c r="E11">
        <v>1</v>
      </c>
      <c r="H11" t="s">
        <v>76</v>
      </c>
    </row>
    <row r="12" spans="1:18" x14ac:dyDescent="0.25">
      <c r="A12"/>
      <c r="B12"/>
      <c r="D12" t="s">
        <v>64</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2"/>
  <sheetViews>
    <sheetView workbookViewId="0"/>
  </sheetViews>
  <sheetFormatPr defaultRowHeight="15" x14ac:dyDescent="0.25"/>
  <cols>
    <col min="1" max="1" width="39.7109375" customWidth="1"/>
    <col min="2" max="2" width="20.28515625" bestFit="1" customWidth="1"/>
  </cols>
  <sheetData>
    <row r="1" spans="1:2" ht="15" customHeight="1" x14ac:dyDescent="0.25">
      <c r="A1" s="13" t="s">
        <v>6379</v>
      </c>
      <c r="B1" s="13" t="s">
        <v>6380</v>
      </c>
    </row>
    <row r="2" spans="1:2" x14ac:dyDescent="0.25">
      <c r="A2" s="86" t="s">
        <v>2657</v>
      </c>
      <c r="B2" s="81">
        <v>306</v>
      </c>
    </row>
    <row r="3" spans="1:2" x14ac:dyDescent="0.25">
      <c r="A3" s="86" t="s">
        <v>467</v>
      </c>
      <c r="B3" s="81">
        <v>2</v>
      </c>
    </row>
    <row r="4" spans="1:2" x14ac:dyDescent="0.25">
      <c r="A4" s="86" t="s">
        <v>2667</v>
      </c>
      <c r="B4" s="81">
        <v>1</v>
      </c>
    </row>
    <row r="5" spans="1:2" x14ac:dyDescent="0.25">
      <c r="A5" s="86" t="s">
        <v>2666</v>
      </c>
      <c r="B5" s="81">
        <v>1</v>
      </c>
    </row>
    <row r="6" spans="1:2" x14ac:dyDescent="0.25">
      <c r="A6" s="86" t="s">
        <v>2665</v>
      </c>
      <c r="B6" s="81">
        <v>1</v>
      </c>
    </row>
    <row r="7" spans="1:2" x14ac:dyDescent="0.25">
      <c r="A7" s="86" t="s">
        <v>2664</v>
      </c>
      <c r="B7" s="81">
        <v>1</v>
      </c>
    </row>
    <row r="8" spans="1:2" x14ac:dyDescent="0.25">
      <c r="A8" s="86" t="s">
        <v>2663</v>
      </c>
      <c r="B8" s="81">
        <v>1</v>
      </c>
    </row>
    <row r="9" spans="1:2" x14ac:dyDescent="0.25">
      <c r="A9" s="86" t="s">
        <v>2662</v>
      </c>
      <c r="B9" s="81">
        <v>1</v>
      </c>
    </row>
    <row r="10" spans="1:2" x14ac:dyDescent="0.25">
      <c r="A10" s="86" t="s">
        <v>2661</v>
      </c>
      <c r="B10" s="81">
        <v>1</v>
      </c>
    </row>
    <row r="11" spans="1:2" x14ac:dyDescent="0.25">
      <c r="A11" s="86" t="s">
        <v>2660</v>
      </c>
      <c r="B11" s="81">
        <v>1</v>
      </c>
    </row>
    <row r="14" spans="1:2" ht="15" customHeight="1" x14ac:dyDescent="0.25">
      <c r="A14" s="13" t="s">
        <v>6382</v>
      </c>
      <c r="B14" s="13" t="s">
        <v>6380</v>
      </c>
    </row>
    <row r="15" spans="1:2" x14ac:dyDescent="0.25">
      <c r="A15" s="81" t="s">
        <v>2668</v>
      </c>
      <c r="B15" s="81">
        <v>306</v>
      </c>
    </row>
    <row r="16" spans="1:2" x14ac:dyDescent="0.25">
      <c r="A16" s="81" t="s">
        <v>478</v>
      </c>
      <c r="B16" s="81">
        <v>6</v>
      </c>
    </row>
    <row r="17" spans="1:2" x14ac:dyDescent="0.25">
      <c r="A17" s="81" t="s">
        <v>2669</v>
      </c>
      <c r="B17" s="81">
        <v>3</v>
      </c>
    </row>
    <row r="18" spans="1:2" x14ac:dyDescent="0.25">
      <c r="A18" s="81" t="s">
        <v>2672</v>
      </c>
      <c r="B18" s="81">
        <v>2</v>
      </c>
    </row>
    <row r="19" spans="1:2" x14ac:dyDescent="0.25">
      <c r="A19" s="81" t="s">
        <v>477</v>
      </c>
      <c r="B19" s="81">
        <v>2</v>
      </c>
    </row>
    <row r="20" spans="1:2" x14ac:dyDescent="0.25">
      <c r="A20" s="81" t="s">
        <v>475</v>
      </c>
      <c r="B20" s="81">
        <v>2</v>
      </c>
    </row>
    <row r="21" spans="1:2" x14ac:dyDescent="0.25">
      <c r="A21" s="81" t="s">
        <v>2671</v>
      </c>
      <c r="B21" s="81">
        <v>1</v>
      </c>
    </row>
    <row r="22" spans="1:2" x14ac:dyDescent="0.25">
      <c r="A22" s="81" t="s">
        <v>2670</v>
      </c>
      <c r="B22" s="81">
        <v>1</v>
      </c>
    </row>
    <row r="23" spans="1:2" x14ac:dyDescent="0.25">
      <c r="A23" s="81" t="s">
        <v>479</v>
      </c>
      <c r="B23" s="81">
        <v>1</v>
      </c>
    </row>
    <row r="24" spans="1:2" x14ac:dyDescent="0.25">
      <c r="A24" s="81" t="s">
        <v>476</v>
      </c>
      <c r="B24" s="81">
        <v>1</v>
      </c>
    </row>
    <row r="27" spans="1:2" ht="15" customHeight="1" x14ac:dyDescent="0.25">
      <c r="A27" s="13" t="s">
        <v>6384</v>
      </c>
      <c r="B27" s="13" t="s">
        <v>6380</v>
      </c>
    </row>
    <row r="28" spans="1:2" x14ac:dyDescent="0.25">
      <c r="A28" s="81" t="s">
        <v>480</v>
      </c>
      <c r="B28" s="81">
        <v>90</v>
      </c>
    </row>
    <row r="29" spans="1:2" x14ac:dyDescent="0.25">
      <c r="A29" s="81" t="s">
        <v>387</v>
      </c>
      <c r="B29" s="81">
        <v>58</v>
      </c>
    </row>
    <row r="30" spans="1:2" x14ac:dyDescent="0.25">
      <c r="A30" s="81" t="s">
        <v>483</v>
      </c>
      <c r="B30" s="81">
        <v>21</v>
      </c>
    </row>
    <row r="31" spans="1:2" x14ac:dyDescent="0.25">
      <c r="A31" s="81" t="s">
        <v>2563</v>
      </c>
      <c r="B31" s="81">
        <v>16</v>
      </c>
    </row>
    <row r="32" spans="1:2" x14ac:dyDescent="0.25">
      <c r="A32" s="81" t="s">
        <v>2685</v>
      </c>
      <c r="B32" s="81">
        <v>9</v>
      </c>
    </row>
    <row r="33" spans="1:2" x14ac:dyDescent="0.25">
      <c r="A33" s="81" t="s">
        <v>6385</v>
      </c>
      <c r="B33" s="81">
        <v>5</v>
      </c>
    </row>
    <row r="34" spans="1:2" x14ac:dyDescent="0.25">
      <c r="A34" s="81" t="s">
        <v>482</v>
      </c>
      <c r="B34" s="81">
        <v>5</v>
      </c>
    </row>
    <row r="35" spans="1:2" x14ac:dyDescent="0.25">
      <c r="A35" s="81" t="s">
        <v>2694</v>
      </c>
      <c r="B35" s="81">
        <v>4</v>
      </c>
    </row>
    <row r="36" spans="1:2" x14ac:dyDescent="0.25">
      <c r="A36" s="81" t="s">
        <v>2702</v>
      </c>
      <c r="B36" s="81">
        <v>3</v>
      </c>
    </row>
    <row r="37" spans="1:2" x14ac:dyDescent="0.25">
      <c r="A37" s="81" t="s">
        <v>6386</v>
      </c>
      <c r="B37" s="81">
        <v>3</v>
      </c>
    </row>
    <row r="40" spans="1:2" ht="15" customHeight="1" x14ac:dyDescent="0.25">
      <c r="A40" s="13" t="s">
        <v>6388</v>
      </c>
      <c r="B40" s="13" t="s">
        <v>6380</v>
      </c>
    </row>
    <row r="41" spans="1:2" x14ac:dyDescent="0.25">
      <c r="A41" s="87" t="s">
        <v>6389</v>
      </c>
      <c r="B41" s="87">
        <v>501</v>
      </c>
    </row>
    <row r="42" spans="1:2" x14ac:dyDescent="0.25">
      <c r="A42" s="87" t="s">
        <v>6390</v>
      </c>
      <c r="B42" s="87">
        <v>53</v>
      </c>
    </row>
    <row r="43" spans="1:2" x14ac:dyDescent="0.25">
      <c r="A43" s="87" t="s">
        <v>6391</v>
      </c>
      <c r="B43" s="87">
        <v>0</v>
      </c>
    </row>
    <row r="44" spans="1:2" x14ac:dyDescent="0.25">
      <c r="A44" s="87" t="s">
        <v>6392</v>
      </c>
      <c r="B44" s="87">
        <v>9998</v>
      </c>
    </row>
    <row r="45" spans="1:2" x14ac:dyDescent="0.25">
      <c r="A45" s="87" t="s">
        <v>6393</v>
      </c>
      <c r="B45" s="87">
        <v>10552</v>
      </c>
    </row>
    <row r="46" spans="1:2" x14ac:dyDescent="0.25">
      <c r="A46" s="87" t="s">
        <v>6394</v>
      </c>
      <c r="B46" s="87">
        <v>610</v>
      </c>
    </row>
    <row r="47" spans="1:2" x14ac:dyDescent="0.25">
      <c r="A47" s="87" t="s">
        <v>2563</v>
      </c>
      <c r="B47" s="87">
        <v>584</v>
      </c>
    </row>
    <row r="48" spans="1:2" x14ac:dyDescent="0.25">
      <c r="A48" s="87" t="s">
        <v>6395</v>
      </c>
      <c r="B48" s="87">
        <v>486</v>
      </c>
    </row>
    <row r="49" spans="1:2" x14ac:dyDescent="0.25">
      <c r="A49" s="87" t="s">
        <v>387</v>
      </c>
      <c r="B49" s="87">
        <v>471</v>
      </c>
    </row>
    <row r="50" spans="1:2" x14ac:dyDescent="0.25">
      <c r="A50" s="87" t="s">
        <v>381</v>
      </c>
      <c r="B50" s="87">
        <v>438</v>
      </c>
    </row>
    <row r="53" spans="1:2" ht="15" customHeight="1" x14ac:dyDescent="0.25">
      <c r="A53" s="13" t="s">
        <v>6397</v>
      </c>
      <c r="B53" s="13" t="s">
        <v>6380</v>
      </c>
    </row>
    <row r="54" spans="1:2" x14ac:dyDescent="0.25">
      <c r="A54" s="87" t="s">
        <v>6398</v>
      </c>
      <c r="B54" s="87">
        <v>406</v>
      </c>
    </row>
    <row r="55" spans="1:2" x14ac:dyDescent="0.25">
      <c r="A55" s="87" t="s">
        <v>6399</v>
      </c>
      <c r="B55" s="87">
        <v>329</v>
      </c>
    </row>
    <row r="56" spans="1:2" x14ac:dyDescent="0.25">
      <c r="A56" s="87" t="s">
        <v>6400</v>
      </c>
      <c r="B56" s="87">
        <v>315</v>
      </c>
    </row>
    <row r="57" spans="1:2" x14ac:dyDescent="0.25">
      <c r="A57" s="87" t="s">
        <v>6401</v>
      </c>
      <c r="B57" s="87">
        <v>306</v>
      </c>
    </row>
    <row r="58" spans="1:2" x14ac:dyDescent="0.25">
      <c r="A58" s="87" t="s">
        <v>6402</v>
      </c>
      <c r="B58" s="87">
        <v>305</v>
      </c>
    </row>
    <row r="59" spans="1:2" x14ac:dyDescent="0.25">
      <c r="A59" s="87" t="s">
        <v>6403</v>
      </c>
      <c r="B59" s="87">
        <v>304</v>
      </c>
    </row>
    <row r="60" spans="1:2" x14ac:dyDescent="0.25">
      <c r="A60" s="87" t="s">
        <v>6404</v>
      </c>
      <c r="B60" s="87">
        <v>304</v>
      </c>
    </row>
    <row r="61" spans="1:2" x14ac:dyDescent="0.25">
      <c r="A61" s="87" t="s">
        <v>6405</v>
      </c>
      <c r="B61" s="87">
        <v>304</v>
      </c>
    </row>
    <row r="62" spans="1:2" x14ac:dyDescent="0.25">
      <c r="A62" s="87" t="s">
        <v>6406</v>
      </c>
      <c r="B62" s="87">
        <v>304</v>
      </c>
    </row>
    <row r="63" spans="1:2" x14ac:dyDescent="0.25">
      <c r="A63" s="87" t="s">
        <v>6407</v>
      </c>
      <c r="B63" s="87">
        <v>304</v>
      </c>
    </row>
    <row r="66" spans="1:2" ht="15" customHeight="1" x14ac:dyDescent="0.25">
      <c r="A66" s="13" t="s">
        <v>6409</v>
      </c>
      <c r="B66" s="13" t="s">
        <v>6380</v>
      </c>
    </row>
    <row r="67" spans="1:2" x14ac:dyDescent="0.25">
      <c r="A67" s="81" t="s">
        <v>381</v>
      </c>
      <c r="B67" s="81">
        <v>20</v>
      </c>
    </row>
    <row r="68" spans="1:2" x14ac:dyDescent="0.25">
      <c r="A68" s="81" t="s">
        <v>384</v>
      </c>
      <c r="B68" s="81">
        <v>2</v>
      </c>
    </row>
    <row r="69" spans="1:2" x14ac:dyDescent="0.25">
      <c r="A69" s="81" t="s">
        <v>2574</v>
      </c>
      <c r="B69" s="81">
        <v>1</v>
      </c>
    </row>
    <row r="70" spans="1:2" x14ac:dyDescent="0.25">
      <c r="A70" s="81" t="s">
        <v>2570</v>
      </c>
      <c r="B70" s="81">
        <v>1</v>
      </c>
    </row>
    <row r="71" spans="1:2" x14ac:dyDescent="0.25">
      <c r="A71" s="81" t="s">
        <v>387</v>
      </c>
      <c r="B71" s="81">
        <v>1</v>
      </c>
    </row>
    <row r="72" spans="1:2" x14ac:dyDescent="0.25">
      <c r="A72" s="81" t="s">
        <v>2396</v>
      </c>
      <c r="B72" s="81">
        <v>1</v>
      </c>
    </row>
    <row r="73" spans="1:2" x14ac:dyDescent="0.25">
      <c r="A73" s="81" t="s">
        <v>2569</v>
      </c>
      <c r="B73" s="81">
        <v>1</v>
      </c>
    </row>
    <row r="74" spans="1:2" x14ac:dyDescent="0.25">
      <c r="A74" s="81" t="s">
        <v>2564</v>
      </c>
      <c r="B74" s="81">
        <v>1</v>
      </c>
    </row>
    <row r="75" spans="1:2" x14ac:dyDescent="0.25">
      <c r="A75" s="81" t="s">
        <v>379</v>
      </c>
      <c r="B75" s="81">
        <v>1</v>
      </c>
    </row>
    <row r="76" spans="1:2" x14ac:dyDescent="0.25">
      <c r="A76" s="81" t="s">
        <v>392</v>
      </c>
      <c r="B76" s="81">
        <v>1</v>
      </c>
    </row>
    <row r="79" spans="1:2" ht="15" customHeight="1" x14ac:dyDescent="0.25">
      <c r="A79" s="13" t="s">
        <v>6410</v>
      </c>
      <c r="B79" s="13" t="s">
        <v>6380</v>
      </c>
    </row>
    <row r="80" spans="1:2" x14ac:dyDescent="0.25">
      <c r="A80" s="81" t="s">
        <v>381</v>
      </c>
      <c r="B80" s="81">
        <v>418</v>
      </c>
    </row>
    <row r="81" spans="1:2" x14ac:dyDescent="0.25">
      <c r="A81" s="81" t="s">
        <v>387</v>
      </c>
      <c r="B81" s="81">
        <v>340</v>
      </c>
    </row>
    <row r="82" spans="1:2" x14ac:dyDescent="0.25">
      <c r="A82" s="81" t="s">
        <v>2197</v>
      </c>
      <c r="B82" s="81">
        <v>23</v>
      </c>
    </row>
    <row r="83" spans="1:2" x14ac:dyDescent="0.25">
      <c r="A83" s="81" t="s">
        <v>273</v>
      </c>
      <c r="B83" s="81">
        <v>12</v>
      </c>
    </row>
    <row r="84" spans="1:2" x14ac:dyDescent="0.25">
      <c r="A84" s="81" t="s">
        <v>379</v>
      </c>
      <c r="B84" s="81">
        <v>10</v>
      </c>
    </row>
    <row r="85" spans="1:2" x14ac:dyDescent="0.25">
      <c r="A85" s="81" t="s">
        <v>2173</v>
      </c>
      <c r="B85" s="81">
        <v>8</v>
      </c>
    </row>
    <row r="86" spans="1:2" x14ac:dyDescent="0.25">
      <c r="A86" s="81" t="s">
        <v>2396</v>
      </c>
      <c r="B86" s="81">
        <v>7</v>
      </c>
    </row>
    <row r="87" spans="1:2" x14ac:dyDescent="0.25">
      <c r="A87" s="81" t="s">
        <v>279</v>
      </c>
      <c r="B87" s="81">
        <v>5</v>
      </c>
    </row>
    <row r="88" spans="1:2" x14ac:dyDescent="0.25">
      <c r="A88" s="81" t="s">
        <v>2415</v>
      </c>
      <c r="B88" s="81">
        <v>3</v>
      </c>
    </row>
    <row r="89" spans="1:2" x14ac:dyDescent="0.25">
      <c r="A89" s="81" t="s">
        <v>2520</v>
      </c>
      <c r="B89" s="81">
        <v>2</v>
      </c>
    </row>
    <row r="92" spans="1:2" ht="15" customHeight="1" x14ac:dyDescent="0.25">
      <c r="A92" s="13" t="s">
        <v>6413</v>
      </c>
      <c r="B92" s="13" t="s">
        <v>6380</v>
      </c>
    </row>
    <row r="93" spans="1:2" x14ac:dyDescent="0.25">
      <c r="A93" s="121" t="s">
        <v>381</v>
      </c>
      <c r="B93" s="81">
        <v>770258</v>
      </c>
    </row>
    <row r="94" spans="1:2" x14ac:dyDescent="0.25">
      <c r="A94" s="121" t="s">
        <v>2295</v>
      </c>
      <c r="B94" s="81">
        <v>474812</v>
      </c>
    </row>
    <row r="95" spans="1:2" x14ac:dyDescent="0.25">
      <c r="A95" s="121" t="s">
        <v>309</v>
      </c>
      <c r="B95" s="81">
        <v>252830</v>
      </c>
    </row>
    <row r="96" spans="1:2" x14ac:dyDescent="0.25">
      <c r="A96" s="121" t="s">
        <v>351</v>
      </c>
      <c r="B96" s="81">
        <v>248681</v>
      </c>
    </row>
    <row r="97" spans="1:2" x14ac:dyDescent="0.25">
      <c r="A97" s="121" t="s">
        <v>335</v>
      </c>
      <c r="B97" s="81">
        <v>218750</v>
      </c>
    </row>
    <row r="98" spans="1:2" x14ac:dyDescent="0.25">
      <c r="A98" s="121" t="s">
        <v>284</v>
      </c>
      <c r="B98" s="81">
        <v>215188</v>
      </c>
    </row>
    <row r="99" spans="1:2" x14ac:dyDescent="0.25">
      <c r="A99" s="121" t="s">
        <v>286</v>
      </c>
      <c r="B99" s="81">
        <v>206852</v>
      </c>
    </row>
    <row r="100" spans="1:2" x14ac:dyDescent="0.25">
      <c r="A100" s="121" t="s">
        <v>287</v>
      </c>
      <c r="B100" s="81">
        <v>206339</v>
      </c>
    </row>
    <row r="101" spans="1:2" x14ac:dyDescent="0.25">
      <c r="A101" s="121" t="s">
        <v>2176</v>
      </c>
      <c r="B101" s="81">
        <v>204224</v>
      </c>
    </row>
    <row r="102" spans="1:2" x14ac:dyDescent="0.25">
      <c r="A102" s="121" t="s">
        <v>379</v>
      </c>
      <c r="B102" s="81">
        <v>201117</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s>
  <pageMargins left="0.7" right="0.7" top="0.75" bottom="0.75" header="0.3" footer="0.3"/>
  <tableParts count="8">
    <tablePart r:id="rId11"/>
    <tablePart r:id="rId12"/>
    <tablePart r:id="rId13"/>
    <tablePart r:id="rId14"/>
    <tablePart r:id="rId15"/>
    <tablePart r:id="rId16"/>
    <tablePart r:id="rId17"/>
    <tablePart r:id="rId1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B0FC0E42-FA34-4A2B-9010-DE3187166C9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Edges</vt:lpstr>
      <vt:lpstr>Vertices</vt:lpstr>
      <vt:lpstr>Do Not Delete</vt:lpstr>
      <vt:lpstr>Groups</vt:lpstr>
      <vt:lpstr>Group Vertices</vt:lpstr>
      <vt:lpstr>Overall Metrics</vt:lpstr>
      <vt:lpstr>Misc</vt:lpstr>
      <vt:lpstr>Twitter Search Ntwrk Top Items</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dc:creator>
  <cp:lastModifiedBy>Arumugam Sathiavakeeswaran</cp:lastModifiedBy>
  <dcterms:created xsi:type="dcterms:W3CDTF">2008-01-30T00:41:58Z</dcterms:created>
  <dcterms:modified xsi:type="dcterms:W3CDTF">2017-05-01T12:43:33Z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