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24CBA28-CFBB-4F82-8A91-809526205D8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N24" i="1" s="1"/>
  <c r="O24" i="1" s="1"/>
  <c r="L24" i="1" l="1"/>
  <c r="M24" i="1" s="1"/>
  <c r="P24" i="1"/>
  <c r="Q2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O4" i="1" l="1"/>
  <c r="M5" i="1"/>
  <c r="M6" i="1"/>
  <c r="M7" i="1"/>
  <c r="M8" i="1"/>
  <c r="M9" i="1"/>
  <c r="M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H19" i="1" l="1"/>
  <c r="H7" i="1"/>
  <c r="H23" i="1"/>
  <c r="I23" i="1" s="1"/>
  <c r="J23" i="1" s="1"/>
  <c r="H15" i="1"/>
  <c r="H11" i="1"/>
  <c r="H22" i="1"/>
  <c r="H18" i="1"/>
  <c r="H14" i="1"/>
  <c r="H10" i="1"/>
  <c r="H6" i="1"/>
  <c r="H21" i="1"/>
  <c r="H17" i="1"/>
  <c r="H13" i="1"/>
  <c r="H9" i="1"/>
  <c r="H5" i="1"/>
  <c r="H3" i="1"/>
  <c r="H20" i="1"/>
  <c r="H16" i="1"/>
  <c r="H12" i="1"/>
  <c r="H8" i="1"/>
  <c r="H4" i="1"/>
  <c r="I3" i="1" l="1"/>
  <c r="J3" i="1" s="1"/>
  <c r="J15" i="1"/>
  <c r="B28" i="1"/>
  <c r="C28" i="1" s="1"/>
  <c r="I15" i="1"/>
  <c r="I21" i="1"/>
  <c r="J21" i="1" s="1"/>
  <c r="J9" i="1"/>
  <c r="P9" i="1" s="1"/>
  <c r="Q9" i="1" s="1"/>
  <c r="I9" i="1"/>
  <c r="I22" i="1"/>
  <c r="J22" i="1" s="1"/>
  <c r="J7" i="1"/>
  <c r="P7" i="1" s="1"/>
  <c r="Q7" i="1" s="1"/>
  <c r="I7" i="1"/>
  <c r="I8" i="1"/>
  <c r="J8" i="1" s="1"/>
  <c r="J17" i="1"/>
  <c r="P17" i="1" s="1"/>
  <c r="Q17" i="1" s="1"/>
  <c r="I17" i="1"/>
  <c r="I14" i="1"/>
  <c r="J14" i="1" s="1"/>
  <c r="B29" i="1"/>
  <c r="C29" i="1" s="1"/>
  <c r="I12" i="1"/>
  <c r="J12" i="1" s="1"/>
  <c r="I5" i="1"/>
  <c r="J5" i="1" s="1"/>
  <c r="I18" i="1"/>
  <c r="J18" i="1" s="1"/>
  <c r="I16" i="1"/>
  <c r="J16" i="1" s="1"/>
  <c r="I6" i="1"/>
  <c r="J6" i="1" s="1"/>
  <c r="J4" i="1"/>
  <c r="P4" i="1" s="1"/>
  <c r="Q4" i="1" s="1"/>
  <c r="H25" i="1"/>
  <c r="I4" i="1"/>
  <c r="I20" i="1"/>
  <c r="J20" i="1" s="1"/>
  <c r="J13" i="1"/>
  <c r="L13" i="1" s="1"/>
  <c r="M13" i="1" s="1"/>
  <c r="I13" i="1"/>
  <c r="I10" i="1"/>
  <c r="J10" i="1" s="1"/>
  <c r="J11" i="1"/>
  <c r="N11" i="1" s="1"/>
  <c r="O11" i="1" s="1"/>
  <c r="I11" i="1"/>
  <c r="I19" i="1"/>
  <c r="J19" i="1" s="1"/>
  <c r="P13" i="1"/>
  <c r="Q13" i="1" s="1"/>
  <c r="N23" i="1"/>
  <c r="O23" i="1" s="1"/>
  <c r="P23" i="1"/>
  <c r="Q23" i="1" s="1"/>
  <c r="L23" i="1"/>
  <c r="M23" i="1" s="1"/>
  <c r="N17" i="1"/>
  <c r="O17" i="1" s="1"/>
  <c r="N15" i="1"/>
  <c r="O15" i="1" s="1"/>
  <c r="P15" i="1"/>
  <c r="Q15" i="1" s="1"/>
  <c r="L15" i="1"/>
  <c r="M15" i="1" s="1"/>
  <c r="N7" i="1"/>
  <c r="O7" i="1" s="1"/>
  <c r="L11" i="1"/>
  <c r="M11" i="1" s="1"/>
  <c r="L20" i="1" l="1"/>
  <c r="M20" i="1" s="1"/>
  <c r="N20" i="1"/>
  <c r="O20" i="1" s="1"/>
  <c r="P20" i="1"/>
  <c r="Q20" i="1" s="1"/>
  <c r="P12" i="1"/>
  <c r="Q12" i="1" s="1"/>
  <c r="L12" i="1"/>
  <c r="M12" i="1" s="1"/>
  <c r="N12" i="1"/>
  <c r="O12" i="1" s="1"/>
  <c r="N10" i="1"/>
  <c r="O10" i="1" s="1"/>
  <c r="L10" i="1"/>
  <c r="M10" i="1" s="1"/>
  <c r="P10" i="1"/>
  <c r="Q10" i="1" s="1"/>
  <c r="L16" i="1"/>
  <c r="M16" i="1" s="1"/>
  <c r="N16" i="1"/>
  <c r="O16" i="1" s="1"/>
  <c r="P16" i="1"/>
  <c r="Q16" i="1" s="1"/>
  <c r="P8" i="1"/>
  <c r="Q8" i="1" s="1"/>
  <c r="N8" i="1"/>
  <c r="O8" i="1" s="1"/>
  <c r="P6" i="1"/>
  <c r="Q6" i="1" s="1"/>
  <c r="N6" i="1"/>
  <c r="O6" i="1" s="1"/>
  <c r="N22" i="1"/>
  <c r="O22" i="1" s="1"/>
  <c r="P22" i="1"/>
  <c r="Q22" i="1" s="1"/>
  <c r="L22" i="1"/>
  <c r="M22" i="1" s="1"/>
  <c r="N19" i="1"/>
  <c r="O19" i="1" s="1"/>
  <c r="P19" i="1"/>
  <c r="Q19" i="1" s="1"/>
  <c r="L19" i="1"/>
  <c r="M19" i="1" s="1"/>
  <c r="P18" i="1"/>
  <c r="Q18" i="1" s="1"/>
  <c r="L18" i="1"/>
  <c r="M18" i="1" s="1"/>
  <c r="N18" i="1"/>
  <c r="O18" i="1" s="1"/>
  <c r="L14" i="1"/>
  <c r="M14" i="1" s="1"/>
  <c r="P14" i="1"/>
  <c r="Q14" i="1" s="1"/>
  <c r="N14" i="1"/>
  <c r="O14" i="1" s="1"/>
  <c r="N5" i="1"/>
  <c r="O5" i="1" s="1"/>
  <c r="P5" i="1"/>
  <c r="Q5" i="1" s="1"/>
  <c r="P21" i="1"/>
  <c r="Q21" i="1" s="1"/>
  <c r="L21" i="1"/>
  <c r="M21" i="1" s="1"/>
  <c r="N21" i="1"/>
  <c r="O21" i="1" s="1"/>
  <c r="C27" i="1"/>
  <c r="I25" i="1"/>
  <c r="J25" i="1" s="1"/>
  <c r="P11" i="1"/>
  <c r="Q11" i="1" s="1"/>
  <c r="L17" i="1"/>
  <c r="M17" i="1" s="1"/>
  <c r="N9" i="1"/>
  <c r="O9" i="1" s="1"/>
  <c r="N13" i="1"/>
  <c r="O13" i="1" s="1"/>
</calcChain>
</file>

<file path=xl/sharedStrings.xml><?xml version="1.0" encoding="utf-8"?>
<sst xmlns="http://schemas.openxmlformats.org/spreadsheetml/2006/main" count="67" uniqueCount="47">
  <si>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</si>
  <si>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</si>
  <si>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</si>
  <si>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</si>
  <si>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</si>
  <si>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</si>
  <si>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</si>
  <si>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</si>
  <si>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</si>
  <si>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</si>
  <si>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</si>
  <si>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</si>
  <si>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</si>
  <si>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</si>
  <si>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</si>
  <si>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</si>
  <si>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</si>
  <si>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</si>
  <si>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</si>
  <si>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</si>
  <si>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</si>
  <si>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</si>
  <si>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</si>
  <si>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</si>
  <si>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</si>
  <si>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</si>
  <si>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</si>
  <si>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</si>
  <si>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</si>
  <si>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</si>
  <si>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需要线路</t>
    <phoneticPr fontId="1" type="noConversion"/>
  </si>
  <si>
    <t>3级</t>
    <phoneticPr fontId="1" type="noConversion"/>
  </si>
  <si>
    <t>2级</t>
    <phoneticPr fontId="1" type="noConversion"/>
  </si>
  <si>
    <t>总需求（Gb/s）</t>
    <phoneticPr fontId="1" type="noConversion"/>
  </si>
  <si>
    <t>使用各级线路所需光纤数及相对光纤成本</t>
    <phoneticPr fontId="1" type="noConversion"/>
  </si>
  <si>
    <t>1级线路</t>
    <phoneticPr fontId="1" type="noConversion"/>
  </si>
  <si>
    <t>2级线路</t>
    <phoneticPr fontId="1" type="noConversion"/>
  </si>
  <si>
    <t>3级线路</t>
    <phoneticPr fontId="1" type="noConversion"/>
  </si>
  <si>
    <t>光纤数</t>
    <phoneticPr fontId="1" type="noConversion"/>
  </si>
  <si>
    <t>相对成本</t>
    <phoneticPr fontId="1" type="noConversion"/>
  </si>
  <si>
    <t>1级</t>
  </si>
  <si>
    <t>1级</t>
    <phoneticPr fontId="1" type="noConversion"/>
  </si>
  <si>
    <t>清远韶关</t>
    <phoneticPr fontId="1" type="noConversion"/>
  </si>
  <si>
    <t>肇庆云浮</t>
    <phoneticPr fontId="1" type="noConversion"/>
  </si>
  <si>
    <t>总分</t>
    <phoneticPr fontId="1" type="noConversion"/>
  </si>
  <si>
    <t>总需求T</t>
    <phoneticPr fontId="1" type="noConversion"/>
  </si>
  <si>
    <t>惠州汕尾揭阳潮州汕头梅州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</si>
</sst>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2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G28" sqref="G28"/>
    </sheetView>
  </sheetViews>
  <sheetFormatPr defaultRowHeight="14.25" x14ac:dyDescent="0.2"/>
  <cols>
    <col min="1" max="1" width="9" style="1"/>
    <col min="2" max="2" width="12.75" customWidth="1"/>
    <col min="4" max="4" width="19.375" style="5" customWidth="1"/>
    <col min="5" max="5" width="11.875" bestFit="1" customWidth="1"/>
    <col min="7" max="7" width="9" style="1"/>
    <col min="9" max="9" width="12.625" customWidth="1"/>
    <col min="10" max="10" width="13" style="1" customWidth="1"/>
    <col min="11" max="11" width="9" style="1"/>
    <col min="12" max="14" width="9" style="1" customWidth="1"/>
    <col min="16" max="16" width="9" customWidth="1"/>
  </cols>
  <sheetData>
    <row r="1" spans="1:17" x14ac:dyDescent="0.2">
      <c r="A1" s="6" t="s">
        <v>0</v>
      </c>
      <c r="B1" s="6" t="s">
        <v>2</v>
      </c>
      <c r="C1" s="6" t="s">
        <v>26</v>
      </c>
      <c r="D1" s="6" t="s">
        <v>25</v>
      </c>
      <c r="E1" s="6" t="s">
        <v>24</v>
      </c>
      <c r="F1" s="6" t="s">
        <v>1</v>
      </c>
      <c r="G1" s="6" t="s">
        <v>29</v>
      </c>
      <c r="H1" s="6" t="s">
        <v>27</v>
      </c>
      <c r="I1" s="6" t="s">
        <v>28</v>
      </c>
      <c r="J1" s="6" t="s">
        <v>33</v>
      </c>
      <c r="K1" s="6" t="s">
        <v>30</v>
      </c>
      <c r="L1" s="7" t="s">
        <v>34</v>
      </c>
      <c r="M1" s="7"/>
      <c r="N1" s="7"/>
      <c r="O1" s="7"/>
      <c r="P1" s="7"/>
      <c r="Q1" s="7"/>
    </row>
    <row r="2" spans="1:17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7" t="s">
        <v>35</v>
      </c>
      <c r="M2" s="7"/>
      <c r="N2" s="7" t="s">
        <v>36</v>
      </c>
      <c r="O2" s="7"/>
      <c r="P2" s="7" t="s">
        <v>37</v>
      </c>
      <c r="Q2" s="7"/>
    </row>
    <row r="3" spans="1:17" x14ac:dyDescent="0.2">
      <c r="A3" s="1" t="s">
        <v>4</v>
      </c>
      <c r="B3" s="1">
        <v>34.4</v>
      </c>
      <c r="C3" s="1">
        <f>100*34.4/B3</f>
        <v>100</v>
      </c>
      <c r="D3" s="5">
        <v>5.5355999999999996</v>
      </c>
      <c r="E3" s="1">
        <f>100*LN(D3)/LN(5.5356)</f>
        <v>100</v>
      </c>
      <c r="F3" s="1">
        <v>1490.44</v>
      </c>
      <c r="G3" s="1">
        <f>F3/14.9044</f>
        <v>100</v>
      </c>
      <c r="H3" s="1">
        <f>C3*0.0725+E3*0.2276+G3*0.6999</f>
        <v>100</v>
      </c>
      <c r="I3" s="1">
        <f>0.058356310288995*H3</f>
        <v>5.8356310288994999</v>
      </c>
      <c r="J3" s="1">
        <f>ROUND(I3*10,0)*100</f>
        <v>5800</v>
      </c>
      <c r="L3" s="1" t="s">
        <v>38</v>
      </c>
      <c r="M3" s="1" t="s">
        <v>39</v>
      </c>
      <c r="N3" s="1" t="s">
        <v>38</v>
      </c>
      <c r="O3" s="1" t="s">
        <v>39</v>
      </c>
      <c r="P3" s="1" t="s">
        <v>38</v>
      </c>
      <c r="Q3" s="1" t="s">
        <v>39</v>
      </c>
    </row>
    <row r="4" spans="1:17" x14ac:dyDescent="0.2">
      <c r="A4" s="2" t="s">
        <v>3</v>
      </c>
      <c r="B4" s="2">
        <v>32.1</v>
      </c>
      <c r="C4" s="2">
        <f t="shared" ref="C4:C23" si="0">100*34.4/B4</f>
        <v>107.16510903426791</v>
      </c>
      <c r="D4" s="5">
        <v>5.7542999999999997</v>
      </c>
      <c r="E4" s="5">
        <f t="shared" ref="E4:E23" si="1">100*LN(D4)/LN(5.5356)</f>
        <v>102.26434320469266</v>
      </c>
      <c r="F4" s="2">
        <v>1302.6600000000001</v>
      </c>
      <c r="G4" s="2">
        <f t="shared" ref="G4:G23" si="2">F4/14.9044</f>
        <v>87.401035935696839</v>
      </c>
      <c r="H4" s="2">
        <f t="shared" ref="H4:H24" si="3">C4*0.0725+E4*0.2276+G4*0.6999</f>
        <v>92.216819969766689</v>
      </c>
      <c r="I4" s="5">
        <f t="shared" ref="I4:I24" si="4">0.058356310288995*H4</f>
        <v>5.3814333600200959</v>
      </c>
      <c r="J4" s="2">
        <f t="shared" ref="J4:J24" si="5">ROUND(I4*10,0)*100</f>
        <v>5400</v>
      </c>
      <c r="K4" s="2" t="s">
        <v>31</v>
      </c>
      <c r="L4" s="2">
        <v>-1</v>
      </c>
      <c r="M4" s="1">
        <f>L4</f>
        <v>-1</v>
      </c>
      <c r="N4" s="2">
        <v>-1</v>
      </c>
      <c r="O4">
        <f>N4</f>
        <v>-1</v>
      </c>
      <c r="P4" s="2">
        <f t="shared" ref="P4:P24" si="6">ROUNDUP(J4/800,0)</f>
        <v>7</v>
      </c>
      <c r="Q4">
        <f>P4*1.5</f>
        <v>10.5</v>
      </c>
    </row>
    <row r="5" spans="1:17" x14ac:dyDescent="0.2">
      <c r="A5" s="3" t="s">
        <v>5</v>
      </c>
      <c r="B5" s="3">
        <v>30.6</v>
      </c>
      <c r="C5" s="3">
        <f t="shared" si="0"/>
        <v>112.41830065359477</v>
      </c>
      <c r="D5" s="5">
        <v>4.9330999999999996</v>
      </c>
      <c r="E5" s="5">
        <f t="shared" si="1"/>
        <v>93.265990516310183</v>
      </c>
      <c r="F5" s="3">
        <v>839.22</v>
      </c>
      <c r="G5" s="3">
        <f t="shared" si="2"/>
        <v>56.306862403048761</v>
      </c>
      <c r="H5" s="3">
        <f t="shared" si="3"/>
        <v>68.786839234791643</v>
      </c>
      <c r="I5" s="5">
        <f t="shared" si="4"/>
        <v>4.0141461341847169</v>
      </c>
      <c r="J5" s="3">
        <f t="shared" si="5"/>
        <v>4000</v>
      </c>
      <c r="K5" s="3" t="s">
        <v>32</v>
      </c>
      <c r="L5" s="3">
        <v>-1</v>
      </c>
      <c r="M5" s="1">
        <f t="shared" ref="M5:M24" si="7">L5</f>
        <v>-1</v>
      </c>
      <c r="N5" s="3">
        <f t="shared" ref="N5:N24" si="8">ROUNDUP(J5/600,0)</f>
        <v>7</v>
      </c>
      <c r="O5">
        <f>N5*1.25</f>
        <v>8.75</v>
      </c>
      <c r="P5" s="3">
        <f t="shared" si="6"/>
        <v>5</v>
      </c>
      <c r="Q5">
        <f t="shared" ref="Q5:Q24" si="9">P5*1.5</f>
        <v>7.5</v>
      </c>
    </row>
    <row r="6" spans="1:17" x14ac:dyDescent="0.2">
      <c r="A6" s="3" t="s">
        <v>6</v>
      </c>
      <c r="B6" s="3">
        <v>34.4</v>
      </c>
      <c r="C6" s="3">
        <f t="shared" si="0"/>
        <v>100</v>
      </c>
      <c r="D6" s="5">
        <v>4.9630000000000001</v>
      </c>
      <c r="E6" s="5">
        <f t="shared" si="1"/>
        <v>93.619122999690859</v>
      </c>
      <c r="F6" s="3">
        <v>790.57</v>
      </c>
      <c r="G6" s="3">
        <f t="shared" si="2"/>
        <v>53.042725638066614</v>
      </c>
      <c r="H6" s="3">
        <f t="shared" si="3"/>
        <v>65.682316068812455</v>
      </c>
      <c r="I6" s="5">
        <f t="shared" si="4"/>
        <v>3.832977617011462</v>
      </c>
      <c r="J6" s="3">
        <f t="shared" si="5"/>
        <v>3800</v>
      </c>
      <c r="K6" s="3" t="s">
        <v>32</v>
      </c>
      <c r="L6" s="3">
        <v>-1</v>
      </c>
      <c r="M6" s="1">
        <f t="shared" si="7"/>
        <v>-1</v>
      </c>
      <c r="N6" s="3">
        <f t="shared" si="8"/>
        <v>7</v>
      </c>
      <c r="O6">
        <f t="shared" ref="O6:O24" si="10">N6*1.25</f>
        <v>8.75</v>
      </c>
      <c r="P6" s="3">
        <f t="shared" si="6"/>
        <v>5</v>
      </c>
      <c r="Q6">
        <f t="shared" si="9"/>
        <v>7.5</v>
      </c>
    </row>
    <row r="7" spans="1:17" x14ac:dyDescent="0.2">
      <c r="A7" s="4" t="s">
        <v>7</v>
      </c>
      <c r="B7" s="4">
        <v>32.5</v>
      </c>
      <c r="C7" s="4">
        <f t="shared" si="0"/>
        <v>105.84615384615384</v>
      </c>
      <c r="D7" s="4">
        <v>2.1427</v>
      </c>
      <c r="E7" s="4">
        <f t="shared" si="1"/>
        <v>44.534054068969688</v>
      </c>
      <c r="F7" s="4">
        <v>733.2</v>
      </c>
      <c r="G7" s="4">
        <f t="shared" si="2"/>
        <v>49.19352674378036</v>
      </c>
      <c r="H7" s="4">
        <f t="shared" si="3"/>
        <v>52.240346227915524</v>
      </c>
      <c r="I7" s="5">
        <f t="shared" si="4"/>
        <v>3.048553854080768</v>
      </c>
      <c r="J7" s="4">
        <f t="shared" si="5"/>
        <v>3000</v>
      </c>
      <c r="K7" s="4" t="s">
        <v>32</v>
      </c>
      <c r="L7" s="4">
        <v>-1</v>
      </c>
      <c r="M7" s="4">
        <f t="shared" si="7"/>
        <v>-1</v>
      </c>
      <c r="N7" s="4">
        <f t="shared" si="8"/>
        <v>5</v>
      </c>
      <c r="O7" s="8">
        <f t="shared" si="10"/>
        <v>6.25</v>
      </c>
      <c r="P7" s="4">
        <f t="shared" si="6"/>
        <v>4</v>
      </c>
      <c r="Q7" s="8">
        <f t="shared" si="9"/>
        <v>6</v>
      </c>
    </row>
    <row r="8" spans="1:17" x14ac:dyDescent="0.2">
      <c r="A8" s="4" t="s">
        <v>8</v>
      </c>
      <c r="B8" s="4">
        <v>30.9</v>
      </c>
      <c r="C8" s="4">
        <f t="shared" si="0"/>
        <v>111.32686084142395</v>
      </c>
      <c r="D8" s="4">
        <v>2.1349999999999998</v>
      </c>
      <c r="E8" s="4">
        <f t="shared" si="1"/>
        <v>44.323671330235065</v>
      </c>
      <c r="F8" s="4">
        <v>631.32000000000005</v>
      </c>
      <c r="G8" s="4">
        <f t="shared" si="2"/>
        <v>42.357961407369636</v>
      </c>
      <c r="H8" s="4">
        <f t="shared" si="3"/>
        <v>47.805602194782743</v>
      </c>
      <c r="I8" s="5">
        <f t="shared" si="4"/>
        <v>2.7897585552310025</v>
      </c>
      <c r="J8" s="4">
        <f t="shared" si="5"/>
        <v>2800</v>
      </c>
      <c r="K8" s="4" t="s">
        <v>32</v>
      </c>
      <c r="L8" s="4">
        <v>-1</v>
      </c>
      <c r="M8" s="4">
        <f t="shared" si="7"/>
        <v>-1</v>
      </c>
      <c r="N8" s="4">
        <f t="shared" si="8"/>
        <v>5</v>
      </c>
      <c r="O8" s="8">
        <f t="shared" si="10"/>
        <v>6.25</v>
      </c>
      <c r="P8" s="4">
        <f t="shared" si="6"/>
        <v>4</v>
      </c>
      <c r="Q8" s="8">
        <f t="shared" si="9"/>
        <v>6</v>
      </c>
    </row>
    <row r="9" spans="1:17" x14ac:dyDescent="0.2">
      <c r="A9" s="4" t="s">
        <v>9</v>
      </c>
      <c r="B9" s="4">
        <v>32</v>
      </c>
      <c r="C9" s="4">
        <f t="shared" si="0"/>
        <v>107.5</v>
      </c>
      <c r="D9" s="4">
        <v>2.0042</v>
      </c>
      <c r="E9" s="4">
        <f t="shared" si="1"/>
        <v>40.629090365664801</v>
      </c>
      <c r="F9" s="4">
        <v>608.94000000000005</v>
      </c>
      <c r="G9" s="4">
        <f t="shared" si="2"/>
        <v>40.856391401196966</v>
      </c>
      <c r="H9" s="4">
        <f t="shared" si="3"/>
        <v>45.636319308923063</v>
      </c>
      <c r="I9" s="5">
        <f t="shared" si="4"/>
        <v>2.6631672100391683</v>
      </c>
      <c r="J9" s="4">
        <f t="shared" si="5"/>
        <v>2700</v>
      </c>
      <c r="K9" s="4" t="s">
        <v>32</v>
      </c>
      <c r="L9" s="4">
        <v>-1</v>
      </c>
      <c r="M9" s="4">
        <f t="shared" si="7"/>
        <v>-1</v>
      </c>
      <c r="N9" s="4">
        <f t="shared" si="8"/>
        <v>5</v>
      </c>
      <c r="O9" s="8">
        <f t="shared" si="10"/>
        <v>6.25</v>
      </c>
      <c r="P9" s="4">
        <f t="shared" si="6"/>
        <v>4</v>
      </c>
      <c r="Q9" s="8">
        <f t="shared" si="9"/>
        <v>6</v>
      </c>
    </row>
    <row r="10" spans="1:17" x14ac:dyDescent="0.2">
      <c r="A10" s="4" t="s">
        <v>10</v>
      </c>
      <c r="B10" s="4">
        <v>32.5</v>
      </c>
      <c r="C10" s="4">
        <f t="shared" si="0"/>
        <v>105.84615384615384</v>
      </c>
      <c r="D10" s="5">
        <v>2.4428000000000001</v>
      </c>
      <c r="E10" s="5">
        <f t="shared" si="1"/>
        <v>52.194070975315633</v>
      </c>
      <c r="F10" s="4">
        <v>563.85</v>
      </c>
      <c r="G10" s="4">
        <f t="shared" si="2"/>
        <v>37.831110276160061</v>
      </c>
      <c r="H10" s="4">
        <f t="shared" si="3"/>
        <v>46.031210790112418</v>
      </c>
      <c r="I10" s="5">
        <f t="shared" si="4"/>
        <v>2.6862116198459352</v>
      </c>
      <c r="J10" s="4">
        <f t="shared" si="5"/>
        <v>2700</v>
      </c>
      <c r="K10" s="4" t="s">
        <v>41</v>
      </c>
      <c r="L10" s="4">
        <f>ROUNDUP(J10/400,0)</f>
        <v>7</v>
      </c>
      <c r="M10" s="1">
        <f t="shared" si="7"/>
        <v>7</v>
      </c>
      <c r="N10" s="4">
        <f t="shared" si="8"/>
        <v>5</v>
      </c>
      <c r="O10">
        <f t="shared" si="10"/>
        <v>6.25</v>
      </c>
      <c r="P10" s="4">
        <f t="shared" si="6"/>
        <v>4</v>
      </c>
      <c r="Q10">
        <f t="shared" si="9"/>
        <v>6</v>
      </c>
    </row>
    <row r="11" spans="1:17" x14ac:dyDescent="0.2">
      <c r="A11" s="4" t="s">
        <v>11</v>
      </c>
      <c r="B11" s="4">
        <v>31.6</v>
      </c>
      <c r="C11" s="4">
        <f t="shared" si="0"/>
        <v>108.86075949367088</v>
      </c>
      <c r="D11" s="5">
        <v>3.3929999999999998</v>
      </c>
      <c r="E11" s="5">
        <f t="shared" si="1"/>
        <v>71.395191291626574</v>
      </c>
      <c r="F11" s="4">
        <v>483</v>
      </c>
      <c r="G11" s="4">
        <f t="shared" si="2"/>
        <v>32.406537666729285</v>
      </c>
      <c r="H11" s="4">
        <f t="shared" si="3"/>
        <v>46.82328631420917</v>
      </c>
      <c r="I11" s="5">
        <f t="shared" si="4"/>
        <v>2.7324342249024434</v>
      </c>
      <c r="J11" s="4">
        <f t="shared" si="5"/>
        <v>2700</v>
      </c>
      <c r="K11" s="4" t="s">
        <v>41</v>
      </c>
      <c r="L11" s="4">
        <f t="shared" ref="L11:L24" si="11">ROUNDUP(J11/400,0)</f>
        <v>7</v>
      </c>
      <c r="M11" s="1">
        <f t="shared" si="7"/>
        <v>7</v>
      </c>
      <c r="N11" s="4">
        <f t="shared" si="8"/>
        <v>5</v>
      </c>
      <c r="O11">
        <f t="shared" si="10"/>
        <v>6.25</v>
      </c>
      <c r="P11" s="4">
        <f t="shared" si="6"/>
        <v>4</v>
      </c>
      <c r="Q11">
        <f t="shared" si="9"/>
        <v>6</v>
      </c>
    </row>
    <row r="12" spans="1:17" x14ac:dyDescent="0.2">
      <c r="A12" s="4" t="s">
        <v>12</v>
      </c>
      <c r="B12" s="4">
        <v>34.5</v>
      </c>
      <c r="C12" s="4">
        <f t="shared" si="0"/>
        <v>99.710144927536234</v>
      </c>
      <c r="D12" s="5">
        <v>2.9546999999999999</v>
      </c>
      <c r="E12" s="5">
        <f t="shared" si="1"/>
        <v>63.312128758726843</v>
      </c>
      <c r="F12" s="4">
        <v>459.82</v>
      </c>
      <c r="G12" s="4">
        <f t="shared" si="2"/>
        <v>30.851292235849815</v>
      </c>
      <c r="H12" s="4">
        <f t="shared" si="3"/>
        <v>43.231645448603892</v>
      </c>
      <c r="I12" s="5">
        <f t="shared" si="4"/>
        <v>2.5228393161025475</v>
      </c>
      <c r="J12" s="4">
        <f t="shared" si="5"/>
        <v>2500</v>
      </c>
      <c r="K12" s="4" t="s">
        <v>40</v>
      </c>
      <c r="L12" s="4">
        <f t="shared" si="11"/>
        <v>7</v>
      </c>
      <c r="M12" s="1">
        <f t="shared" si="7"/>
        <v>7</v>
      </c>
      <c r="N12" s="4">
        <f t="shared" si="8"/>
        <v>5</v>
      </c>
      <c r="O12">
        <f t="shared" si="10"/>
        <v>6.25</v>
      </c>
      <c r="P12" s="4">
        <f t="shared" si="6"/>
        <v>4</v>
      </c>
      <c r="Q12">
        <f t="shared" si="9"/>
        <v>6</v>
      </c>
    </row>
    <row r="13" spans="1:17" x14ac:dyDescent="0.2">
      <c r="A13" s="4" t="s">
        <v>13</v>
      </c>
      <c r="B13" s="4">
        <v>33.799999999999997</v>
      </c>
      <c r="C13" s="4">
        <f t="shared" si="0"/>
        <v>101.77514792899409</v>
      </c>
      <c r="D13" s="5">
        <v>2.1217000000000001</v>
      </c>
      <c r="E13" s="5">
        <f t="shared" si="1"/>
        <v>43.958489429538183</v>
      </c>
      <c r="F13" s="4">
        <v>437.88</v>
      </c>
      <c r="G13" s="4">
        <f t="shared" si="2"/>
        <v>29.379243713265879</v>
      </c>
      <c r="H13" s="4">
        <f t="shared" si="3"/>
        <v>37.946183093929747</v>
      </c>
      <c r="I13" s="5">
        <f t="shared" si="4"/>
        <v>2.2143992349123809</v>
      </c>
      <c r="J13" s="4">
        <f t="shared" si="5"/>
        <v>2200</v>
      </c>
      <c r="K13" s="4" t="s">
        <v>40</v>
      </c>
      <c r="L13" s="4">
        <f t="shared" si="11"/>
        <v>6</v>
      </c>
      <c r="M13" s="1">
        <f t="shared" si="7"/>
        <v>6</v>
      </c>
      <c r="N13" s="4">
        <f t="shared" si="8"/>
        <v>4</v>
      </c>
      <c r="O13">
        <f t="shared" si="10"/>
        <v>5</v>
      </c>
      <c r="P13" s="4">
        <f t="shared" si="6"/>
        <v>3</v>
      </c>
      <c r="Q13">
        <f t="shared" si="9"/>
        <v>4.5</v>
      </c>
    </row>
    <row r="14" spans="1:17" x14ac:dyDescent="0.2">
      <c r="A14" s="4" t="s">
        <v>14</v>
      </c>
      <c r="B14" s="4">
        <v>31.7</v>
      </c>
      <c r="C14" s="4">
        <f t="shared" si="0"/>
        <v>108.51735015772871</v>
      </c>
      <c r="D14" s="5">
        <v>2.4070999999999998</v>
      </c>
      <c r="E14" s="5">
        <f t="shared" si="1"/>
        <v>51.333726230754039</v>
      </c>
      <c r="F14" s="4">
        <v>415.17</v>
      </c>
      <c r="G14" s="4">
        <f t="shared" si="2"/>
        <v>27.855532594401652</v>
      </c>
      <c r="H14" s="4">
        <f t="shared" si="3"/>
        <v>39.04715123937666</v>
      </c>
      <c r="I14" s="5">
        <f t="shared" si="4"/>
        <v>2.2786476736263803</v>
      </c>
      <c r="J14" s="4">
        <f t="shared" si="5"/>
        <v>2300</v>
      </c>
      <c r="K14" s="4" t="s">
        <v>40</v>
      </c>
      <c r="L14" s="4">
        <f t="shared" si="11"/>
        <v>6</v>
      </c>
      <c r="M14" s="1">
        <f t="shared" si="7"/>
        <v>6</v>
      </c>
      <c r="N14" s="4">
        <f t="shared" si="8"/>
        <v>4</v>
      </c>
      <c r="O14">
        <f t="shared" si="10"/>
        <v>5</v>
      </c>
      <c r="P14" s="4">
        <f t="shared" si="6"/>
        <v>3</v>
      </c>
      <c r="Q14">
        <f t="shared" si="9"/>
        <v>4.5</v>
      </c>
    </row>
    <row r="15" spans="1:17" x14ac:dyDescent="0.2">
      <c r="A15" s="4" t="s">
        <v>15</v>
      </c>
      <c r="B15" s="4">
        <v>34.5</v>
      </c>
      <c r="C15" s="4">
        <f t="shared" si="0"/>
        <v>99.710144927536234</v>
      </c>
      <c r="D15" s="5">
        <v>2.2368999999999999</v>
      </c>
      <c r="E15" s="5">
        <f t="shared" si="1"/>
        <v>47.048328480415442</v>
      </c>
      <c r="F15" s="4">
        <v>387.4</v>
      </c>
      <c r="G15" s="4">
        <f t="shared" si="2"/>
        <v>25.992324414266925</v>
      </c>
      <c r="H15" s="4">
        <f t="shared" si="3"/>
        <v>36.12921292693435</v>
      </c>
      <c r="I15" s="5">
        <f t="shared" si="4"/>
        <v>2.1083675600613505</v>
      </c>
      <c r="J15" s="4">
        <f t="shared" si="5"/>
        <v>2100</v>
      </c>
      <c r="K15" s="4" t="s">
        <v>40</v>
      </c>
      <c r="L15" s="4">
        <f t="shared" si="11"/>
        <v>6</v>
      </c>
      <c r="M15" s="1">
        <f t="shared" si="7"/>
        <v>6</v>
      </c>
      <c r="N15" s="4">
        <f t="shared" si="8"/>
        <v>4</v>
      </c>
      <c r="O15">
        <f t="shared" si="10"/>
        <v>5</v>
      </c>
      <c r="P15" s="4">
        <f t="shared" si="6"/>
        <v>3</v>
      </c>
      <c r="Q15">
        <f t="shared" si="9"/>
        <v>4.5</v>
      </c>
    </row>
    <row r="16" spans="1:17" x14ac:dyDescent="0.2">
      <c r="A16" s="4" t="s">
        <v>16</v>
      </c>
      <c r="B16" s="4">
        <v>33.5</v>
      </c>
      <c r="C16" s="4">
        <f t="shared" si="0"/>
        <v>102.68656716417911</v>
      </c>
      <c r="D16" s="5">
        <v>4.6864999999999997</v>
      </c>
      <c r="E16" s="5">
        <f t="shared" si="1"/>
        <v>90.269171930558173</v>
      </c>
      <c r="F16" s="4">
        <v>331</v>
      </c>
      <c r="G16" s="4">
        <f t="shared" si="2"/>
        <v>22.208206972437669</v>
      </c>
      <c r="H16" s="4">
        <f t="shared" si="3"/>
        <v>43.533563710807151</v>
      </c>
      <c r="I16" s="5">
        <f t="shared" si="4"/>
        <v>2.5404581518935947</v>
      </c>
      <c r="J16" s="4">
        <f t="shared" si="5"/>
        <v>2500</v>
      </c>
      <c r="K16" s="4" t="s">
        <v>40</v>
      </c>
      <c r="L16" s="4">
        <f t="shared" si="11"/>
        <v>7</v>
      </c>
      <c r="M16" s="1">
        <f t="shared" si="7"/>
        <v>7</v>
      </c>
      <c r="N16" s="4">
        <f t="shared" si="8"/>
        <v>5</v>
      </c>
      <c r="O16">
        <f t="shared" si="10"/>
        <v>6.25</v>
      </c>
      <c r="P16" s="4">
        <f t="shared" si="6"/>
        <v>4</v>
      </c>
      <c r="Q16">
        <f t="shared" si="9"/>
        <v>6</v>
      </c>
    </row>
    <row r="17" spans="1:17" x14ac:dyDescent="0.2">
      <c r="A17" s="4" t="s">
        <v>17</v>
      </c>
      <c r="B17" s="4">
        <v>31.7</v>
      </c>
      <c r="C17" s="4">
        <f t="shared" si="0"/>
        <v>108.51735015772871</v>
      </c>
      <c r="D17" s="5">
        <v>1.9397</v>
      </c>
      <c r="E17" s="5">
        <f t="shared" si="1"/>
        <v>38.717469430739108</v>
      </c>
      <c r="F17" s="4">
        <v>309.39</v>
      </c>
      <c r="G17" s="4">
        <f t="shared" si="2"/>
        <v>20.758299562545286</v>
      </c>
      <c r="H17" s="4">
        <f t="shared" si="3"/>
        <v>31.208337792696994</v>
      </c>
      <c r="I17" s="5">
        <f t="shared" si="4"/>
        <v>1.8212034438343951</v>
      </c>
      <c r="J17" s="4">
        <f t="shared" si="5"/>
        <v>1800</v>
      </c>
      <c r="K17" s="4" t="s">
        <v>40</v>
      </c>
      <c r="L17" s="4">
        <f t="shared" si="11"/>
        <v>5</v>
      </c>
      <c r="M17" s="1">
        <f t="shared" si="7"/>
        <v>5</v>
      </c>
      <c r="N17" s="4">
        <f t="shared" si="8"/>
        <v>3</v>
      </c>
      <c r="O17">
        <f t="shared" si="10"/>
        <v>3.75</v>
      </c>
      <c r="P17" s="4">
        <f t="shared" si="6"/>
        <v>3</v>
      </c>
      <c r="Q17">
        <f t="shared" si="9"/>
        <v>4.5</v>
      </c>
    </row>
    <row r="18" spans="1:17" x14ac:dyDescent="0.2">
      <c r="A18" s="4" t="s">
        <v>18</v>
      </c>
      <c r="B18" s="4">
        <v>34.700000000000003</v>
      </c>
      <c r="C18" s="4">
        <f t="shared" si="0"/>
        <v>99.135446685878961</v>
      </c>
      <c r="D18" s="5">
        <v>2.3675999999999999</v>
      </c>
      <c r="E18" s="5">
        <f t="shared" si="1"/>
        <v>50.366807111460538</v>
      </c>
      <c r="F18" s="4">
        <v>299.76</v>
      </c>
      <c r="G18" s="4">
        <f t="shared" si="2"/>
        <v>20.112181637637207</v>
      </c>
      <c r="H18" s="4">
        <f t="shared" si="3"/>
        <v>32.727321111476925</v>
      </c>
      <c r="I18" s="5">
        <f t="shared" si="4"/>
        <v>1.9098457057089242</v>
      </c>
      <c r="J18" s="4">
        <f t="shared" si="5"/>
        <v>1900</v>
      </c>
      <c r="K18" s="4" t="s">
        <v>40</v>
      </c>
      <c r="L18" s="4">
        <f t="shared" si="11"/>
        <v>5</v>
      </c>
      <c r="M18" s="1">
        <f t="shared" si="7"/>
        <v>5</v>
      </c>
      <c r="N18" s="4">
        <f t="shared" si="8"/>
        <v>4</v>
      </c>
      <c r="O18">
        <f t="shared" si="10"/>
        <v>5</v>
      </c>
      <c r="P18" s="4">
        <f t="shared" si="6"/>
        <v>3</v>
      </c>
      <c r="Q18">
        <f t="shared" si="9"/>
        <v>4.5</v>
      </c>
    </row>
    <row r="19" spans="1:17" x14ac:dyDescent="0.2">
      <c r="A19" s="4" t="s">
        <v>19</v>
      </c>
      <c r="B19" s="4">
        <v>31.3</v>
      </c>
      <c r="C19" s="4">
        <f t="shared" si="0"/>
        <v>109.90415335463258</v>
      </c>
      <c r="D19" s="5">
        <v>2.1000999999999999</v>
      </c>
      <c r="E19" s="5">
        <f t="shared" si="1"/>
        <v>43.360506042167245</v>
      </c>
      <c r="F19" s="4">
        <v>299.36</v>
      </c>
      <c r="G19" s="4">
        <f t="shared" si="2"/>
        <v>20.085343925283809</v>
      </c>
      <c r="H19" s="4">
        <f t="shared" si="3"/>
        <v>31.894634506714262</v>
      </c>
      <c r="I19" s="5">
        <f t="shared" si="4"/>
        <v>1.8612531878279046</v>
      </c>
      <c r="J19" s="4">
        <f t="shared" si="5"/>
        <v>1900</v>
      </c>
      <c r="K19" s="4" t="s">
        <v>40</v>
      </c>
      <c r="L19" s="4">
        <f t="shared" si="11"/>
        <v>5</v>
      </c>
      <c r="M19" s="1">
        <f t="shared" si="7"/>
        <v>5</v>
      </c>
      <c r="N19" s="4">
        <f t="shared" si="8"/>
        <v>4</v>
      </c>
      <c r="O19">
        <f t="shared" si="10"/>
        <v>5</v>
      </c>
      <c r="P19" s="4">
        <f t="shared" si="6"/>
        <v>3</v>
      </c>
      <c r="Q19">
        <f t="shared" si="9"/>
        <v>4.5</v>
      </c>
    </row>
    <row r="20" spans="1:17" x14ac:dyDescent="0.2">
      <c r="A20" s="4" t="s">
        <v>20</v>
      </c>
      <c r="B20" s="4">
        <v>34.299999999999997</v>
      </c>
      <c r="C20" s="4">
        <f t="shared" si="0"/>
        <v>100.29154518950438</v>
      </c>
      <c r="D20" s="5">
        <v>2.0905</v>
      </c>
      <c r="E20" s="5">
        <f t="shared" si="1"/>
        <v>43.092758792740263</v>
      </c>
      <c r="F20" s="4">
        <v>265.66000000000003</v>
      </c>
      <c r="G20" s="4">
        <f t="shared" si="2"/>
        <v>17.824266659509945</v>
      </c>
      <c r="H20" s="4">
        <f t="shared" si="3"/>
        <v>29.554253162457762</v>
      </c>
      <c r="I20" s="5">
        <f t="shared" si="4"/>
        <v>1.7246771679078969</v>
      </c>
      <c r="J20" s="4">
        <f t="shared" si="5"/>
        <v>1700</v>
      </c>
      <c r="K20" s="4" t="s">
        <v>40</v>
      </c>
      <c r="L20" s="4">
        <f t="shared" si="11"/>
        <v>5</v>
      </c>
      <c r="M20" s="1">
        <f t="shared" si="7"/>
        <v>5</v>
      </c>
      <c r="N20" s="4">
        <f t="shared" si="8"/>
        <v>3</v>
      </c>
      <c r="O20">
        <f t="shared" si="10"/>
        <v>3.75</v>
      </c>
      <c r="P20" s="4">
        <f t="shared" si="6"/>
        <v>3</v>
      </c>
      <c r="Q20">
        <f t="shared" si="9"/>
        <v>4.5</v>
      </c>
    </row>
    <row r="21" spans="1:17" x14ac:dyDescent="0.2">
      <c r="A21" s="4" t="s">
        <v>21</v>
      </c>
      <c r="B21" s="4">
        <v>32.9</v>
      </c>
      <c r="C21" s="4">
        <f t="shared" si="0"/>
        <v>104.55927051671733</v>
      </c>
      <c r="D21" s="5">
        <v>2.3149999999999999</v>
      </c>
      <c r="E21" s="5">
        <f t="shared" si="1"/>
        <v>49.053863165491016</v>
      </c>
      <c r="F21" s="4">
        <v>255.56</v>
      </c>
      <c r="G21" s="4">
        <f t="shared" si="2"/>
        <v>17.146614422586619</v>
      </c>
      <c r="H21" s="4">
        <f t="shared" si="3"/>
        <v>30.746121803296134</v>
      </c>
      <c r="I21" s="5">
        <f t="shared" si="4"/>
        <v>1.7942302241363839</v>
      </c>
      <c r="J21" s="4">
        <f t="shared" si="5"/>
        <v>1800</v>
      </c>
      <c r="K21" s="4" t="s">
        <v>40</v>
      </c>
      <c r="L21" s="4">
        <f t="shared" si="11"/>
        <v>5</v>
      </c>
      <c r="M21" s="1">
        <f t="shared" si="7"/>
        <v>5</v>
      </c>
      <c r="N21" s="4">
        <f t="shared" si="8"/>
        <v>3</v>
      </c>
      <c r="O21">
        <f t="shared" si="10"/>
        <v>3.75</v>
      </c>
      <c r="P21" s="4">
        <f t="shared" si="6"/>
        <v>3</v>
      </c>
      <c r="Q21">
        <f t="shared" si="9"/>
        <v>4.5</v>
      </c>
    </row>
    <row r="22" spans="1:17" x14ac:dyDescent="0.2">
      <c r="A22" s="4" t="s">
        <v>22</v>
      </c>
      <c r="B22" s="4">
        <v>31.22</v>
      </c>
      <c r="C22" s="4">
        <f t="shared" si="0"/>
        <v>110.18577834721333</v>
      </c>
      <c r="D22" s="5">
        <v>1.9238999999999999</v>
      </c>
      <c r="E22" s="5">
        <f t="shared" si="1"/>
        <v>38.23950389275646</v>
      </c>
      <c r="F22" s="4">
        <v>252.69</v>
      </c>
      <c r="G22" s="4">
        <f t="shared" si="2"/>
        <v>16.954053836450981</v>
      </c>
      <c r="H22" s="4">
        <f t="shared" si="3"/>
        <v>28.557922296296379</v>
      </c>
      <c r="I22" s="5">
        <f t="shared" si="4"/>
        <v>1.6665349747316802</v>
      </c>
      <c r="J22" s="4">
        <f t="shared" si="5"/>
        <v>1700</v>
      </c>
      <c r="K22" s="4" t="s">
        <v>40</v>
      </c>
      <c r="L22" s="4">
        <f t="shared" si="11"/>
        <v>5</v>
      </c>
      <c r="M22" s="1">
        <f t="shared" si="7"/>
        <v>5</v>
      </c>
      <c r="N22" s="4">
        <f t="shared" si="8"/>
        <v>3</v>
      </c>
      <c r="O22">
        <f t="shared" si="10"/>
        <v>3.75</v>
      </c>
      <c r="P22" s="4">
        <f t="shared" si="6"/>
        <v>3</v>
      </c>
      <c r="Q22">
        <f t="shared" si="9"/>
        <v>4.5</v>
      </c>
    </row>
    <row r="23" spans="1:17" x14ac:dyDescent="0.2">
      <c r="A23" s="4" t="s">
        <v>23</v>
      </c>
      <c r="B23" s="4">
        <v>33.4</v>
      </c>
      <c r="C23" s="4">
        <f t="shared" si="0"/>
        <v>102.99401197604791</v>
      </c>
      <c r="D23" s="5">
        <v>4.8106999999999998</v>
      </c>
      <c r="E23" s="5">
        <f t="shared" si="1"/>
        <v>91.797723184695442</v>
      </c>
      <c r="F23" s="4">
        <v>189.11</v>
      </c>
      <c r="G23" s="4">
        <f t="shared" si="2"/>
        <v>12.688199457878211</v>
      </c>
      <c r="H23" s="4">
        <f t="shared" si="3"/>
        <v>37.240698465669112</v>
      </c>
      <c r="I23" s="5">
        <f t="shared" si="4"/>
        <v>2.1732297550414867</v>
      </c>
      <c r="J23" s="4">
        <f t="shared" si="5"/>
        <v>2200</v>
      </c>
      <c r="K23" s="4" t="s">
        <v>40</v>
      </c>
      <c r="L23" s="4">
        <f t="shared" si="11"/>
        <v>6</v>
      </c>
      <c r="M23" s="1">
        <f t="shared" si="7"/>
        <v>6</v>
      </c>
      <c r="N23" s="4">
        <f t="shared" si="8"/>
        <v>4</v>
      </c>
      <c r="O23">
        <f t="shared" si="10"/>
        <v>5</v>
      </c>
      <c r="P23" s="4">
        <f t="shared" si="6"/>
        <v>3</v>
      </c>
      <c r="Q23">
        <f t="shared" si="9"/>
        <v>4.5</v>
      </c>
    </row>
    <row r="24" spans="1:17" x14ac:dyDescent="0.2">
      <c r="C24" s="4"/>
      <c r="E24" s="5"/>
      <c r="F24" s="5"/>
      <c r="H24" s="4">
        <f>SUM(H3:H23)</f>
        <v>987.03978566757303</v>
      </c>
      <c r="I24" s="5">
        <f>SUM(I3:I23)</f>
        <v>57.60000000000003</v>
      </c>
      <c r="J24" s="1">
        <f>SUM(J3:J23)</f>
        <v>57500</v>
      </c>
      <c r="L24" s="1">
        <f t="shared" si="11"/>
        <v>144</v>
      </c>
      <c r="M24" s="1">
        <f t="shared" si="7"/>
        <v>144</v>
      </c>
      <c r="N24" s="1">
        <f t="shared" si="8"/>
        <v>96</v>
      </c>
      <c r="O24">
        <f t="shared" si="10"/>
        <v>120</v>
      </c>
      <c r="P24" s="4">
        <f t="shared" si="6"/>
        <v>72</v>
      </c>
      <c r="Q24">
        <f t="shared" si="9"/>
        <v>108</v>
      </c>
    </row>
    <row r="25" spans="1:17" x14ac:dyDescent="0.2">
      <c r="A25" s="7" t="s">
        <v>46</v>
      </c>
      <c r="B25" s="7"/>
      <c r="C25" s="7"/>
      <c r="H25">
        <f>SUM(H4,H9,H10,H11,H13,H17,H19,H20)</f>
        <v>361.31104493881008</v>
      </c>
      <c r="I25" s="5">
        <f>0.058356310288995*H25</f>
        <v>21.08477944929022</v>
      </c>
      <c r="J25" s="4">
        <f>ROUND(I25*10,0)*100</f>
        <v>21100</v>
      </c>
      <c r="P25" s="4"/>
    </row>
    <row r="26" spans="1:17" x14ac:dyDescent="0.2">
      <c r="B26" t="s">
        <v>44</v>
      </c>
      <c r="C26" t="s">
        <v>45</v>
      </c>
    </row>
    <row r="27" spans="1:17" x14ac:dyDescent="0.2">
      <c r="C27">
        <f>0.058356310288995*H25</f>
        <v>21.08477944929022</v>
      </c>
    </row>
    <row r="28" spans="1:17" x14ac:dyDescent="0.2">
      <c r="A28" s="1" t="s">
        <v>42</v>
      </c>
      <c r="B28">
        <f>SUM(H15,H18)</f>
        <v>68.856534038411269</v>
      </c>
      <c r="C28">
        <f t="shared" ref="C28:C29" si="12">0.058356310288995*B28</f>
        <v>4.0182132657702745</v>
      </c>
    </row>
    <row r="29" spans="1:17" x14ac:dyDescent="0.2">
      <c r="A29" s="1" t="s">
        <v>43</v>
      </c>
      <c r="B29">
        <f>SUM(H14,H22)</f>
        <v>67.605073535673043</v>
      </c>
      <c r="C29">
        <f t="shared" si="12"/>
        <v>3.9451826483580605</v>
      </c>
    </row>
  </sheetData>
  <mergeCells count="16">
    <mergeCell ref="A1:A2"/>
    <mergeCell ref="A25:C25"/>
    <mergeCell ref="G1:G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Q1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2019-05-26T13:19:25Z</dcterms:modified>
</cp:coreProperties>
</file>