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rthur\source\repos\avasaris\GasDistribution\GasDist\Examples\"/>
    </mc:Choice>
  </mc:AlternateContent>
  <xr:revisionPtr revIDLastSave="0" documentId="13_ncr:1_{ED294035-2CEF-462C-8D49-B654D265A31A}" xr6:coauthVersionLast="36" xr6:coauthVersionMax="36" xr10:uidLastSave="{00000000-0000-0000-0000-000000000000}"/>
  <bookViews>
    <workbookView xWindow="0" yWindow="0" windowWidth="11400" windowHeight="5895" tabRatio="389" activeTab="1" xr2:uid="{00000000-000D-0000-FFFF-FFFF00000000}"/>
  </bookViews>
  <sheets>
    <sheet name="TDSheet" sheetId="1" r:id="rId1"/>
    <sheet name="Ручной расчет" sheetId="2" r:id="rId2"/>
    <sheet name="Расчет С++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I15" i="2" l="1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14" i="2"/>
  <c r="EF15" i="2"/>
  <c r="EF16" i="2"/>
  <c r="EF17" i="2"/>
  <c r="EF18" i="2"/>
  <c r="EF19" i="2"/>
  <c r="EF20" i="2"/>
  <c r="EF21" i="2"/>
  <c r="EF22" i="2"/>
  <c r="EF23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37" i="2"/>
  <c r="EF38" i="2"/>
  <c r="EF39" i="2"/>
  <c r="EF40" i="2"/>
  <c r="EF41" i="2"/>
  <c r="EF42" i="2"/>
  <c r="EF43" i="2"/>
  <c r="EF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14" i="2"/>
  <c r="DZ15" i="2"/>
  <c r="DZ16" i="2"/>
  <c r="DZ17" i="2"/>
  <c r="DZ18" i="2"/>
  <c r="DZ19" i="2"/>
  <c r="DZ20" i="2"/>
  <c r="DZ21" i="2"/>
  <c r="DZ22" i="2"/>
  <c r="DZ23" i="2"/>
  <c r="DZ24" i="2"/>
  <c r="DZ25" i="2"/>
  <c r="DZ26" i="2"/>
  <c r="DZ27" i="2"/>
  <c r="DZ28" i="2"/>
  <c r="DZ29" i="2"/>
  <c r="DZ30" i="2"/>
  <c r="DZ31" i="2"/>
  <c r="DZ32" i="2"/>
  <c r="DZ33" i="2"/>
  <c r="DZ34" i="2"/>
  <c r="DZ35" i="2"/>
  <c r="DZ36" i="2"/>
  <c r="DZ37" i="2"/>
  <c r="DZ38" i="2"/>
  <c r="DZ39" i="2"/>
  <c r="DZ40" i="2"/>
  <c r="DZ41" i="2"/>
  <c r="DZ42" i="2"/>
  <c r="DZ43" i="2"/>
  <c r="DZ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14" i="2"/>
  <c r="DT15" i="2"/>
  <c r="DT16" i="2"/>
  <c r="DT17" i="2"/>
  <c r="DT18" i="2"/>
  <c r="DT19" i="2"/>
  <c r="DT20" i="2"/>
  <c r="DT21" i="2"/>
  <c r="DT22" i="2"/>
  <c r="DT23" i="2"/>
  <c r="DT24" i="2"/>
  <c r="DT25" i="2"/>
  <c r="DT26" i="2"/>
  <c r="DT27" i="2"/>
  <c r="DT28" i="2"/>
  <c r="DT29" i="2"/>
  <c r="DT30" i="2"/>
  <c r="DT31" i="2"/>
  <c r="DT32" i="2"/>
  <c r="DT33" i="2"/>
  <c r="DT34" i="2"/>
  <c r="DT35" i="2"/>
  <c r="DT36" i="2"/>
  <c r="DT37" i="2"/>
  <c r="DT38" i="2"/>
  <c r="DT39" i="2"/>
  <c r="DT40" i="2"/>
  <c r="DT41" i="2"/>
  <c r="DT42" i="2"/>
  <c r="DT43" i="2"/>
  <c r="DT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38" i="2"/>
  <c r="DQ39" i="2"/>
  <c r="DQ40" i="2"/>
  <c r="DQ41" i="2"/>
  <c r="DQ42" i="2"/>
  <c r="DQ43" i="2"/>
  <c r="DQ14" i="2"/>
  <c r="DN15" i="2"/>
  <c r="DN16" i="2"/>
  <c r="DN17" i="2"/>
  <c r="DN18" i="2"/>
  <c r="DN19" i="2"/>
  <c r="DN20" i="2"/>
  <c r="DN21" i="2"/>
  <c r="DN22" i="2"/>
  <c r="DN23" i="2"/>
  <c r="DN24" i="2"/>
  <c r="DN25" i="2"/>
  <c r="DN26" i="2"/>
  <c r="DN27" i="2"/>
  <c r="DN28" i="2"/>
  <c r="DN29" i="2"/>
  <c r="DN30" i="2"/>
  <c r="DN31" i="2"/>
  <c r="DN32" i="2"/>
  <c r="DN33" i="2"/>
  <c r="DN34" i="2"/>
  <c r="DN35" i="2"/>
  <c r="DN36" i="2"/>
  <c r="DN37" i="2"/>
  <c r="DN38" i="2"/>
  <c r="DN39" i="2"/>
  <c r="DN40" i="2"/>
  <c r="DN41" i="2"/>
  <c r="DN42" i="2"/>
  <c r="DN43" i="2"/>
  <c r="DN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14" i="2"/>
  <c r="DB15" i="2"/>
  <c r="DB16" i="2"/>
  <c r="DB17" i="2"/>
  <c r="DB18" i="2"/>
  <c r="DB19" i="2"/>
  <c r="DB20" i="2"/>
  <c r="DB21" i="2"/>
  <c r="DB22" i="2"/>
  <c r="DB23" i="2"/>
  <c r="DB24" i="2"/>
  <c r="DB25" i="2"/>
  <c r="DB26" i="2"/>
  <c r="DB27" i="2"/>
  <c r="DB28" i="2"/>
  <c r="DB29" i="2"/>
  <c r="DB30" i="2"/>
  <c r="DB31" i="2"/>
  <c r="DB32" i="2"/>
  <c r="DB33" i="2"/>
  <c r="DB34" i="2"/>
  <c r="DB35" i="2"/>
  <c r="DB36" i="2"/>
  <c r="DB37" i="2"/>
  <c r="DB38" i="2"/>
  <c r="DB39" i="2"/>
  <c r="DB40" i="2"/>
  <c r="DB41" i="2"/>
  <c r="DB42" i="2"/>
  <c r="DB43" i="2"/>
  <c r="DB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14" i="2"/>
  <c r="CK45" i="2"/>
  <c r="CL45" i="2"/>
  <c r="CN45" i="2"/>
  <c r="CO45" i="2"/>
  <c r="CQ45" i="2"/>
  <c r="CR45" i="2"/>
  <c r="CT45" i="2"/>
  <c r="CU45" i="2"/>
  <c r="CW45" i="2"/>
  <c r="CX45" i="2"/>
  <c r="CZ45" i="2"/>
  <c r="DA45" i="2"/>
  <c r="DC45" i="2"/>
  <c r="DD45" i="2"/>
  <c r="DF45" i="2"/>
  <c r="DG45" i="2"/>
  <c r="DI45" i="2"/>
  <c r="DJ45" i="2"/>
  <c r="DL45" i="2"/>
  <c r="DM45" i="2"/>
  <c r="DO45" i="2"/>
  <c r="DP45" i="2"/>
  <c r="DR45" i="2"/>
  <c r="DS45" i="2"/>
  <c r="DU45" i="2"/>
  <c r="DV45" i="2"/>
  <c r="DX45" i="2"/>
  <c r="DY45" i="2"/>
  <c r="EA45" i="2"/>
  <c r="EB45" i="2"/>
  <c r="ED45" i="2"/>
  <c r="EE45" i="2"/>
  <c r="EG45" i="2"/>
  <c r="EH45" i="2"/>
  <c r="EJ45" i="2"/>
  <c r="EI45" i="2" l="1"/>
  <c r="EF45" i="2"/>
  <c r="EC45" i="2"/>
  <c r="DZ45" i="2"/>
  <c r="DW45" i="2"/>
  <c r="DT45" i="2"/>
  <c r="DQ45" i="2"/>
  <c r="DN45" i="2"/>
  <c r="DK45" i="2"/>
  <c r="DH45" i="2"/>
  <c r="DE45" i="2"/>
  <c r="DB45" i="2"/>
  <c r="CY45" i="2"/>
  <c r="CP45" i="2"/>
  <c r="CM45" i="2"/>
  <c r="CJ45" i="2"/>
  <c r="CV45" i="2"/>
  <c r="CS45" i="2"/>
  <c r="R45" i="3"/>
  <c r="Q45" i="3"/>
  <c r="P45" i="3"/>
  <c r="O45" i="3"/>
  <c r="N45" i="3"/>
  <c r="M45" i="3"/>
  <c r="L45" i="3"/>
  <c r="K45" i="3"/>
  <c r="R47" i="3" s="1"/>
  <c r="J45" i="3"/>
  <c r="I45" i="3"/>
  <c r="H45" i="3"/>
  <c r="G45" i="3"/>
  <c r="F45" i="3"/>
  <c r="E45" i="3"/>
  <c r="D45" i="3"/>
  <c r="C45" i="3"/>
  <c r="I47" i="3" s="1"/>
  <c r="B45" i="3"/>
  <c r="A45" i="3"/>
  <c r="BQ37" i="2" l="1"/>
  <c r="BO18" i="2"/>
  <c r="BO25" i="2"/>
  <c r="BO41" i="2"/>
  <c r="BO42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D45" i="2" s="1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14" i="2"/>
  <c r="CI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B45" i="2"/>
  <c r="BL15" i="2"/>
  <c r="BL16" i="2"/>
  <c r="BL17" i="2"/>
  <c r="BL18" i="2"/>
  <c r="BL19" i="2"/>
  <c r="BL20" i="2"/>
  <c r="BL21" i="2"/>
  <c r="BL22" i="2"/>
  <c r="BL23" i="2"/>
  <c r="BM23" i="2" s="1"/>
  <c r="BL24" i="2"/>
  <c r="BL25" i="2"/>
  <c r="BL26" i="2"/>
  <c r="BL27" i="2"/>
  <c r="BL28" i="2"/>
  <c r="BL29" i="2"/>
  <c r="BL30" i="2"/>
  <c r="BQ30" i="2" s="1"/>
  <c r="BU30" i="2" s="1"/>
  <c r="BL31" i="2"/>
  <c r="BL32" i="2"/>
  <c r="BL33" i="2"/>
  <c r="BL34" i="2"/>
  <c r="BL35" i="2"/>
  <c r="BL36" i="2"/>
  <c r="BL37" i="2"/>
  <c r="BL38" i="2"/>
  <c r="BQ38" i="2" s="1"/>
  <c r="BL39" i="2"/>
  <c r="BL40" i="2"/>
  <c r="BL41" i="2"/>
  <c r="BL42" i="2"/>
  <c r="BL43" i="2"/>
  <c r="BL14" i="2"/>
  <c r="BJ15" i="2"/>
  <c r="BK15" i="2"/>
  <c r="BJ16" i="2"/>
  <c r="BK16" i="2" s="1"/>
  <c r="BJ17" i="2"/>
  <c r="BK17" i="2" s="1"/>
  <c r="BM17" i="2" s="1"/>
  <c r="BJ18" i="2"/>
  <c r="BK18" i="2" s="1"/>
  <c r="BM18" i="2" s="1"/>
  <c r="BJ19" i="2"/>
  <c r="BK19" i="2" s="1"/>
  <c r="BM19" i="2" s="1"/>
  <c r="BJ20" i="2"/>
  <c r="BK20" i="2" s="1"/>
  <c r="BM20" i="2" s="1"/>
  <c r="BJ21" i="2"/>
  <c r="BK21" i="2" s="1"/>
  <c r="BM21" i="2" s="1"/>
  <c r="BJ22" i="2"/>
  <c r="BK22" i="2" s="1"/>
  <c r="BM22" i="2" s="1"/>
  <c r="BJ23" i="2"/>
  <c r="BK23" i="2" s="1"/>
  <c r="BJ24" i="2"/>
  <c r="BK24" i="2"/>
  <c r="BJ25" i="2"/>
  <c r="BK25" i="2"/>
  <c r="BM25" i="2" s="1"/>
  <c r="BJ26" i="2"/>
  <c r="BK26" i="2" s="1"/>
  <c r="BM26" i="2" s="1"/>
  <c r="BJ27" i="2"/>
  <c r="BK27" i="2"/>
  <c r="BM27" i="2"/>
  <c r="BJ28" i="2"/>
  <c r="BK28" i="2"/>
  <c r="BJ29" i="2"/>
  <c r="BK29" i="2" s="1"/>
  <c r="BJ30" i="2"/>
  <c r="BK30" i="2"/>
  <c r="BJ31" i="2"/>
  <c r="BJ45" i="2" s="1"/>
  <c r="BJ32" i="2"/>
  <c r="BK32" i="2" s="1"/>
  <c r="BM32" i="2" s="1"/>
  <c r="BJ33" i="2"/>
  <c r="BK33" i="2" s="1"/>
  <c r="BM33" i="2" s="1"/>
  <c r="BJ34" i="2"/>
  <c r="BO34" i="2" s="1"/>
  <c r="BJ35" i="2"/>
  <c r="BK35" i="2" s="1"/>
  <c r="BM35" i="2" s="1"/>
  <c r="BJ36" i="2"/>
  <c r="BK36" i="2" s="1"/>
  <c r="BM36" i="2" s="1"/>
  <c r="BJ37" i="2"/>
  <c r="BU37" i="2" s="1"/>
  <c r="BJ38" i="2"/>
  <c r="BK38" i="2" s="1"/>
  <c r="BM38" i="2" s="1"/>
  <c r="BJ39" i="2"/>
  <c r="BK39" i="2" s="1"/>
  <c r="BJ40" i="2"/>
  <c r="BK40" i="2"/>
  <c r="BM40" i="2" s="1"/>
  <c r="BJ41" i="2"/>
  <c r="BK41" i="2"/>
  <c r="BM41" i="2" s="1"/>
  <c r="BJ42" i="2"/>
  <c r="BK42" i="2" s="1"/>
  <c r="BM42" i="2" s="1"/>
  <c r="BJ43" i="2"/>
  <c r="BK43" i="2"/>
  <c r="BM43" i="2"/>
  <c r="BJ14" i="2"/>
  <c r="BK14" i="2"/>
  <c r="BH15" i="2"/>
  <c r="BQ15" i="2" s="1"/>
  <c r="BH16" i="2"/>
  <c r="BQ16" i="2" s="1"/>
  <c r="BH17" i="2"/>
  <c r="BQ17" i="2" s="1"/>
  <c r="BH18" i="2"/>
  <c r="BQ18" i="2" s="1"/>
  <c r="BH19" i="2"/>
  <c r="BI19" i="2" s="1"/>
  <c r="BH20" i="2"/>
  <c r="BQ20" i="2" s="1"/>
  <c r="BH21" i="2"/>
  <c r="BQ21" i="2" s="1"/>
  <c r="BH22" i="2"/>
  <c r="BQ22" i="2" s="1"/>
  <c r="BU22" i="2" s="1"/>
  <c r="BH23" i="2"/>
  <c r="BQ23" i="2" s="1"/>
  <c r="BH24" i="2"/>
  <c r="BQ24" i="2" s="1"/>
  <c r="BH25" i="2"/>
  <c r="BQ25" i="2" s="1"/>
  <c r="BH26" i="2"/>
  <c r="BQ26" i="2" s="1"/>
  <c r="BU26" i="2" s="1"/>
  <c r="BH27" i="2"/>
  <c r="BQ27" i="2" s="1"/>
  <c r="BH28" i="2"/>
  <c r="BQ28" i="2" s="1"/>
  <c r="BH29" i="2"/>
  <c r="BQ29" i="2" s="1"/>
  <c r="BH30" i="2"/>
  <c r="BH31" i="2"/>
  <c r="BQ31" i="2" s="1"/>
  <c r="BH32" i="2"/>
  <c r="BQ32" i="2" s="1"/>
  <c r="BH33" i="2"/>
  <c r="BQ33" i="2" s="1"/>
  <c r="BH34" i="2"/>
  <c r="BQ34" i="2" s="1"/>
  <c r="BU34" i="2" s="1"/>
  <c r="BH35" i="2"/>
  <c r="BQ35" i="2" s="1"/>
  <c r="BH36" i="2"/>
  <c r="BH37" i="2"/>
  <c r="BH38" i="2"/>
  <c r="BH39" i="2"/>
  <c r="BQ39" i="2" s="1"/>
  <c r="BH40" i="2"/>
  <c r="BQ40" i="2" s="1"/>
  <c r="BH41" i="2"/>
  <c r="BI41" i="2" s="1"/>
  <c r="BH42" i="2"/>
  <c r="BQ42" i="2" s="1"/>
  <c r="BH43" i="2"/>
  <c r="BH14" i="2"/>
  <c r="BQ14" i="2" s="1"/>
  <c r="BF15" i="2"/>
  <c r="BO15" i="2" s="1"/>
  <c r="BF16" i="2"/>
  <c r="BG16" i="2" s="1"/>
  <c r="BF17" i="2"/>
  <c r="BO17" i="2" s="1"/>
  <c r="BF18" i="2"/>
  <c r="BF19" i="2"/>
  <c r="BG19" i="2" s="1"/>
  <c r="BF20" i="2"/>
  <c r="BO20" i="2" s="1"/>
  <c r="BF21" i="2"/>
  <c r="BO21" i="2" s="1"/>
  <c r="BG21" i="2"/>
  <c r="BI21" i="2" s="1"/>
  <c r="BF22" i="2"/>
  <c r="BO22" i="2" s="1"/>
  <c r="BG22" i="2"/>
  <c r="BP22" i="2" s="1"/>
  <c r="BF23" i="2"/>
  <c r="BG23" i="2" s="1"/>
  <c r="BF24" i="2"/>
  <c r="BG24" i="2" s="1"/>
  <c r="BF25" i="2"/>
  <c r="BG25" i="2"/>
  <c r="BP25" i="2" s="1"/>
  <c r="BF26" i="2"/>
  <c r="BO26" i="2" s="1"/>
  <c r="BF27" i="2"/>
  <c r="BO27" i="2" s="1"/>
  <c r="BF28" i="2"/>
  <c r="BO28" i="2" s="1"/>
  <c r="BF29" i="2"/>
  <c r="BG29" i="2" s="1"/>
  <c r="BF30" i="2"/>
  <c r="BG30" i="2" s="1"/>
  <c r="BF31" i="2"/>
  <c r="BO31" i="2" s="1"/>
  <c r="BG31" i="2"/>
  <c r="BF32" i="2"/>
  <c r="BO32" i="2" s="1"/>
  <c r="BF33" i="2"/>
  <c r="BO33" i="2" s="1"/>
  <c r="BF34" i="2"/>
  <c r="BG34" i="2" s="1"/>
  <c r="BF35" i="2"/>
  <c r="BO35" i="2" s="1"/>
  <c r="BG35" i="2"/>
  <c r="BP35" i="2" s="1"/>
  <c r="BF36" i="2"/>
  <c r="BG36" i="2" s="1"/>
  <c r="BP36" i="2" s="1"/>
  <c r="BF37" i="2"/>
  <c r="BO37" i="2" s="1"/>
  <c r="BF38" i="2"/>
  <c r="BO38" i="2" s="1"/>
  <c r="BG38" i="2"/>
  <c r="BI38" i="2" s="1"/>
  <c r="BF39" i="2"/>
  <c r="BO39" i="2" s="1"/>
  <c r="BG39" i="2"/>
  <c r="BP39" i="2" s="1"/>
  <c r="BF40" i="2"/>
  <c r="BG40" i="2" s="1"/>
  <c r="BP40" i="2" s="1"/>
  <c r="BF41" i="2"/>
  <c r="BG41" i="2"/>
  <c r="BP41" i="2" s="1"/>
  <c r="BF42" i="2"/>
  <c r="BG42" i="2"/>
  <c r="BP42" i="2" s="1"/>
  <c r="BF43" i="2"/>
  <c r="BO43" i="2" s="1"/>
  <c r="BF14" i="2"/>
  <c r="BO14" i="2" s="1"/>
  <c r="BG14" i="2"/>
  <c r="BP14" i="2" s="1"/>
  <c r="BI14" i="2"/>
  <c r="BG18" i="2"/>
  <c r="BP18" i="2" s="1"/>
  <c r="BG15" i="2"/>
  <c r="BP15" i="2" s="1"/>
  <c r="C44" i="2"/>
  <c r="BL44" i="2" s="1"/>
  <c r="D44" i="2"/>
  <c r="BJ44" i="2"/>
  <c r="BK44" i="2" s="1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BF44" i="2" s="1"/>
  <c r="BG44" i="2" s="1"/>
  <c r="W44" i="2"/>
  <c r="X44" i="2"/>
  <c r="Y44" i="2"/>
  <c r="BH44" i="2" s="1"/>
  <c r="Z44" i="2"/>
  <c r="AA44" i="2"/>
  <c r="AB44" i="2"/>
  <c r="AC44" i="2"/>
  <c r="AD44" i="2"/>
  <c r="AE44" i="2"/>
  <c r="AF44" i="2"/>
  <c r="AG44" i="2"/>
  <c r="AH44" i="2"/>
  <c r="AI44" i="2"/>
  <c r="AJ44" i="2"/>
  <c r="AK44" i="2"/>
  <c r="B44" i="2"/>
  <c r="BM14" i="2"/>
  <c r="BI25" i="2"/>
  <c r="BM30" i="2"/>
  <c r="BL45" i="2"/>
  <c r="BM28" i="2"/>
  <c r="BI42" i="2"/>
  <c r="BI22" i="2"/>
  <c r="BM24" i="2"/>
  <c r="BM15" i="2"/>
  <c r="BI39" i="2"/>
  <c r="BI31" i="2"/>
  <c r="AS45" i="2" l="1"/>
  <c r="AZ45" i="2"/>
  <c r="BB45" i="2"/>
  <c r="AV45" i="2"/>
  <c r="AY45" i="2"/>
  <c r="AR45" i="2"/>
  <c r="AQ45" i="2"/>
  <c r="AW45" i="2"/>
  <c r="AP45" i="2"/>
  <c r="BA45" i="2"/>
  <c r="AX45" i="2"/>
  <c r="BC45" i="2"/>
  <c r="AO45" i="2"/>
  <c r="AM45" i="2"/>
  <c r="AU45" i="2"/>
  <c r="AN45" i="2"/>
  <c r="AT45" i="2"/>
  <c r="BI30" i="2"/>
  <c r="BP30" i="2"/>
  <c r="BS39" i="2"/>
  <c r="BU39" i="2"/>
  <c r="BX39" i="2" s="1"/>
  <c r="BU23" i="2"/>
  <c r="BI29" i="2"/>
  <c r="BP29" i="2"/>
  <c r="BP16" i="2"/>
  <c r="BI16" i="2"/>
  <c r="BU29" i="2"/>
  <c r="BX29" i="2" s="1"/>
  <c r="BU21" i="2"/>
  <c r="BX21" i="2" s="1"/>
  <c r="BM29" i="2"/>
  <c r="BP34" i="2"/>
  <c r="BS34" i="2" s="1"/>
  <c r="BS14" i="2"/>
  <c r="BU14" i="2"/>
  <c r="BX14" i="2" s="1"/>
  <c r="BI36" i="2"/>
  <c r="BU28" i="2"/>
  <c r="BX28" i="2" s="1"/>
  <c r="BU20" i="2"/>
  <c r="BX20" i="2" s="1"/>
  <c r="BI43" i="2"/>
  <c r="BU35" i="2"/>
  <c r="BX35" i="2" s="1"/>
  <c r="BS35" i="2"/>
  <c r="BU27" i="2"/>
  <c r="BX27" i="2" s="1"/>
  <c r="BX34" i="2"/>
  <c r="BX26" i="2"/>
  <c r="BU18" i="2"/>
  <c r="BX18" i="2" s="1"/>
  <c r="BP19" i="2"/>
  <c r="BU25" i="2"/>
  <c r="BX25" i="2" s="1"/>
  <c r="BU17" i="2"/>
  <c r="BX17" i="2" s="1"/>
  <c r="BU40" i="2"/>
  <c r="BX40" i="2" s="1"/>
  <c r="BU32" i="2"/>
  <c r="BU24" i="2"/>
  <c r="BX24" i="2" s="1"/>
  <c r="BU16" i="2"/>
  <c r="BX16" i="2" s="1"/>
  <c r="BP24" i="2"/>
  <c r="BS24" i="2" s="1"/>
  <c r="BI24" i="2"/>
  <c r="BT24" i="2"/>
  <c r="BW24" i="2" s="1"/>
  <c r="BP23" i="2"/>
  <c r="BI23" i="2"/>
  <c r="BU31" i="2"/>
  <c r="BT31" i="2" s="1"/>
  <c r="BW31" i="2" s="1"/>
  <c r="BS15" i="2"/>
  <c r="BU15" i="2"/>
  <c r="BX15" i="2" s="1"/>
  <c r="BM16" i="2"/>
  <c r="BM45" i="2" s="1"/>
  <c r="BK45" i="2"/>
  <c r="BM39" i="2"/>
  <c r="BU38" i="2"/>
  <c r="BX38" i="2" s="1"/>
  <c r="BI35" i="2"/>
  <c r="BG32" i="2"/>
  <c r="BG28" i="2"/>
  <c r="BI34" i="2"/>
  <c r="BK37" i="2"/>
  <c r="BM37" i="2" s="1"/>
  <c r="BK34" i="2"/>
  <c r="BM34" i="2" s="1"/>
  <c r="BK31" i="2"/>
  <c r="BM31" i="2" s="1"/>
  <c r="BO40" i="2"/>
  <c r="BS40" i="2" s="1"/>
  <c r="BO24" i="2"/>
  <c r="BO16" i="2"/>
  <c r="BP38" i="2"/>
  <c r="BS38" i="2" s="1"/>
  <c r="BQ36" i="2"/>
  <c r="BO23" i="2"/>
  <c r="BP21" i="2"/>
  <c r="BS21" i="2" s="1"/>
  <c r="BQ43" i="2"/>
  <c r="BQ19" i="2"/>
  <c r="BI18" i="2"/>
  <c r="BO30" i="2"/>
  <c r="BG37" i="2"/>
  <c r="BG27" i="2"/>
  <c r="BG20" i="2"/>
  <c r="BO29" i="2"/>
  <c r="BQ41" i="2"/>
  <c r="BH45" i="2"/>
  <c r="BF45" i="2"/>
  <c r="BI40" i="2"/>
  <c r="BO36" i="2"/>
  <c r="BI15" i="2"/>
  <c r="BG43" i="2"/>
  <c r="BP43" i="2" s="1"/>
  <c r="BG33" i="2"/>
  <c r="BG26" i="2"/>
  <c r="BO19" i="2"/>
  <c r="BG17" i="2"/>
  <c r="BG45" i="2" s="1"/>
  <c r="BX30" i="2"/>
  <c r="BT30" i="2"/>
  <c r="BW30" i="2" s="1"/>
  <c r="BX22" i="2"/>
  <c r="BU33" i="2"/>
  <c r="BX33" i="2" s="1"/>
  <c r="BS25" i="2"/>
  <c r="BT34" i="2"/>
  <c r="BW34" i="2" s="1"/>
  <c r="BT22" i="2"/>
  <c r="BW22" i="2" s="1"/>
  <c r="BT37" i="2"/>
  <c r="BW37" i="2" s="1"/>
  <c r="BU42" i="2"/>
  <c r="BX42" i="2" s="1"/>
  <c r="BT26" i="2"/>
  <c r="BW26" i="2" s="1"/>
  <c r="BT14" i="2"/>
  <c r="BS42" i="2"/>
  <c r="BS22" i="2"/>
  <c r="BS18" i="2"/>
  <c r="BT39" i="2" l="1"/>
  <c r="BW39" i="2" s="1"/>
  <c r="BT29" i="2"/>
  <c r="BW29" i="2" s="1"/>
  <c r="BS30" i="2"/>
  <c r="BT17" i="2"/>
  <c r="BT18" i="2"/>
  <c r="BW18" i="2" s="1"/>
  <c r="BT20" i="2"/>
  <c r="BT38" i="2"/>
  <c r="BW38" i="2" s="1"/>
  <c r="BS23" i="2"/>
  <c r="BO45" i="2"/>
  <c r="BT35" i="2"/>
  <c r="BW35" i="2" s="1"/>
  <c r="BS29" i="2"/>
  <c r="BT16" i="2"/>
  <c r="BW16" i="2" s="1"/>
  <c r="BS16" i="2"/>
  <c r="BS36" i="2"/>
  <c r="BU36" i="2"/>
  <c r="BX36" i="2" s="1"/>
  <c r="BT33" i="2"/>
  <c r="BW33" i="2" s="1"/>
  <c r="BI33" i="2"/>
  <c r="BP33" i="2"/>
  <c r="BS33" i="2" s="1"/>
  <c r="BT28" i="2"/>
  <c r="BW28" i="2" s="1"/>
  <c r="BT21" i="2"/>
  <c r="BW21" i="2" s="1"/>
  <c r="BI20" i="2"/>
  <c r="BP20" i="2"/>
  <c r="BS20" i="2" s="1"/>
  <c r="BW17" i="2"/>
  <c r="BI37" i="2"/>
  <c r="BP37" i="2"/>
  <c r="BS37" i="2" s="1"/>
  <c r="BI28" i="2"/>
  <c r="BP28" i="2"/>
  <c r="BS28" i="2" s="1"/>
  <c r="BT32" i="2"/>
  <c r="BW32" i="2" s="1"/>
  <c r="BX32" i="2"/>
  <c r="BT25" i="2"/>
  <c r="BW25" i="2" s="1"/>
  <c r="BQ45" i="2"/>
  <c r="BT23" i="2"/>
  <c r="BW23" i="2" s="1"/>
  <c r="BX23" i="2"/>
  <c r="BS19" i="2"/>
  <c r="BU19" i="2"/>
  <c r="BT15" i="2"/>
  <c r="BW15" i="2" s="1"/>
  <c r="BT40" i="2"/>
  <c r="BW40" i="2" s="1"/>
  <c r="BP31" i="2"/>
  <c r="BS31" i="2" s="1"/>
  <c r="BP27" i="2"/>
  <c r="BS27" i="2" s="1"/>
  <c r="BI27" i="2"/>
  <c r="BI32" i="2"/>
  <c r="BP32" i="2"/>
  <c r="BS32" i="2" s="1"/>
  <c r="BP17" i="2"/>
  <c r="BS17" i="2" s="1"/>
  <c r="BI17" i="2"/>
  <c r="BI45" i="2" s="1"/>
  <c r="BT27" i="2"/>
  <c r="BW27" i="2" s="1"/>
  <c r="BW20" i="2"/>
  <c r="BI26" i="2"/>
  <c r="BP26" i="2"/>
  <c r="BS26" i="2" s="1"/>
  <c r="BS41" i="2"/>
  <c r="BU41" i="2"/>
  <c r="BX41" i="2" s="1"/>
  <c r="BU43" i="2"/>
  <c r="BX43" i="2" s="1"/>
  <c r="BS43" i="2"/>
  <c r="BX31" i="2"/>
  <c r="BX37" i="2"/>
  <c r="BT42" i="2"/>
  <c r="BW42" i="2" s="1"/>
  <c r="BW14" i="2"/>
  <c r="BT36" i="2" l="1"/>
  <c r="BW36" i="2" s="1"/>
  <c r="BU45" i="2"/>
  <c r="BP45" i="2"/>
  <c r="BT41" i="2"/>
  <c r="BW41" i="2" s="1"/>
  <c r="BT43" i="2"/>
  <c r="BW43" i="2" s="1"/>
  <c r="BX19" i="2"/>
  <c r="BX45" i="2" s="1"/>
  <c r="BT19" i="2"/>
  <c r="BW19" i="2" l="1"/>
  <c r="BW45" i="2" s="1"/>
  <c r="BT45" i="2"/>
  <c r="BT50" i="2" l="1"/>
  <c r="BT52" i="2"/>
  <c r="BT51" i="2"/>
  <c r="BZ14" i="2"/>
  <c r="CA14" i="2" l="1"/>
  <c r="CC14" i="2"/>
  <c r="CE14" i="2"/>
  <c r="CB14" i="2"/>
  <c r="BZ15" i="2" l="1"/>
  <c r="CE15" i="2" s="1"/>
  <c r="CF14" i="2"/>
  <c r="CA15" i="2" l="1"/>
  <c r="CC15" i="2"/>
  <c r="CB15" i="2"/>
  <c r="CF15" i="2"/>
  <c r="BZ16" i="2" l="1"/>
  <c r="CC16" i="2"/>
  <c r="CB16" i="2"/>
  <c r="CA16" i="2" l="1"/>
  <c r="BZ17" i="2" s="1"/>
  <c r="CE16" i="2"/>
  <c r="CF16" i="2"/>
  <c r="CB17" i="2" l="1"/>
  <c r="CC17" i="2"/>
  <c r="CE17" i="2"/>
  <c r="CA17" i="2"/>
  <c r="CF17" i="2"/>
  <c r="BZ18" i="2"/>
  <c r="CC18" i="2" l="1"/>
  <c r="CE18" i="2"/>
  <c r="CB18" i="2"/>
  <c r="CA18" i="2"/>
  <c r="BZ19" i="2" l="1"/>
  <c r="CB19" i="2" s="1"/>
  <c r="CF18" i="2"/>
  <c r="CA19" i="2" l="1"/>
  <c r="BZ20" i="2" s="1"/>
  <c r="CB20" i="2" s="1"/>
  <c r="CE19" i="2"/>
  <c r="CC19" i="2"/>
  <c r="CA20" i="2" l="1"/>
  <c r="BZ21" i="2" s="1"/>
  <c r="CB21" i="2" s="1"/>
  <c r="CF19" i="2"/>
  <c r="CE20" i="2"/>
  <c r="CC20" i="2"/>
  <c r="CE21" i="2" l="1"/>
  <c r="CC21" i="2"/>
  <c r="CF20" i="2"/>
  <c r="CA21" i="2"/>
  <c r="BZ22" i="2" l="1"/>
  <c r="CF21" i="2"/>
  <c r="CC22" i="2" l="1"/>
  <c r="CE22" i="2"/>
  <c r="CB22" i="2"/>
  <c r="CA22" i="2"/>
  <c r="BZ23" i="2" l="1"/>
  <c r="CB23" i="2" s="1"/>
  <c r="CF22" i="2"/>
  <c r="CA23" i="2" l="1"/>
  <c r="BZ24" i="2" s="1"/>
  <c r="CB24" i="2" s="1"/>
  <c r="CC23" i="2"/>
  <c r="CE23" i="2"/>
  <c r="CA24" i="2" l="1"/>
  <c r="BZ25" i="2" s="1"/>
  <c r="CF23" i="2"/>
  <c r="CE24" i="2"/>
  <c r="CC24" i="2"/>
  <c r="CC25" i="2" l="1"/>
  <c r="CE25" i="2"/>
  <c r="CA25" i="2"/>
  <c r="CF24" i="2"/>
  <c r="CB25" i="2"/>
  <c r="BZ26" i="2" l="1"/>
  <c r="CB26" i="2" s="1"/>
  <c r="CF25" i="2"/>
  <c r="CC26" i="2" l="1"/>
  <c r="CE26" i="2"/>
  <c r="CA26" i="2"/>
  <c r="CF26" i="2" l="1"/>
  <c r="BZ27" i="2"/>
  <c r="CE27" i="2" l="1"/>
  <c r="CC27" i="2"/>
  <c r="CB27" i="2"/>
  <c r="CA27" i="2"/>
  <c r="BZ28" i="2" l="1"/>
  <c r="CA28" i="2" s="1"/>
  <c r="CF27" i="2"/>
  <c r="CC28" i="2" l="1"/>
  <c r="CE28" i="2"/>
  <c r="CB28" i="2"/>
  <c r="CF28" i="2" l="1"/>
  <c r="BZ29" i="2"/>
  <c r="CB29" i="2" s="1"/>
  <c r="CC29" i="2" l="1"/>
  <c r="CE29" i="2"/>
  <c r="CA29" i="2"/>
  <c r="CF29" i="2" l="1"/>
  <c r="BZ30" i="2"/>
  <c r="CE30" i="2" l="1"/>
  <c r="CC30" i="2"/>
  <c r="CB30" i="2"/>
  <c r="CA30" i="2"/>
  <c r="BZ31" i="2" l="1"/>
  <c r="CA31" i="2" s="1"/>
  <c r="CF30" i="2"/>
  <c r="CC31" i="2" l="1"/>
  <c r="CE31" i="2"/>
  <c r="CB31" i="2"/>
  <c r="CF31" i="2" l="1"/>
  <c r="BZ32" i="2"/>
  <c r="CB32" i="2" s="1"/>
  <c r="CE32" i="2" l="1"/>
  <c r="CC32" i="2"/>
  <c r="CA32" i="2"/>
  <c r="BZ33" i="2" l="1"/>
  <c r="CF32" i="2"/>
  <c r="CE33" i="2" l="1"/>
  <c r="CC33" i="2"/>
  <c r="CB33" i="2"/>
  <c r="CA33" i="2"/>
  <c r="BZ34" i="2" l="1"/>
  <c r="CB34" i="2" s="1"/>
  <c r="CF33" i="2"/>
  <c r="CE34" i="2" l="1"/>
  <c r="CC34" i="2"/>
  <c r="CA34" i="2"/>
  <c r="CF34" i="2" l="1"/>
  <c r="BZ35" i="2"/>
  <c r="CC35" i="2" l="1"/>
  <c r="CE35" i="2"/>
  <c r="CB35" i="2"/>
  <c r="CA35" i="2"/>
  <c r="BZ36" i="2" l="1"/>
  <c r="CB36" i="2" s="1"/>
  <c r="CF35" i="2"/>
  <c r="CC36" i="2" l="1"/>
  <c r="CE36" i="2"/>
  <c r="CA36" i="2"/>
  <c r="CF36" i="2" l="1"/>
  <c r="BZ37" i="2"/>
  <c r="CA37" i="2" s="1"/>
  <c r="CE37" i="2" l="1"/>
  <c r="CC37" i="2"/>
  <c r="CB37" i="2"/>
  <c r="BZ38" i="2" l="1"/>
  <c r="CB38" i="2" s="1"/>
  <c r="CF37" i="2"/>
  <c r="CC38" i="2" l="1"/>
  <c r="CE38" i="2"/>
  <c r="CA38" i="2"/>
  <c r="CF38" i="2" l="1"/>
  <c r="BZ39" i="2"/>
  <c r="CC39" i="2" l="1"/>
  <c r="CE39" i="2"/>
  <c r="CB39" i="2"/>
  <c r="CA39" i="2"/>
  <c r="BZ40" i="2" l="1"/>
  <c r="CB40" i="2" s="1"/>
  <c r="CF39" i="2"/>
  <c r="CE40" i="2" l="1"/>
  <c r="CC40" i="2"/>
  <c r="CA40" i="2"/>
  <c r="CF40" i="2" l="1"/>
  <c r="BZ41" i="2"/>
  <c r="CE41" i="2" l="1"/>
  <c r="CC41" i="2"/>
  <c r="CB41" i="2"/>
  <c r="CA41" i="2"/>
  <c r="BZ42" i="2" l="1"/>
  <c r="CB42" i="2" s="1"/>
  <c r="CF41" i="2"/>
  <c r="CA42" i="2" l="1"/>
  <c r="BZ43" i="2" s="1"/>
  <c r="CB43" i="2" s="1"/>
  <c r="CC42" i="2"/>
  <c r="CE42" i="2"/>
  <c r="CA43" i="2" l="1"/>
  <c r="CF42" i="2"/>
  <c r="CE43" i="2"/>
  <c r="CE45" i="2" s="1"/>
  <c r="CC43" i="2"/>
  <c r="BZ45" i="2"/>
  <c r="CA50" i="2" s="1"/>
  <c r="CM53" i="2" l="1"/>
  <c r="CF43" i="2"/>
  <c r="CF45" i="2" s="1"/>
  <c r="CC45" i="2"/>
  <c r="CM52" i="2" l="1"/>
  <c r="CA51" i="2"/>
  <c r="CA52" i="2"/>
</calcChain>
</file>

<file path=xl/sharedStrings.xml><?xml version="1.0" encoding="utf-8"?>
<sst xmlns="http://schemas.openxmlformats.org/spreadsheetml/2006/main" count="909" uniqueCount="90">
  <si>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</si>
  <si>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</si>
  <si>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</si>
  <si>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</si>
  <si>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</si>
  <si>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</si>
  <si>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</si>
  <si>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</si>
  <si>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</si>
  <si>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</si>
  <si>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</si>
  <si>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</si>
  <si>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</si>
  <si>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</si>
  <si>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</si>
  <si>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</si>
  <si>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</si>
  <si>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</si>
  <si>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</si>
  <si>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</si>
  <si>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</si>
  <si>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</si>
  <si>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</si>
  <si>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</si>
  <si>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</si>
  <si>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</si>
  <si>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</si>
  <si>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</si>
  <si>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</si>
  <si>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</si>
  <si>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</si>
  <si>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</si>
  <si>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</si>
  <si>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</si>
  <si>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</si>
  <si>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</si>
  <si>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</si>
  <si>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</si>
  <si>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</si>
  <si>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</si>
  <si>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</si>
  <si>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</si>
  <si>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</si>
  <si>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Энергопромсервис</t>
  </si>
  <si>
    <t>78-А-8337</t>
  </si>
  <si>
    <t>78-А-8337 и 78-АТ-8337</t>
  </si>
  <si>
    <t>Ленинградская область, р-н Ломоносовский, сел.пос. Виллозское, Офицерское село квартал 2</t>
  </si>
  <si>
    <t>47-1-10183</t>
  </si>
  <si>
    <t>Общая</t>
  </si>
  <si>
    <t>ООО "Межрегионгаз", К-5-Б5-62-0020/18, ПАО "Газпром", кроме населения, для СПб из ЛО, 111</t>
  </si>
  <si>
    <t>План</t>
  </si>
  <si>
    <t>Нет</t>
  </si>
  <si>
    <t>Факт</t>
  </si>
  <si>
    <t>Санкт-Петербург, Аэродромная ул. , пересечение с Коломяжским пр.</t>
  </si>
  <si>
    <t>78-1-7841</t>
  </si>
  <si>
    <t>Санкт-Петербург, Комендантский пр., квартал 30-Б, северо-восточнее дома 19 по Богатырскому пр.</t>
  </si>
  <si>
    <t>78-1-7842</t>
  </si>
  <si>
    <t>Санкт-Петербург, Пионерская ул., д.53, лит.Л</t>
  </si>
  <si>
    <t>78-1-7843</t>
  </si>
  <si>
    <t>Санкт-Петербург, Глиняная ул., д.19, лит.А</t>
  </si>
  <si>
    <t>78-1-7846</t>
  </si>
  <si>
    <t>Санкт-Петербург, Варшавская ул., д.3, лит.А</t>
  </si>
  <si>
    <t>78-1-7844</t>
  </si>
  <si>
    <t>Санкт-Петербург, Цветочная ул., д.25</t>
  </si>
  <si>
    <t>78-1-7845</t>
  </si>
  <si>
    <t>Санкт-Петербург, Уткин пр., д.13/1</t>
  </si>
  <si>
    <t>78-1-7847</t>
  </si>
  <si>
    <t>Санкт-Петербург, Большой Сампсониевский пр., д.60, лит.А</t>
  </si>
  <si>
    <t>78-1-7848</t>
  </si>
  <si>
    <t>78-АТ-8337</t>
  </si>
  <si>
    <t>ООО "Межрегионгаз", К-5-Д5-62-0170/18, ПАО "Газпром", кроме населения, для СПб из ЛО, 121</t>
  </si>
  <si>
    <t>План кор.</t>
  </si>
  <si>
    <t>ИСХОДНЫЕ: СУММАРНО ПО ДОГОВОРАМ</t>
  </si>
  <si>
    <t>Сут. переб.</t>
  </si>
  <si>
    <t>I-й этап</t>
  </si>
  <si>
    <t>Алгоритм первичного распределения</t>
  </si>
  <si>
    <t>Необходимость вторичного распределения?</t>
  </si>
  <si>
    <t>3.1.</t>
  </si>
  <si>
    <t>3.2.</t>
  </si>
  <si>
    <t>3.3.</t>
  </si>
  <si>
    <t>Служебн.</t>
  </si>
  <si>
    <t>Перебор2</t>
  </si>
  <si>
    <t>Перебор1</t>
  </si>
  <si>
    <t>II-й этап (по 3.3)</t>
  </si>
  <si>
    <t>Необходимость 2-й итерации вторичного распределения?</t>
  </si>
  <si>
    <t>ИСХОДНЫЕ ДАННЫЕ</t>
  </si>
  <si>
    <t>Исх: СУММА ПО ПОТРЕБИТЕЛЮ</t>
  </si>
  <si>
    <t>ИСХОДНЫЕ: СУММАРНО ПО ПЛОЩАДКАМ</t>
  </si>
  <si>
    <t>Разнос результата по площадкам пропорционально</t>
  </si>
  <si>
    <t>FinalFact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</si>
</sst>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8"/>
      <color indexed="24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0" tint="-0.34998626667073579"/>
      <name val="Arial"/>
      <family val="2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medium">
        <color indexed="64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26"/>
      </top>
      <bottom style="thin">
        <color indexed="26"/>
      </bottom>
      <diagonal/>
    </border>
    <border>
      <left/>
      <right style="medium">
        <color indexed="64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thin">
        <color indexed="26"/>
      </top>
      <bottom style="thin">
        <color indexed="26"/>
      </bottom>
      <diagonal/>
    </border>
    <border>
      <left style="medium">
        <color indexed="64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medium">
        <color indexed="64"/>
      </right>
      <top style="thin">
        <color indexed="26"/>
      </top>
      <bottom/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horizontal="left"/>
    </xf>
    <xf numFmtId="0" fontId="2" fillId="2" borderId="1" xfId="0" applyNumberFormat="1" applyFont="1" applyFill="1" applyBorder="1" applyAlignment="1">
      <alignment horizontal="left" vertical="top"/>
    </xf>
    <xf numFmtId="0" fontId="3" fillId="3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right" vertical="top"/>
    </xf>
    <xf numFmtId="164" fontId="3" fillId="3" borderId="1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right" vertical="top"/>
    </xf>
    <xf numFmtId="2" fontId="3" fillId="3" borderId="1" xfId="0" applyNumberFormat="1" applyFont="1" applyFill="1" applyBorder="1" applyAlignment="1">
      <alignment horizontal="right" vertical="top"/>
    </xf>
    <xf numFmtId="165" fontId="3" fillId="3" borderId="1" xfId="0" applyNumberFormat="1" applyFont="1" applyFill="1" applyBorder="1" applyAlignment="1">
      <alignment horizontal="left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3" fillId="3" borderId="4" xfId="0" applyNumberFormat="1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left" vertical="top"/>
    </xf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4" fillId="0" borderId="3" xfId="0" applyNumberFormat="1" applyFont="1" applyBorder="1"/>
    <xf numFmtId="165" fontId="4" fillId="0" borderId="6" xfId="0" applyNumberFormat="1" applyFont="1" applyBorder="1"/>
    <xf numFmtId="165" fontId="4" fillId="0" borderId="7" xfId="0" applyNumberFormat="1" applyFont="1" applyBorder="1"/>
    <xf numFmtId="165" fontId="4" fillId="0" borderId="8" xfId="0" applyNumberFormat="1" applyFont="1" applyBorder="1"/>
    <xf numFmtId="0" fontId="0" fillId="0" borderId="6" xfId="0" applyBorder="1"/>
    <xf numFmtId="0" fontId="0" fillId="4" borderId="0" xfId="0" applyFill="1"/>
    <xf numFmtId="0" fontId="6" fillId="3" borderId="1" xfId="0" applyNumberFormat="1" applyFont="1" applyFill="1" applyBorder="1" applyAlignment="1">
      <alignment horizontal="left" vertical="top"/>
    </xf>
    <xf numFmtId="165" fontId="6" fillId="0" borderId="0" xfId="0" applyNumberFormat="1" applyFont="1" applyBorder="1"/>
    <xf numFmtId="0" fontId="0" fillId="0" borderId="7" xfId="0" applyBorder="1"/>
    <xf numFmtId="165" fontId="0" fillId="0" borderId="2" xfId="0" applyNumberFormat="1" applyFill="1" applyBorder="1"/>
    <xf numFmtId="165" fontId="0" fillId="0" borderId="3" xfId="0" applyNumberFormat="1" applyFill="1" applyBorder="1"/>
    <xf numFmtId="0" fontId="2" fillId="2" borderId="4" xfId="0" applyNumberFormat="1" applyFont="1" applyFill="1" applyBorder="1" applyAlignment="1">
      <alignment horizontal="left" vertical="top"/>
    </xf>
    <xf numFmtId="1" fontId="3" fillId="3" borderId="5" xfId="0" applyNumberFormat="1" applyFont="1" applyFill="1" applyBorder="1" applyAlignment="1">
      <alignment horizontal="right" vertical="top"/>
    </xf>
    <xf numFmtId="2" fontId="3" fillId="3" borderId="5" xfId="0" applyNumberFormat="1" applyFont="1" applyFill="1" applyBorder="1" applyAlignment="1">
      <alignment horizontal="right" vertical="top"/>
    </xf>
    <xf numFmtId="165" fontId="3" fillId="3" borderId="5" xfId="0" applyNumberFormat="1" applyFont="1" applyFill="1" applyBorder="1" applyAlignment="1">
      <alignment horizontal="right" vertical="top"/>
    </xf>
    <xf numFmtId="165" fontId="3" fillId="3" borderId="5" xfId="0" applyNumberFormat="1" applyFont="1" applyFill="1" applyBorder="1" applyAlignment="1">
      <alignment horizontal="left" vertical="top"/>
    </xf>
    <xf numFmtId="165" fontId="0" fillId="0" borderId="7" xfId="0" applyNumberFormat="1" applyBorder="1"/>
    <xf numFmtId="165" fontId="0" fillId="0" borderId="8" xfId="0" applyNumberFormat="1" applyBorder="1"/>
    <xf numFmtId="0" fontId="3" fillId="3" borderId="17" xfId="0" applyNumberFormat="1" applyFont="1" applyFill="1" applyBorder="1" applyAlignment="1">
      <alignment horizontal="left" vertical="top"/>
    </xf>
    <xf numFmtId="0" fontId="3" fillId="3" borderId="18" xfId="0" applyNumberFormat="1" applyFont="1" applyFill="1" applyBorder="1" applyAlignment="1">
      <alignment horizontal="left" vertical="top"/>
    </xf>
    <xf numFmtId="0" fontId="3" fillId="3" borderId="19" xfId="0" applyNumberFormat="1" applyFont="1" applyFill="1" applyBorder="1" applyAlignment="1">
      <alignment horizontal="left" vertical="top"/>
    </xf>
    <xf numFmtId="0" fontId="0" fillId="5" borderId="13" xfId="0" applyFill="1" applyBorder="1" applyAlignment="1">
      <alignment horizontal="center"/>
    </xf>
    <xf numFmtId="0" fontId="8" fillId="0" borderId="0" xfId="1" applyFont="1" applyAlignment="1">
      <alignment vertical="center"/>
    </xf>
    <xf numFmtId="0" fontId="1" fillId="0" borderId="0" xfId="1"/>
    <xf numFmtId="0" fontId="7" fillId="4" borderId="0" xfId="1" applyFont="1" applyFill="1"/>
    <xf numFmtId="0" fontId="7" fillId="6" borderId="0" xfId="1" applyFont="1" applyFill="1"/>
    <xf numFmtId="0" fontId="7" fillId="0" borderId="0" xfId="1" applyFont="1"/>
    <xf numFmtId="0" fontId="3" fillId="3" borderId="9" xfId="0" applyNumberFormat="1" applyFont="1" applyFill="1" applyBorder="1" applyAlignment="1">
      <alignment horizontal="center" vertical="top" wrapText="1"/>
    </xf>
    <xf numFmtId="0" fontId="3" fillId="3" borderId="10" xfId="0" applyNumberFormat="1" applyFont="1" applyFill="1" applyBorder="1" applyAlignment="1">
      <alignment horizontal="center" vertical="top" wrapText="1"/>
    </xf>
    <xf numFmtId="0" fontId="3" fillId="3" borderId="9" xfId="0" applyNumberFormat="1" applyFont="1" applyFill="1" applyBorder="1" applyAlignment="1">
      <alignment horizontal="center" vertical="top"/>
    </xf>
    <xf numFmtId="0" fontId="3" fillId="3" borderId="14" xfId="0" applyNumberFormat="1" applyFont="1" applyFill="1" applyBorder="1" applyAlignment="1">
      <alignment horizontal="center" vertical="top"/>
    </xf>
    <xf numFmtId="0" fontId="3" fillId="3" borderId="10" xfId="0" applyNumberFormat="1" applyFont="1" applyFill="1" applyBorder="1" applyAlignment="1">
      <alignment horizontal="center" vertical="top"/>
    </xf>
    <xf numFmtId="0" fontId="3" fillId="3" borderId="15" xfId="0" applyNumberFormat="1" applyFont="1" applyFill="1" applyBorder="1" applyAlignment="1">
      <alignment horizontal="center" vertical="top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3" borderId="16" xfId="0" applyNumberFormat="1" applyFont="1" applyFill="1" applyBorder="1" applyAlignment="1">
      <alignment horizontal="center" vertical="top" wrapText="1"/>
    </xf>
    <xf numFmtId="0" fontId="3" fillId="3" borderId="15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3" borderId="0" xfId="0" applyNumberFormat="1" applyFont="1" applyFill="1" applyBorder="1" applyAlignment="1">
      <alignment horizontal="center" vertical="top"/>
    </xf>
    <xf numFmtId="0" fontId="3" fillId="3" borderId="0" xfId="0" applyNumberFormat="1" applyFont="1" applyFill="1" applyBorder="1" applyAlignment="1">
      <alignment horizontal="left" vertical="top"/>
    </xf>
    <xf numFmtId="0" fontId="3" fillId="3" borderId="0" xfId="0" applyNumberFormat="1" applyFont="1" applyFill="1" applyBorder="1" applyAlignment="1">
      <alignment horizontal="center" vertical="top" wrapText="1"/>
    </xf>
    <xf numFmtId="1" fontId="3" fillId="3" borderId="0" xfId="0" applyNumberFormat="1" applyFont="1" applyFill="1" applyBorder="1" applyAlignment="1">
      <alignment horizontal="right" vertical="top"/>
    </xf>
    <xf numFmtId="165" fontId="3" fillId="4" borderId="0" xfId="0" applyNumberFormat="1" applyFont="1" applyFill="1" applyBorder="1" applyAlignment="1">
      <alignment horizontal="right" vertical="top"/>
    </xf>
    <xf numFmtId="0" fontId="3" fillId="3" borderId="0" xfId="0" applyNumberFormat="1" applyFont="1" applyFill="1" applyBorder="1" applyAlignment="1">
      <alignment horizontal="center" vertical="top"/>
    </xf>
    <xf numFmtId="0" fontId="3" fillId="3" borderId="0" xfId="0" applyNumberFormat="1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right" vertical="top"/>
    </xf>
    <xf numFmtId="165" fontId="3" fillId="3" borderId="0" xfId="0" applyNumberFormat="1" applyFont="1" applyFill="1" applyBorder="1" applyAlignment="1">
      <alignment horizontal="right" vertical="top"/>
    </xf>
    <xf numFmtId="0" fontId="2" fillId="2" borderId="2" xfId="0" applyNumberFormat="1" applyFont="1" applyFill="1" applyBorder="1" applyAlignment="1">
      <alignment horizontal="left" vertical="top"/>
    </xf>
    <xf numFmtId="0" fontId="3" fillId="3" borderId="3" xfId="0" applyNumberFormat="1" applyFont="1" applyFill="1" applyBorder="1" applyAlignment="1">
      <alignment horizontal="center" vertical="top"/>
    </xf>
    <xf numFmtId="0" fontId="3" fillId="3" borderId="3" xfId="0" applyNumberFormat="1" applyFont="1" applyFill="1" applyBorder="1" applyAlignment="1">
      <alignment horizontal="left" vertical="top"/>
    </xf>
    <xf numFmtId="0" fontId="3" fillId="3" borderId="3" xfId="0" applyNumberFormat="1" applyFont="1" applyFill="1" applyBorder="1" applyAlignment="1">
      <alignment horizontal="center" vertical="top" wrapText="1"/>
    </xf>
    <xf numFmtId="1" fontId="3" fillId="3" borderId="3" xfId="0" applyNumberFormat="1" applyFont="1" applyFill="1" applyBorder="1" applyAlignment="1">
      <alignment horizontal="right" vertical="top"/>
    </xf>
    <xf numFmtId="0" fontId="2" fillId="2" borderId="6" xfId="0" applyNumberFormat="1" applyFont="1" applyFill="1" applyBorder="1" applyAlignment="1">
      <alignment horizontal="left" vertical="top"/>
    </xf>
    <xf numFmtId="165" fontId="5" fillId="3" borderId="7" xfId="0" applyNumberFormat="1" applyFont="1" applyFill="1" applyBorder="1" applyAlignment="1">
      <alignment horizontal="left" vertical="top"/>
    </xf>
    <xf numFmtId="165" fontId="5" fillId="3" borderId="8" xfId="0" applyNumberFormat="1" applyFont="1" applyFill="1" applyBorder="1" applyAlignment="1">
      <alignment horizontal="left" vertical="top"/>
    </xf>
    <xf numFmtId="0" fontId="8" fillId="7" borderId="0" xfId="1" applyFont="1" applyFill="1" applyAlignment="1">
      <alignment vertical="center"/>
    </xf>
    <xf numFmtId="165" fontId="8" fillId="7" borderId="0" xfId="1" applyNumberFormat="1" applyFont="1" applyFill="1" applyAlignment="1">
      <alignment vertical="center"/>
    </xf>
    <xf numFmtId="0" fontId="8" fillId="7" borderId="3" xfId="1" applyFont="1" applyFill="1" applyBorder="1" applyAlignment="1">
      <alignment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13003"/>
      <rgbColor rgb="00993366"/>
      <rgbColor rgb="00B3AC86"/>
      <rgbColor rgb="00CCFFFF"/>
      <rgbColor rgb="00FCFAEB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76200</xdr:colOff>
      <xdr:row>7</xdr:row>
      <xdr:rowOff>38100</xdr:rowOff>
    </xdr:from>
    <xdr:to>
      <xdr:col>71</xdr:col>
      <xdr:colOff>409575</xdr:colOff>
      <xdr:row>7</xdr:row>
      <xdr:rowOff>266700</xdr:rowOff>
    </xdr:to>
    <xdr:pic>
      <xdr:nvPicPr>
        <xdr:cNvPr id="1111" name="Рисунок 1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0" y="1981200"/>
          <a:ext cx="3333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72</xdr:col>
      <xdr:colOff>85725</xdr:colOff>
      <xdr:row>7</xdr:row>
      <xdr:rowOff>47625</xdr:rowOff>
    </xdr:from>
    <xdr:to>
      <xdr:col>72</xdr:col>
      <xdr:colOff>390525</xdr:colOff>
      <xdr:row>7</xdr:row>
      <xdr:rowOff>276225</xdr:rowOff>
    </xdr:to>
    <xdr:pic>
      <xdr:nvPicPr>
        <xdr:cNvPr id="1112" name="Рисунок 2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90525" y="1990725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72</xdr:col>
      <xdr:colOff>104775</xdr:colOff>
      <xdr:row>8</xdr:row>
      <xdr:rowOff>47625</xdr:rowOff>
    </xdr:from>
    <xdr:to>
      <xdr:col>72</xdr:col>
      <xdr:colOff>438150</xdr:colOff>
      <xdr:row>8</xdr:row>
      <xdr:rowOff>266700</xdr:rowOff>
    </xdr:to>
    <xdr:pic>
      <xdr:nvPicPr>
        <xdr:cNvPr id="1113" name="Рисунок 3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9575" y="2133600"/>
          <a:ext cx="3333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71</xdr:col>
      <xdr:colOff>85725</xdr:colOff>
      <xdr:row>8</xdr:row>
      <xdr:rowOff>47625</xdr:rowOff>
    </xdr:from>
    <xdr:to>
      <xdr:col>71</xdr:col>
      <xdr:colOff>390525</xdr:colOff>
      <xdr:row>8</xdr:row>
      <xdr:rowOff>276225</xdr:rowOff>
    </xdr:to>
    <xdr:pic>
      <xdr:nvPicPr>
        <xdr:cNvPr id="1114" name="Рисунок 4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57125" y="2133600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76200</xdr:colOff>
      <xdr:row>7</xdr:row>
      <xdr:rowOff>38100</xdr:rowOff>
    </xdr:from>
    <xdr:to>
      <xdr:col>77</xdr:col>
      <xdr:colOff>409575</xdr:colOff>
      <xdr:row>7</xdr:row>
      <xdr:rowOff>266700</xdr:rowOff>
    </xdr:to>
    <xdr:pic>
      <xdr:nvPicPr>
        <xdr:cNvPr id="1115" name="Рисунок 5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0" y="1981200"/>
          <a:ext cx="3333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80</xdr:col>
      <xdr:colOff>85725</xdr:colOff>
      <xdr:row>7</xdr:row>
      <xdr:rowOff>47625</xdr:rowOff>
    </xdr:from>
    <xdr:to>
      <xdr:col>80</xdr:col>
      <xdr:colOff>390525</xdr:colOff>
      <xdr:row>7</xdr:row>
      <xdr:rowOff>276225</xdr:rowOff>
    </xdr:to>
    <xdr:pic>
      <xdr:nvPicPr>
        <xdr:cNvPr id="1116" name="Рисунок 6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57725" y="1990725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80</xdr:col>
      <xdr:colOff>104775</xdr:colOff>
      <xdr:row>8</xdr:row>
      <xdr:rowOff>47625</xdr:rowOff>
    </xdr:from>
    <xdr:to>
      <xdr:col>80</xdr:col>
      <xdr:colOff>438150</xdr:colOff>
      <xdr:row>8</xdr:row>
      <xdr:rowOff>266700</xdr:rowOff>
    </xdr:to>
    <xdr:pic>
      <xdr:nvPicPr>
        <xdr:cNvPr id="1117" name="Рисунок 7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76775" y="2133600"/>
          <a:ext cx="3333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85725</xdr:colOff>
      <xdr:row>8</xdr:row>
      <xdr:rowOff>47625</xdr:rowOff>
    </xdr:from>
    <xdr:to>
      <xdr:col>77</xdr:col>
      <xdr:colOff>390525</xdr:colOff>
      <xdr:row>8</xdr:row>
      <xdr:rowOff>276225</xdr:rowOff>
    </xdr:to>
    <xdr:pic>
      <xdr:nvPicPr>
        <xdr:cNvPr id="1118" name="Рисунок 8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57525" y="2133600"/>
          <a:ext cx="3048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Q37"/>
  <sheetViews>
    <sheetView workbookViewId="0">
      <selection activeCell="AM13" sqref="AM13"/>
    </sheetView>
  </sheetViews>
  <sheetFormatPr defaultColWidth="10.6640625" defaultRowHeight="11.25" x14ac:dyDescent="0.2"/>
  <cols>
    <col min="1" max="4" width="29.1640625" style="1" customWidth="1"/>
    <col min="5" max="5" width="23.33203125" style="1" customWidth="1"/>
    <col min="6" max="7" width="37.33203125" style="1" customWidth="1"/>
    <col min="8" max="8" width="8.1640625" style="1" customWidth="1"/>
    <col min="9" max="9" width="29.1640625" style="1" customWidth="1"/>
    <col min="10" max="10" width="37.33203125" style="1" customWidth="1"/>
    <col min="11" max="11" width="3.5" style="1" customWidth="1"/>
    <col min="12" max="12" width="4.6640625" style="1" customWidth="1"/>
    <col min="13" max="43" width="37.33203125" style="1" customWidth="1"/>
  </cols>
  <sheetData>
    <row r="1" spans="1:43" ht="11.2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ht="11.25" customHeight="1" x14ac:dyDescent="0.2">
      <c r="A2" s="3" t="s">
        <v>43</v>
      </c>
      <c r="B2" s="3" t="s">
        <v>44</v>
      </c>
      <c r="C2" s="3" t="s">
        <v>45</v>
      </c>
      <c r="D2" s="3" t="s">
        <v>46</v>
      </c>
      <c r="E2" s="3" t="s">
        <v>47</v>
      </c>
      <c r="F2" s="4">
        <v>4</v>
      </c>
      <c r="G2" s="4">
        <v>3</v>
      </c>
      <c r="H2" s="3" t="s">
        <v>48</v>
      </c>
      <c r="I2" s="3" t="s">
        <v>49</v>
      </c>
      <c r="J2" s="5">
        <v>1.1000000000000001</v>
      </c>
      <c r="K2" s="3"/>
      <c r="L2" s="3" t="s">
        <v>50</v>
      </c>
      <c r="M2" s="6">
        <v>0.93400000000000005</v>
      </c>
      <c r="N2" s="6">
        <v>0.93300000000000005</v>
      </c>
      <c r="O2" s="6">
        <v>0.93400000000000005</v>
      </c>
      <c r="P2" s="6">
        <v>0.93300000000000005</v>
      </c>
      <c r="Q2" s="6">
        <v>0.93400000000000005</v>
      </c>
      <c r="R2" s="6">
        <v>0.93300000000000005</v>
      </c>
      <c r="S2" s="6">
        <v>0.93400000000000005</v>
      </c>
      <c r="T2" s="6">
        <v>0.93300000000000005</v>
      </c>
      <c r="U2" s="6">
        <v>0.93400000000000005</v>
      </c>
      <c r="V2" s="6">
        <v>0.93300000000000005</v>
      </c>
      <c r="W2" s="6">
        <v>0.93400000000000005</v>
      </c>
      <c r="X2" s="6">
        <v>0.93300000000000005</v>
      </c>
      <c r="Y2" s="6">
        <v>0.93400000000000005</v>
      </c>
      <c r="Z2" s="6">
        <v>0.93300000000000005</v>
      </c>
      <c r="AA2" s="6">
        <v>0.93400000000000005</v>
      </c>
      <c r="AB2" s="6">
        <v>0.93300000000000005</v>
      </c>
      <c r="AC2" s="6">
        <v>0.93400000000000005</v>
      </c>
      <c r="AD2" s="6">
        <v>0.93300000000000005</v>
      </c>
      <c r="AE2" s="6">
        <v>0.93400000000000005</v>
      </c>
      <c r="AF2" s="6">
        <v>0.93300000000000005</v>
      </c>
      <c r="AG2" s="6">
        <v>0.93300000000000005</v>
      </c>
      <c r="AH2" s="6">
        <v>0.93300000000000005</v>
      </c>
      <c r="AI2" s="6">
        <v>0.93300000000000005</v>
      </c>
      <c r="AJ2" s="6">
        <v>0.93300000000000005</v>
      </c>
      <c r="AK2" s="6">
        <v>0.93300000000000005</v>
      </c>
      <c r="AL2" s="6">
        <v>0.93300000000000005</v>
      </c>
      <c r="AM2" s="6">
        <v>0.93300000000000005</v>
      </c>
      <c r="AN2" s="6">
        <v>0.93300000000000005</v>
      </c>
      <c r="AO2" s="6">
        <v>0.93300000000000005</v>
      </c>
      <c r="AP2" s="6">
        <v>0.93300000000000005</v>
      </c>
      <c r="AQ2" s="3"/>
    </row>
    <row r="3" spans="1:43" ht="11.25" customHeight="1" x14ac:dyDescent="0.2">
      <c r="A3" s="3" t="s">
        <v>43</v>
      </c>
      <c r="B3" s="3" t="s">
        <v>44</v>
      </c>
      <c r="C3" s="3" t="s">
        <v>45</v>
      </c>
      <c r="D3" s="3" t="s">
        <v>46</v>
      </c>
      <c r="E3" s="3" t="s">
        <v>47</v>
      </c>
      <c r="F3" s="4">
        <v>4</v>
      </c>
      <c r="G3" s="4">
        <v>3</v>
      </c>
      <c r="H3" s="3" t="s">
        <v>48</v>
      </c>
      <c r="I3" s="3" t="s">
        <v>49</v>
      </c>
      <c r="J3" s="3"/>
      <c r="K3" s="3" t="s">
        <v>51</v>
      </c>
      <c r="L3" s="3" t="s">
        <v>52</v>
      </c>
      <c r="M3" s="6">
        <v>3.1080000000000001</v>
      </c>
      <c r="N3" s="6">
        <v>3.1539999999999999</v>
      </c>
      <c r="O3" s="6">
        <v>2.4580000000000002</v>
      </c>
      <c r="P3" s="6">
        <v>3.355</v>
      </c>
      <c r="Q3" s="6">
        <v>3.4609999999999999</v>
      </c>
      <c r="R3" s="6">
        <v>3.5459999999999998</v>
      </c>
      <c r="S3" s="6">
        <v>3.6360000000000001</v>
      </c>
      <c r="T3" s="6">
        <v>3.4060000000000001</v>
      </c>
      <c r="U3" s="6">
        <v>3.2450000000000001</v>
      </c>
      <c r="V3" s="6">
        <v>3.2469999999999999</v>
      </c>
      <c r="W3" s="6">
        <v>3.3620000000000001</v>
      </c>
      <c r="X3" s="6">
        <v>3.085</v>
      </c>
      <c r="Y3" s="7">
        <v>3.21</v>
      </c>
      <c r="Z3" s="6">
        <v>3.306</v>
      </c>
      <c r="AA3" s="7">
        <v>3.41</v>
      </c>
      <c r="AB3" s="6">
        <v>3.427</v>
      </c>
      <c r="AC3" s="6">
        <v>3.4060000000000001</v>
      </c>
      <c r="AD3" s="6">
        <v>3.3290000000000002</v>
      </c>
      <c r="AE3" s="6">
        <v>3.3660000000000001</v>
      </c>
      <c r="AF3" s="6">
        <v>3.2170000000000001</v>
      </c>
      <c r="AG3" s="6">
        <v>3.2519999999999998</v>
      </c>
      <c r="AH3" s="6">
        <v>3.9910000000000001</v>
      </c>
      <c r="AI3" s="6">
        <v>2.274</v>
      </c>
      <c r="AJ3" s="7">
        <v>2.4300000000000002</v>
      </c>
      <c r="AK3" s="6">
        <v>2.2610000000000001</v>
      </c>
      <c r="AL3" s="6">
        <v>2.1139999999999999</v>
      </c>
      <c r="AM3" s="6">
        <v>2.351</v>
      </c>
      <c r="AN3" s="6">
        <v>2.9830000000000001</v>
      </c>
      <c r="AO3" s="6">
        <v>3.2330000000000001</v>
      </c>
      <c r="AP3" s="6">
        <v>2.7480000000000002</v>
      </c>
      <c r="AQ3" s="3"/>
    </row>
    <row r="4" spans="1:43" ht="11.25" customHeight="1" x14ac:dyDescent="0.2">
      <c r="A4" s="3" t="s">
        <v>43</v>
      </c>
      <c r="B4" s="3" t="s">
        <v>44</v>
      </c>
      <c r="C4" s="3" t="s">
        <v>45</v>
      </c>
      <c r="D4" s="3" t="s">
        <v>53</v>
      </c>
      <c r="E4" s="3" t="s">
        <v>54</v>
      </c>
      <c r="F4" s="4">
        <v>4</v>
      </c>
      <c r="G4" s="4">
        <v>3</v>
      </c>
      <c r="H4" s="3" t="s">
        <v>48</v>
      </c>
      <c r="I4" s="3" t="s">
        <v>49</v>
      </c>
      <c r="J4" s="5">
        <v>1.1000000000000001</v>
      </c>
      <c r="K4" s="3"/>
      <c r="L4" s="3" t="s">
        <v>50</v>
      </c>
      <c r="M4" s="6">
        <v>1.0669999999999999</v>
      </c>
      <c r="N4" s="6">
        <v>1.0669999999999999</v>
      </c>
      <c r="O4" s="6">
        <v>1.0669999999999999</v>
      </c>
      <c r="P4" s="6">
        <v>1.0669999999999999</v>
      </c>
      <c r="Q4" s="6">
        <v>1.0669999999999999</v>
      </c>
      <c r="R4" s="6">
        <v>1.0669999999999999</v>
      </c>
      <c r="S4" s="6">
        <v>1.0669999999999999</v>
      </c>
      <c r="T4" s="6">
        <v>1.0669999999999999</v>
      </c>
      <c r="U4" s="6">
        <v>1.0669999999999999</v>
      </c>
      <c r="V4" s="6">
        <v>1.0669999999999999</v>
      </c>
      <c r="W4" s="6">
        <v>1.0669999999999999</v>
      </c>
      <c r="X4" s="6">
        <v>1.0660000000000001</v>
      </c>
      <c r="Y4" s="6">
        <v>1.0669999999999999</v>
      </c>
      <c r="Z4" s="6">
        <v>1.0660000000000001</v>
      </c>
      <c r="AA4" s="6">
        <v>1.0669999999999999</v>
      </c>
      <c r="AB4" s="6">
        <v>1.0660000000000001</v>
      </c>
      <c r="AC4" s="6">
        <v>1.0669999999999999</v>
      </c>
      <c r="AD4" s="6">
        <v>1.0660000000000001</v>
      </c>
      <c r="AE4" s="6">
        <v>1.0669999999999999</v>
      </c>
      <c r="AF4" s="6">
        <v>1.0660000000000001</v>
      </c>
      <c r="AG4" s="6">
        <v>1.0669999999999999</v>
      </c>
      <c r="AH4" s="6">
        <v>1.0660000000000001</v>
      </c>
      <c r="AI4" s="6">
        <v>1.0669999999999999</v>
      </c>
      <c r="AJ4" s="6">
        <v>1.0660000000000001</v>
      </c>
      <c r="AK4" s="6">
        <v>1.0669999999999999</v>
      </c>
      <c r="AL4" s="6">
        <v>1.0660000000000001</v>
      </c>
      <c r="AM4" s="6">
        <v>1.0669999999999999</v>
      </c>
      <c r="AN4" s="6">
        <v>1.0660000000000001</v>
      </c>
      <c r="AO4" s="6">
        <v>1.0669999999999999</v>
      </c>
      <c r="AP4" s="6">
        <v>1.0660000000000001</v>
      </c>
      <c r="AQ4" s="3"/>
    </row>
    <row r="5" spans="1:43" ht="11.25" customHeight="1" x14ac:dyDescent="0.2">
      <c r="A5" s="3" t="s">
        <v>43</v>
      </c>
      <c r="B5" s="3" t="s">
        <v>44</v>
      </c>
      <c r="C5" s="3" t="s">
        <v>45</v>
      </c>
      <c r="D5" s="3" t="s">
        <v>53</v>
      </c>
      <c r="E5" s="3" t="s">
        <v>54</v>
      </c>
      <c r="F5" s="4">
        <v>4</v>
      </c>
      <c r="G5" s="4">
        <v>3</v>
      </c>
      <c r="H5" s="3" t="s">
        <v>48</v>
      </c>
      <c r="I5" s="3" t="s">
        <v>49</v>
      </c>
      <c r="J5" s="3"/>
      <c r="K5" s="3" t="s">
        <v>51</v>
      </c>
      <c r="L5" s="3" t="s">
        <v>52</v>
      </c>
      <c r="M5" s="6">
        <v>0.52400000000000002</v>
      </c>
      <c r="N5" s="6">
        <v>0.51700000000000002</v>
      </c>
      <c r="O5" s="6">
        <v>0.378</v>
      </c>
      <c r="P5" s="6">
        <v>0.54200000000000004</v>
      </c>
      <c r="Q5" s="6">
        <v>0.54900000000000004</v>
      </c>
      <c r="R5" s="6">
        <v>0.55300000000000005</v>
      </c>
      <c r="S5" s="6">
        <v>0.51800000000000002</v>
      </c>
      <c r="T5" s="6">
        <v>0.54100000000000004</v>
      </c>
      <c r="U5" s="6">
        <v>0.51800000000000002</v>
      </c>
      <c r="V5" s="6">
        <v>0.55800000000000005</v>
      </c>
      <c r="W5" s="6">
        <v>0.59699999999999998</v>
      </c>
      <c r="X5" s="7">
        <v>0.55000000000000004</v>
      </c>
      <c r="Y5" s="6">
        <v>0.54900000000000004</v>
      </c>
      <c r="Z5" s="6">
        <v>0.53500000000000003</v>
      </c>
      <c r="AA5" s="6">
        <v>0.41799999999999998</v>
      </c>
      <c r="AB5" s="6">
        <v>0.434</v>
      </c>
      <c r="AC5" s="6">
        <v>0.44700000000000001</v>
      </c>
      <c r="AD5" s="6">
        <v>0.48499999999999999</v>
      </c>
      <c r="AE5" s="6">
        <v>0.49399999999999999</v>
      </c>
      <c r="AF5" s="6">
        <v>0.47899999999999998</v>
      </c>
      <c r="AG5" s="6">
        <v>0.46200000000000002</v>
      </c>
      <c r="AH5" s="6">
        <v>0.188</v>
      </c>
      <c r="AI5" s="7">
        <v>0.12</v>
      </c>
      <c r="AJ5" s="6">
        <v>0.11799999999999999</v>
      </c>
      <c r="AK5" s="6">
        <v>0.11600000000000001</v>
      </c>
      <c r="AL5" s="6">
        <v>0.112</v>
      </c>
      <c r="AM5" s="6">
        <v>6.5000000000000002E-2</v>
      </c>
      <c r="AN5" s="6">
        <v>9.5000000000000001E-2</v>
      </c>
      <c r="AO5" s="6">
        <v>0.13200000000000001</v>
      </c>
      <c r="AP5" s="6">
        <v>0.129</v>
      </c>
      <c r="AQ5" s="3"/>
    </row>
    <row r="6" spans="1:43" ht="11.25" customHeight="1" x14ac:dyDescent="0.2">
      <c r="A6" s="3" t="s">
        <v>43</v>
      </c>
      <c r="B6" s="3" t="s">
        <v>44</v>
      </c>
      <c r="C6" s="3" t="s">
        <v>45</v>
      </c>
      <c r="D6" s="3" t="s">
        <v>55</v>
      </c>
      <c r="E6" s="3" t="s">
        <v>56</v>
      </c>
      <c r="F6" s="4">
        <v>4</v>
      </c>
      <c r="G6" s="4">
        <v>3</v>
      </c>
      <c r="H6" s="3" t="s">
        <v>48</v>
      </c>
      <c r="I6" s="3" t="s">
        <v>49</v>
      </c>
      <c r="J6" s="5">
        <v>1.1000000000000001</v>
      </c>
      <c r="K6" s="3"/>
      <c r="L6" s="3" t="s">
        <v>50</v>
      </c>
      <c r="M6" s="6">
        <v>0.26700000000000002</v>
      </c>
      <c r="N6" s="6">
        <v>0.26700000000000002</v>
      </c>
      <c r="O6" s="6">
        <v>0.26700000000000002</v>
      </c>
      <c r="P6" s="6">
        <v>0.26700000000000002</v>
      </c>
      <c r="Q6" s="6">
        <v>0.26700000000000002</v>
      </c>
      <c r="R6" s="6">
        <v>0.26700000000000002</v>
      </c>
      <c r="S6" s="6">
        <v>0.26700000000000002</v>
      </c>
      <c r="T6" s="6">
        <v>0.26700000000000002</v>
      </c>
      <c r="U6" s="6">
        <v>0.26700000000000002</v>
      </c>
      <c r="V6" s="6">
        <v>0.26700000000000002</v>
      </c>
      <c r="W6" s="6">
        <v>0.26700000000000002</v>
      </c>
      <c r="X6" s="6">
        <v>0.26600000000000001</v>
      </c>
      <c r="Y6" s="6">
        <v>0.26700000000000002</v>
      </c>
      <c r="Z6" s="6">
        <v>0.26600000000000001</v>
      </c>
      <c r="AA6" s="6">
        <v>0.26700000000000002</v>
      </c>
      <c r="AB6" s="6">
        <v>0.26600000000000001</v>
      </c>
      <c r="AC6" s="6">
        <v>0.26700000000000002</v>
      </c>
      <c r="AD6" s="6">
        <v>0.26600000000000001</v>
      </c>
      <c r="AE6" s="6">
        <v>0.26700000000000002</v>
      </c>
      <c r="AF6" s="6">
        <v>0.26600000000000001</v>
      </c>
      <c r="AG6" s="6">
        <v>0.26700000000000002</v>
      </c>
      <c r="AH6" s="6">
        <v>0.26600000000000001</v>
      </c>
      <c r="AI6" s="6">
        <v>0.26700000000000002</v>
      </c>
      <c r="AJ6" s="6">
        <v>0.26600000000000001</v>
      </c>
      <c r="AK6" s="6">
        <v>0.26700000000000002</v>
      </c>
      <c r="AL6" s="6">
        <v>0.26600000000000001</v>
      </c>
      <c r="AM6" s="6">
        <v>0.26700000000000002</v>
      </c>
      <c r="AN6" s="6">
        <v>0.26600000000000001</v>
      </c>
      <c r="AO6" s="6">
        <v>0.26700000000000002</v>
      </c>
      <c r="AP6" s="6">
        <v>0.26600000000000001</v>
      </c>
      <c r="AQ6" s="3"/>
    </row>
    <row r="7" spans="1:43" ht="11.25" customHeight="1" x14ac:dyDescent="0.2">
      <c r="A7" s="3" t="s">
        <v>43</v>
      </c>
      <c r="B7" s="3" t="s">
        <v>44</v>
      </c>
      <c r="C7" s="3" t="s">
        <v>45</v>
      </c>
      <c r="D7" s="3" t="s">
        <v>55</v>
      </c>
      <c r="E7" s="3" t="s">
        <v>56</v>
      </c>
      <c r="F7" s="4">
        <v>4</v>
      </c>
      <c r="G7" s="4">
        <v>3</v>
      </c>
      <c r="H7" s="3" t="s">
        <v>48</v>
      </c>
      <c r="I7" s="3" t="s">
        <v>49</v>
      </c>
      <c r="J7" s="3"/>
      <c r="K7" s="3" t="s">
        <v>51</v>
      </c>
      <c r="L7" s="3" t="s">
        <v>52</v>
      </c>
      <c r="M7" s="6">
        <v>0.23799999999999999</v>
      </c>
      <c r="N7" s="6">
        <v>0.22800000000000001</v>
      </c>
      <c r="O7" s="6">
        <v>0.14699999999999999</v>
      </c>
      <c r="P7" s="6">
        <v>0.182</v>
      </c>
      <c r="Q7" s="7">
        <v>0.15</v>
      </c>
      <c r="R7" s="6">
        <v>0.13400000000000001</v>
      </c>
      <c r="S7" s="6">
        <v>0.14799999999999999</v>
      </c>
      <c r="T7" s="6">
        <v>0.20200000000000001</v>
      </c>
      <c r="U7" s="6">
        <v>0.23499999999999999</v>
      </c>
      <c r="V7" s="6">
        <v>0.26200000000000001</v>
      </c>
      <c r="W7" s="6">
        <v>0.30299999999999999</v>
      </c>
      <c r="X7" s="7">
        <v>0.28000000000000003</v>
      </c>
      <c r="Y7" s="7">
        <v>0.27</v>
      </c>
      <c r="Z7" s="6">
        <v>0.25700000000000001</v>
      </c>
      <c r="AA7" s="6">
        <v>0.221</v>
      </c>
      <c r="AB7" s="6">
        <v>0.223</v>
      </c>
      <c r="AC7" s="6">
        <v>0.18099999999999999</v>
      </c>
      <c r="AD7" s="6">
        <v>0.19900000000000001</v>
      </c>
      <c r="AE7" s="7">
        <v>0.21</v>
      </c>
      <c r="AF7" s="6">
        <v>0.222</v>
      </c>
      <c r="AG7" s="7">
        <v>0.14000000000000001</v>
      </c>
      <c r="AH7" s="6">
        <v>0.11700000000000001</v>
      </c>
      <c r="AI7" s="6">
        <v>0.122</v>
      </c>
      <c r="AJ7" s="6">
        <v>8.2000000000000003E-2</v>
      </c>
      <c r="AK7" s="6">
        <v>8.7999999999999995E-2</v>
      </c>
      <c r="AL7" s="7">
        <v>0.09</v>
      </c>
      <c r="AM7" s="6">
        <v>0.156</v>
      </c>
      <c r="AN7" s="6">
        <v>0.307</v>
      </c>
      <c r="AO7" s="6">
        <v>0.28499999999999998</v>
      </c>
      <c r="AP7" s="6">
        <v>0.16900000000000001</v>
      </c>
      <c r="AQ7" s="3"/>
    </row>
    <row r="8" spans="1:43" ht="11.25" customHeight="1" x14ac:dyDescent="0.2">
      <c r="A8" s="3" t="s">
        <v>43</v>
      </c>
      <c r="B8" s="3" t="s">
        <v>44</v>
      </c>
      <c r="C8" s="3" t="s">
        <v>45</v>
      </c>
      <c r="D8" s="3" t="s">
        <v>57</v>
      </c>
      <c r="E8" s="3" t="s">
        <v>58</v>
      </c>
      <c r="F8" s="4">
        <v>4</v>
      </c>
      <c r="G8" s="4">
        <v>3</v>
      </c>
      <c r="H8" s="3" t="s">
        <v>48</v>
      </c>
      <c r="I8" s="3" t="s">
        <v>49</v>
      </c>
      <c r="J8" s="5">
        <v>1.1000000000000001</v>
      </c>
      <c r="K8" s="3"/>
      <c r="L8" s="3" t="s">
        <v>50</v>
      </c>
      <c r="M8" s="6">
        <v>0.26700000000000002</v>
      </c>
      <c r="N8" s="6">
        <v>0.26700000000000002</v>
      </c>
      <c r="O8" s="6">
        <v>0.26700000000000002</v>
      </c>
      <c r="P8" s="6">
        <v>0.26700000000000002</v>
      </c>
      <c r="Q8" s="6">
        <v>0.26700000000000002</v>
      </c>
      <c r="R8" s="6">
        <v>0.26700000000000002</v>
      </c>
      <c r="S8" s="6">
        <v>0.26700000000000002</v>
      </c>
      <c r="T8" s="6">
        <v>0.26700000000000002</v>
      </c>
      <c r="U8" s="6">
        <v>0.26700000000000002</v>
      </c>
      <c r="V8" s="6">
        <v>0.26700000000000002</v>
      </c>
      <c r="W8" s="6">
        <v>0.26700000000000002</v>
      </c>
      <c r="X8" s="6">
        <v>0.26600000000000001</v>
      </c>
      <c r="Y8" s="6">
        <v>0.26700000000000002</v>
      </c>
      <c r="Z8" s="6">
        <v>0.26600000000000001</v>
      </c>
      <c r="AA8" s="6">
        <v>0.26700000000000002</v>
      </c>
      <c r="AB8" s="6">
        <v>0.26600000000000001</v>
      </c>
      <c r="AC8" s="6">
        <v>0.26700000000000002</v>
      </c>
      <c r="AD8" s="6">
        <v>0.26600000000000001</v>
      </c>
      <c r="AE8" s="6">
        <v>0.26700000000000002</v>
      </c>
      <c r="AF8" s="6">
        <v>0.26600000000000001</v>
      </c>
      <c r="AG8" s="6">
        <v>0.26700000000000002</v>
      </c>
      <c r="AH8" s="6">
        <v>0.26600000000000001</v>
      </c>
      <c r="AI8" s="6">
        <v>0.26700000000000002</v>
      </c>
      <c r="AJ8" s="6">
        <v>0.26600000000000001</v>
      </c>
      <c r="AK8" s="6">
        <v>0.26700000000000002</v>
      </c>
      <c r="AL8" s="6">
        <v>0.26600000000000001</v>
      </c>
      <c r="AM8" s="6">
        <v>0.26700000000000002</v>
      </c>
      <c r="AN8" s="6">
        <v>0.26600000000000001</v>
      </c>
      <c r="AO8" s="6">
        <v>0.26700000000000002</v>
      </c>
      <c r="AP8" s="6">
        <v>0.26600000000000001</v>
      </c>
      <c r="AQ8" s="3"/>
    </row>
    <row r="9" spans="1:43" ht="11.25" customHeight="1" x14ac:dyDescent="0.2">
      <c r="A9" s="3" t="s">
        <v>43</v>
      </c>
      <c r="B9" s="3" t="s">
        <v>44</v>
      </c>
      <c r="C9" s="3" t="s">
        <v>45</v>
      </c>
      <c r="D9" s="3" t="s">
        <v>57</v>
      </c>
      <c r="E9" s="3" t="s">
        <v>58</v>
      </c>
      <c r="F9" s="4">
        <v>4</v>
      </c>
      <c r="G9" s="4">
        <v>3</v>
      </c>
      <c r="H9" s="3" t="s">
        <v>48</v>
      </c>
      <c r="I9" s="3" t="s">
        <v>49</v>
      </c>
      <c r="J9" s="3"/>
      <c r="K9" s="3" t="s">
        <v>51</v>
      </c>
      <c r="L9" s="3" t="s">
        <v>52</v>
      </c>
      <c r="M9" s="6">
        <v>0.216</v>
      </c>
      <c r="N9" s="6">
        <v>0.186</v>
      </c>
      <c r="O9" s="6">
        <v>0.122</v>
      </c>
      <c r="P9" s="7">
        <v>0.12</v>
      </c>
      <c r="Q9" s="6">
        <v>0.14599999999999999</v>
      </c>
      <c r="R9" s="6">
        <v>0.10100000000000001</v>
      </c>
      <c r="S9" s="6">
        <v>0.11600000000000001</v>
      </c>
      <c r="T9" s="6">
        <v>0.19700000000000001</v>
      </c>
      <c r="U9" s="6">
        <v>0.249</v>
      </c>
      <c r="V9" s="6">
        <v>0.23699999999999999</v>
      </c>
      <c r="W9" s="6">
        <v>0.22900000000000001</v>
      </c>
      <c r="X9" s="6">
        <v>0.20200000000000001</v>
      </c>
      <c r="Y9" s="7">
        <v>0.17</v>
      </c>
      <c r="Z9" s="6">
        <v>0.17699999999999999</v>
      </c>
      <c r="AA9" s="7">
        <v>0.22</v>
      </c>
      <c r="AB9" s="6">
        <v>0.19500000000000001</v>
      </c>
      <c r="AC9" s="6">
        <v>0.11700000000000001</v>
      </c>
      <c r="AD9" s="6">
        <v>0.113</v>
      </c>
      <c r="AE9" s="7">
        <v>0.12</v>
      </c>
      <c r="AF9" s="6">
        <v>9.7000000000000003E-2</v>
      </c>
      <c r="AG9" s="6">
        <v>0.111</v>
      </c>
      <c r="AH9" s="6">
        <v>0.11700000000000001</v>
      </c>
      <c r="AI9" s="6">
        <v>0.115</v>
      </c>
      <c r="AJ9" s="6">
        <v>8.7999999999999995E-2</v>
      </c>
      <c r="AK9" s="6">
        <v>4.4999999999999998E-2</v>
      </c>
      <c r="AL9" s="6">
        <v>3.9E-2</v>
      </c>
      <c r="AM9" s="6">
        <v>3.5000000000000003E-2</v>
      </c>
      <c r="AN9" s="6">
        <v>8.8999999999999996E-2</v>
      </c>
      <c r="AO9" s="6">
        <v>0.27900000000000003</v>
      </c>
      <c r="AP9" s="6">
        <v>0.188</v>
      </c>
      <c r="AQ9" s="3"/>
    </row>
    <row r="10" spans="1:43" ht="11.25" customHeight="1" x14ac:dyDescent="0.2">
      <c r="A10" s="3" t="s">
        <v>43</v>
      </c>
      <c r="B10" s="3" t="s">
        <v>44</v>
      </c>
      <c r="C10" s="3" t="s">
        <v>45</v>
      </c>
      <c r="D10" s="3" t="s">
        <v>59</v>
      </c>
      <c r="E10" s="3" t="s">
        <v>60</v>
      </c>
      <c r="F10" s="4">
        <v>4</v>
      </c>
      <c r="G10" s="4">
        <v>3</v>
      </c>
      <c r="H10" s="3" t="s">
        <v>48</v>
      </c>
      <c r="I10" s="3" t="s">
        <v>49</v>
      </c>
      <c r="J10" s="5">
        <v>1.1000000000000001</v>
      </c>
      <c r="K10" s="3"/>
      <c r="L10" s="3" t="s">
        <v>50</v>
      </c>
      <c r="M10" s="6">
        <v>1.034</v>
      </c>
      <c r="N10" s="6">
        <v>1.0329999999999999</v>
      </c>
      <c r="O10" s="6">
        <v>1.034</v>
      </c>
      <c r="P10" s="6">
        <v>1.0329999999999999</v>
      </c>
      <c r="Q10" s="6">
        <v>1.034</v>
      </c>
      <c r="R10" s="6">
        <v>1.0329999999999999</v>
      </c>
      <c r="S10" s="6">
        <v>1.034</v>
      </c>
      <c r="T10" s="6">
        <v>1.0329999999999999</v>
      </c>
      <c r="U10" s="6">
        <v>1.034</v>
      </c>
      <c r="V10" s="6">
        <v>1.0329999999999999</v>
      </c>
      <c r="W10" s="6">
        <v>1.034</v>
      </c>
      <c r="X10" s="6">
        <v>1.0329999999999999</v>
      </c>
      <c r="Y10" s="6">
        <v>1.034</v>
      </c>
      <c r="Z10" s="6">
        <v>1.0329999999999999</v>
      </c>
      <c r="AA10" s="6">
        <v>1.034</v>
      </c>
      <c r="AB10" s="6">
        <v>1.0329999999999999</v>
      </c>
      <c r="AC10" s="6">
        <v>1.034</v>
      </c>
      <c r="AD10" s="6">
        <v>1.0329999999999999</v>
      </c>
      <c r="AE10" s="6">
        <v>1.034</v>
      </c>
      <c r="AF10" s="6">
        <v>1.0329999999999999</v>
      </c>
      <c r="AG10" s="6">
        <v>1.0329999999999999</v>
      </c>
      <c r="AH10" s="6">
        <v>1.0329999999999999</v>
      </c>
      <c r="AI10" s="6">
        <v>1.0329999999999999</v>
      </c>
      <c r="AJ10" s="6">
        <v>1.0329999999999999</v>
      </c>
      <c r="AK10" s="6">
        <v>1.0329999999999999</v>
      </c>
      <c r="AL10" s="6">
        <v>1.0329999999999999</v>
      </c>
      <c r="AM10" s="6">
        <v>1.0329999999999999</v>
      </c>
      <c r="AN10" s="6">
        <v>1.0329999999999999</v>
      </c>
      <c r="AO10" s="6">
        <v>1.0329999999999999</v>
      </c>
      <c r="AP10" s="6">
        <v>1.0329999999999999</v>
      </c>
      <c r="AQ10" s="3"/>
    </row>
    <row r="11" spans="1:43" ht="11.25" customHeight="1" x14ac:dyDescent="0.2">
      <c r="A11" s="3" t="s">
        <v>43</v>
      </c>
      <c r="B11" s="3" t="s">
        <v>44</v>
      </c>
      <c r="C11" s="3" t="s">
        <v>45</v>
      </c>
      <c r="D11" s="3" t="s">
        <v>59</v>
      </c>
      <c r="E11" s="3" t="s">
        <v>60</v>
      </c>
      <c r="F11" s="4">
        <v>4</v>
      </c>
      <c r="G11" s="4">
        <v>3</v>
      </c>
      <c r="H11" s="3" t="s">
        <v>48</v>
      </c>
      <c r="I11" s="3" t="s">
        <v>49</v>
      </c>
      <c r="J11" s="3"/>
      <c r="K11" s="3" t="s">
        <v>51</v>
      </c>
      <c r="L11" s="3" t="s">
        <v>52</v>
      </c>
      <c r="M11" s="6">
        <v>1.2170000000000001</v>
      </c>
      <c r="N11" s="6">
        <v>1.1990000000000001</v>
      </c>
      <c r="O11" s="6">
        <v>0.73699999999999999</v>
      </c>
      <c r="P11" s="7">
        <v>1.03</v>
      </c>
      <c r="Q11" s="6">
        <v>1.028</v>
      </c>
      <c r="R11" s="6">
        <v>1.038</v>
      </c>
      <c r="S11" s="6">
        <v>0.96899999999999997</v>
      </c>
      <c r="T11" s="6">
        <v>0.94899999999999995</v>
      </c>
      <c r="U11" s="6">
        <v>0.97599999999999998</v>
      </c>
      <c r="V11" s="6">
        <v>1.0209999999999999</v>
      </c>
      <c r="W11" s="6">
        <v>1.1859999999999999</v>
      </c>
      <c r="X11" s="6">
        <v>1.004</v>
      </c>
      <c r="Y11" s="6">
        <v>0.98299999999999998</v>
      </c>
      <c r="Z11" s="6">
        <v>1.0229999999999999</v>
      </c>
      <c r="AA11" s="6">
        <v>0.99299999999999999</v>
      </c>
      <c r="AB11" s="6">
        <v>1.0589999999999999</v>
      </c>
      <c r="AC11" s="6">
        <v>0.99399999999999999</v>
      </c>
      <c r="AD11" s="6">
        <v>0.999</v>
      </c>
      <c r="AE11" s="6">
        <v>0.89300000000000002</v>
      </c>
      <c r="AF11" s="6">
        <v>1.208</v>
      </c>
      <c r="AG11" s="6">
        <v>0.996</v>
      </c>
      <c r="AH11" s="7">
        <v>0.74</v>
      </c>
      <c r="AI11" s="6">
        <v>0.69399999999999995</v>
      </c>
      <c r="AJ11" s="6">
        <v>0.68300000000000005</v>
      </c>
      <c r="AK11" s="6">
        <v>0.65700000000000003</v>
      </c>
      <c r="AL11" s="6">
        <v>0.50700000000000001</v>
      </c>
      <c r="AM11" s="6">
        <v>0.77700000000000002</v>
      </c>
      <c r="AN11" s="6">
        <v>1.2250000000000001</v>
      </c>
      <c r="AO11" s="6">
        <v>1.1839999999999999</v>
      </c>
      <c r="AP11" s="6">
        <v>0.92100000000000004</v>
      </c>
      <c r="AQ11" s="3"/>
    </row>
    <row r="12" spans="1:43" ht="11.25" customHeight="1" x14ac:dyDescent="0.2">
      <c r="A12" s="3" t="s">
        <v>43</v>
      </c>
      <c r="B12" s="3" t="s">
        <v>44</v>
      </c>
      <c r="C12" s="3" t="s">
        <v>45</v>
      </c>
      <c r="D12" s="3" t="s">
        <v>61</v>
      </c>
      <c r="E12" s="3" t="s">
        <v>62</v>
      </c>
      <c r="F12" s="4">
        <v>4</v>
      </c>
      <c r="G12" s="4">
        <v>3</v>
      </c>
      <c r="H12" s="3" t="s">
        <v>48</v>
      </c>
      <c r="I12" s="3" t="s">
        <v>49</v>
      </c>
      <c r="J12" s="5">
        <v>1.1000000000000001</v>
      </c>
      <c r="K12" s="3"/>
      <c r="L12" s="3" t="s">
        <v>50</v>
      </c>
      <c r="M12" s="6">
        <v>1.167</v>
      </c>
      <c r="N12" s="6">
        <v>1.167</v>
      </c>
      <c r="O12" s="6">
        <v>1.167</v>
      </c>
      <c r="P12" s="6">
        <v>1.167</v>
      </c>
      <c r="Q12" s="6">
        <v>1.167</v>
      </c>
      <c r="R12" s="6">
        <v>1.167</v>
      </c>
      <c r="S12" s="6">
        <v>1.167</v>
      </c>
      <c r="T12" s="6">
        <v>1.167</v>
      </c>
      <c r="U12" s="6">
        <v>1.167</v>
      </c>
      <c r="V12" s="6">
        <v>1.167</v>
      </c>
      <c r="W12" s="6">
        <v>1.167</v>
      </c>
      <c r="X12" s="6">
        <v>1.1659999999999999</v>
      </c>
      <c r="Y12" s="6">
        <v>1.167</v>
      </c>
      <c r="Z12" s="6">
        <v>1.1659999999999999</v>
      </c>
      <c r="AA12" s="6">
        <v>1.167</v>
      </c>
      <c r="AB12" s="6">
        <v>1.1659999999999999</v>
      </c>
      <c r="AC12" s="6">
        <v>1.167</v>
      </c>
      <c r="AD12" s="6">
        <v>1.1659999999999999</v>
      </c>
      <c r="AE12" s="6">
        <v>1.167</v>
      </c>
      <c r="AF12" s="6">
        <v>1.1659999999999999</v>
      </c>
      <c r="AG12" s="6">
        <v>1.167</v>
      </c>
      <c r="AH12" s="6">
        <v>1.1659999999999999</v>
      </c>
      <c r="AI12" s="6">
        <v>1.167</v>
      </c>
      <c r="AJ12" s="6">
        <v>1.1659999999999999</v>
      </c>
      <c r="AK12" s="6">
        <v>1.167</v>
      </c>
      <c r="AL12" s="6">
        <v>1.1659999999999999</v>
      </c>
      <c r="AM12" s="6">
        <v>1.167</v>
      </c>
      <c r="AN12" s="6">
        <v>1.1659999999999999</v>
      </c>
      <c r="AO12" s="6">
        <v>1.167</v>
      </c>
      <c r="AP12" s="6">
        <v>1.1659999999999999</v>
      </c>
      <c r="AQ12" s="3"/>
    </row>
    <row r="13" spans="1:43" ht="11.25" customHeight="1" x14ac:dyDescent="0.2">
      <c r="A13" s="3" t="s">
        <v>43</v>
      </c>
      <c r="B13" s="3" t="s">
        <v>44</v>
      </c>
      <c r="C13" s="3" t="s">
        <v>45</v>
      </c>
      <c r="D13" s="3" t="s">
        <v>61</v>
      </c>
      <c r="E13" s="3" t="s">
        <v>62</v>
      </c>
      <c r="F13" s="4">
        <v>4</v>
      </c>
      <c r="G13" s="4">
        <v>3</v>
      </c>
      <c r="H13" s="3" t="s">
        <v>48</v>
      </c>
      <c r="I13" s="3" t="s">
        <v>49</v>
      </c>
      <c r="J13" s="3"/>
      <c r="K13" s="3" t="s">
        <v>51</v>
      </c>
      <c r="L13" s="3" t="s">
        <v>52</v>
      </c>
      <c r="M13" s="6">
        <v>1.3440000000000001</v>
      </c>
      <c r="N13" s="6">
        <v>1.3580000000000001</v>
      </c>
      <c r="O13" s="6">
        <v>0.79200000000000004</v>
      </c>
      <c r="P13" s="6">
        <v>0.98699999999999999</v>
      </c>
      <c r="Q13" s="6">
        <v>1.0960000000000001</v>
      </c>
      <c r="R13" s="6">
        <v>1.1180000000000001</v>
      </c>
      <c r="S13" s="6">
        <v>1.103</v>
      </c>
      <c r="T13" s="6">
        <v>1.3089999999999999</v>
      </c>
      <c r="U13" s="6">
        <v>1.482</v>
      </c>
      <c r="V13" s="6">
        <v>1.5089999999999999</v>
      </c>
      <c r="W13" s="6">
        <v>1.841</v>
      </c>
      <c r="X13" s="6">
        <v>1.4870000000000001</v>
      </c>
      <c r="Y13" s="6">
        <v>1.506</v>
      </c>
      <c r="Z13" s="6">
        <v>1.4530000000000001</v>
      </c>
      <c r="AA13" s="6">
        <v>1.339</v>
      </c>
      <c r="AB13" s="6">
        <v>1.177</v>
      </c>
      <c r="AC13" s="6">
        <v>1.232</v>
      </c>
      <c r="AD13" s="6">
        <v>1.171</v>
      </c>
      <c r="AE13" s="6">
        <v>1.2629999999999999</v>
      </c>
      <c r="AF13" s="6">
        <v>1.5289999999999999</v>
      </c>
      <c r="AG13" s="6">
        <v>1.075</v>
      </c>
      <c r="AH13" s="7">
        <v>0.66</v>
      </c>
      <c r="AI13" s="5">
        <v>0.7</v>
      </c>
      <c r="AJ13" s="6">
        <v>0.501</v>
      </c>
      <c r="AK13" s="6">
        <v>0.52900000000000003</v>
      </c>
      <c r="AL13" s="6">
        <v>0.47099999999999997</v>
      </c>
      <c r="AM13" s="7">
        <v>0.89</v>
      </c>
      <c r="AN13" s="6">
        <v>2.0960000000000001</v>
      </c>
      <c r="AO13" s="6">
        <v>1.948</v>
      </c>
      <c r="AP13" s="6">
        <v>1.2729999999999999</v>
      </c>
      <c r="AQ13" s="3"/>
    </row>
    <row r="14" spans="1:43" ht="11.25" customHeight="1" x14ac:dyDescent="0.2">
      <c r="A14" s="3" t="s">
        <v>43</v>
      </c>
      <c r="B14" s="3" t="s">
        <v>44</v>
      </c>
      <c r="C14" s="3" t="s">
        <v>45</v>
      </c>
      <c r="D14" s="3" t="s">
        <v>63</v>
      </c>
      <c r="E14" s="3" t="s">
        <v>64</v>
      </c>
      <c r="F14" s="4">
        <v>4</v>
      </c>
      <c r="G14" s="4">
        <v>3</v>
      </c>
      <c r="H14" s="3" t="s">
        <v>48</v>
      </c>
      <c r="I14" s="3" t="s">
        <v>49</v>
      </c>
      <c r="J14" s="5">
        <v>1.1000000000000001</v>
      </c>
      <c r="K14" s="3"/>
      <c r="L14" s="3" t="s">
        <v>50</v>
      </c>
      <c r="M14" s="6">
        <v>4.1669999999999998</v>
      </c>
      <c r="N14" s="6">
        <v>4.1669999999999998</v>
      </c>
      <c r="O14" s="6">
        <v>4.1669999999999998</v>
      </c>
      <c r="P14" s="6">
        <v>4.1669999999999998</v>
      </c>
      <c r="Q14" s="6">
        <v>4.1669999999999998</v>
      </c>
      <c r="R14" s="6">
        <v>4.1669999999999998</v>
      </c>
      <c r="S14" s="6">
        <v>4.1669999999999998</v>
      </c>
      <c r="T14" s="6">
        <v>4.1669999999999998</v>
      </c>
      <c r="U14" s="6">
        <v>4.1669999999999998</v>
      </c>
      <c r="V14" s="6">
        <v>4.1669999999999998</v>
      </c>
      <c r="W14" s="6">
        <v>4.1669999999999998</v>
      </c>
      <c r="X14" s="6">
        <v>4.1660000000000004</v>
      </c>
      <c r="Y14" s="6">
        <v>4.1669999999999998</v>
      </c>
      <c r="Z14" s="6">
        <v>4.1660000000000004</v>
      </c>
      <c r="AA14" s="6">
        <v>4.1669999999999998</v>
      </c>
      <c r="AB14" s="6">
        <v>4.1660000000000004</v>
      </c>
      <c r="AC14" s="6">
        <v>4.1669999999999998</v>
      </c>
      <c r="AD14" s="6">
        <v>4.1660000000000004</v>
      </c>
      <c r="AE14" s="6">
        <v>4.1669999999999998</v>
      </c>
      <c r="AF14" s="6">
        <v>4.1660000000000004</v>
      </c>
      <c r="AG14" s="6">
        <v>4.1669999999999998</v>
      </c>
      <c r="AH14" s="6">
        <v>4.1660000000000004</v>
      </c>
      <c r="AI14" s="6">
        <v>4.1669999999999998</v>
      </c>
      <c r="AJ14" s="6">
        <v>4.1660000000000004</v>
      </c>
      <c r="AK14" s="6">
        <v>4.1669999999999998</v>
      </c>
      <c r="AL14" s="6">
        <v>4.1660000000000004</v>
      </c>
      <c r="AM14" s="6">
        <v>4.1669999999999998</v>
      </c>
      <c r="AN14" s="6">
        <v>4.1660000000000004</v>
      </c>
      <c r="AO14" s="6">
        <v>4.1669999999999998</v>
      </c>
      <c r="AP14" s="6">
        <v>4.1660000000000004</v>
      </c>
      <c r="AQ14" s="3"/>
    </row>
    <row r="15" spans="1:43" ht="11.25" customHeight="1" x14ac:dyDescent="0.2">
      <c r="A15" s="3" t="s">
        <v>43</v>
      </c>
      <c r="B15" s="3" t="s">
        <v>44</v>
      </c>
      <c r="C15" s="3" t="s">
        <v>45</v>
      </c>
      <c r="D15" s="3" t="s">
        <v>63</v>
      </c>
      <c r="E15" s="3" t="s">
        <v>64</v>
      </c>
      <c r="F15" s="4">
        <v>4</v>
      </c>
      <c r="G15" s="4">
        <v>3</v>
      </c>
      <c r="H15" s="3" t="s">
        <v>48</v>
      </c>
      <c r="I15" s="3" t="s">
        <v>49</v>
      </c>
      <c r="J15" s="3"/>
      <c r="K15" s="3" t="s">
        <v>51</v>
      </c>
      <c r="L15" s="3" t="s">
        <v>52</v>
      </c>
      <c r="M15" s="6">
        <v>3.7149999999999999</v>
      </c>
      <c r="N15" s="6">
        <v>3.7509999999999999</v>
      </c>
      <c r="O15" s="6">
        <v>2.8919999999999999</v>
      </c>
      <c r="P15" s="6">
        <v>4.2649999999999997</v>
      </c>
      <c r="Q15" s="6">
        <v>3.9670000000000001</v>
      </c>
      <c r="R15" s="6">
        <v>3.9239999999999999</v>
      </c>
      <c r="S15" s="6">
        <v>3.9870000000000001</v>
      </c>
      <c r="T15" s="6">
        <v>3.8260000000000001</v>
      </c>
      <c r="U15" s="6">
        <v>3.6709999999999998</v>
      </c>
      <c r="V15" s="6">
        <v>3.4569999999999999</v>
      </c>
      <c r="W15" s="6">
        <v>3.8650000000000002</v>
      </c>
      <c r="X15" s="6">
        <v>3.5870000000000002</v>
      </c>
      <c r="Y15" s="6">
        <v>3.5369999999999999</v>
      </c>
      <c r="Z15" s="6">
        <v>3.5720000000000001</v>
      </c>
      <c r="AA15" s="6">
        <v>3.8660000000000001</v>
      </c>
      <c r="AB15" s="6">
        <v>3.911</v>
      </c>
      <c r="AC15" s="6">
        <v>4.1669999999999998</v>
      </c>
      <c r="AD15" s="6">
        <v>4.306</v>
      </c>
      <c r="AE15" s="7">
        <v>3.74</v>
      </c>
      <c r="AF15" s="6">
        <v>3.6219999999999999</v>
      </c>
      <c r="AG15" s="6">
        <v>3.9319999999999999</v>
      </c>
      <c r="AH15" s="6">
        <v>3.4750000000000001</v>
      </c>
      <c r="AI15" s="7">
        <v>3.15</v>
      </c>
      <c r="AJ15" s="6">
        <v>2.4129999999999998</v>
      </c>
      <c r="AK15" s="6">
        <v>2.1349999999999998</v>
      </c>
      <c r="AL15" s="6">
        <v>1.9430000000000001</v>
      </c>
      <c r="AM15" s="6">
        <v>2.3439999999999999</v>
      </c>
      <c r="AN15" s="6">
        <v>3.2770000000000001</v>
      </c>
      <c r="AO15" s="6">
        <v>3.577</v>
      </c>
      <c r="AP15" s="6">
        <v>2.7610000000000001</v>
      </c>
      <c r="AQ15" s="3"/>
    </row>
    <row r="16" spans="1:43" ht="11.25" customHeight="1" x14ac:dyDescent="0.2">
      <c r="A16" s="3" t="s">
        <v>43</v>
      </c>
      <c r="B16" s="3" t="s">
        <v>44</v>
      </c>
      <c r="C16" s="3" t="s">
        <v>45</v>
      </c>
      <c r="D16" s="3" t="s">
        <v>65</v>
      </c>
      <c r="E16" s="3" t="s">
        <v>66</v>
      </c>
      <c r="F16" s="4">
        <v>4</v>
      </c>
      <c r="G16" s="4">
        <v>3</v>
      </c>
      <c r="H16" s="3" t="s">
        <v>48</v>
      </c>
      <c r="I16" s="3" t="s">
        <v>49</v>
      </c>
      <c r="J16" s="5">
        <v>1.1000000000000001</v>
      </c>
      <c r="K16" s="3"/>
      <c r="L16" s="3" t="s">
        <v>50</v>
      </c>
      <c r="M16" s="6">
        <v>0.46700000000000003</v>
      </c>
      <c r="N16" s="6">
        <v>0.46700000000000003</v>
      </c>
      <c r="O16" s="6">
        <v>0.46700000000000003</v>
      </c>
      <c r="P16" s="6">
        <v>0.46700000000000003</v>
      </c>
      <c r="Q16" s="6">
        <v>0.46700000000000003</v>
      </c>
      <c r="R16" s="6">
        <v>0.46700000000000003</v>
      </c>
      <c r="S16" s="6">
        <v>0.46700000000000003</v>
      </c>
      <c r="T16" s="6">
        <v>0.46700000000000003</v>
      </c>
      <c r="U16" s="6">
        <v>0.46700000000000003</v>
      </c>
      <c r="V16" s="6">
        <v>0.46700000000000003</v>
      </c>
      <c r="W16" s="6">
        <v>0.46700000000000003</v>
      </c>
      <c r="X16" s="6">
        <v>0.46600000000000003</v>
      </c>
      <c r="Y16" s="6">
        <v>0.46700000000000003</v>
      </c>
      <c r="Z16" s="6">
        <v>0.46600000000000003</v>
      </c>
      <c r="AA16" s="6">
        <v>0.46700000000000003</v>
      </c>
      <c r="AB16" s="6">
        <v>0.46600000000000003</v>
      </c>
      <c r="AC16" s="6">
        <v>0.46700000000000003</v>
      </c>
      <c r="AD16" s="6">
        <v>0.46600000000000003</v>
      </c>
      <c r="AE16" s="6">
        <v>0.46700000000000003</v>
      </c>
      <c r="AF16" s="6">
        <v>0.46600000000000003</v>
      </c>
      <c r="AG16" s="6">
        <v>0.46700000000000003</v>
      </c>
      <c r="AH16" s="6">
        <v>0.46600000000000003</v>
      </c>
      <c r="AI16" s="6">
        <v>0.46700000000000003</v>
      </c>
      <c r="AJ16" s="6">
        <v>0.46600000000000003</v>
      </c>
      <c r="AK16" s="6">
        <v>0.46700000000000003</v>
      </c>
      <c r="AL16" s="6">
        <v>0.46600000000000003</v>
      </c>
      <c r="AM16" s="6">
        <v>0.46700000000000003</v>
      </c>
      <c r="AN16" s="6">
        <v>0.46600000000000003</v>
      </c>
      <c r="AO16" s="6">
        <v>0.46700000000000003</v>
      </c>
      <c r="AP16" s="6">
        <v>0.46600000000000003</v>
      </c>
      <c r="AQ16" s="3"/>
    </row>
    <row r="17" spans="1:43" ht="11.25" customHeight="1" x14ac:dyDescent="0.2">
      <c r="A17" s="3" t="s">
        <v>43</v>
      </c>
      <c r="B17" s="3" t="s">
        <v>44</v>
      </c>
      <c r="C17" s="3" t="s">
        <v>45</v>
      </c>
      <c r="D17" s="3" t="s">
        <v>65</v>
      </c>
      <c r="E17" s="3" t="s">
        <v>66</v>
      </c>
      <c r="F17" s="4">
        <v>4</v>
      </c>
      <c r="G17" s="4">
        <v>3</v>
      </c>
      <c r="H17" s="3" t="s">
        <v>48</v>
      </c>
      <c r="I17" s="3" t="s">
        <v>49</v>
      </c>
      <c r="J17" s="3"/>
      <c r="K17" s="3" t="s">
        <v>51</v>
      </c>
      <c r="L17" s="3" t="s">
        <v>52</v>
      </c>
      <c r="M17" s="6">
        <v>0.18099999999999999</v>
      </c>
      <c r="N17" s="6">
        <v>0.17199999999999999</v>
      </c>
      <c r="O17" s="6">
        <v>0.122</v>
      </c>
      <c r="P17" s="6">
        <v>0.17199999999999999</v>
      </c>
      <c r="Q17" s="6">
        <v>0.221</v>
      </c>
      <c r="R17" s="7">
        <v>0.24</v>
      </c>
      <c r="S17" s="6">
        <v>0.183</v>
      </c>
      <c r="T17" s="6">
        <v>0.20599999999999999</v>
      </c>
      <c r="U17" s="6">
        <v>0.218</v>
      </c>
      <c r="V17" s="6">
        <v>0.224</v>
      </c>
      <c r="W17" s="6">
        <v>0.223</v>
      </c>
      <c r="X17" s="6">
        <v>0.255</v>
      </c>
      <c r="Y17" s="6">
        <v>0.26300000000000001</v>
      </c>
      <c r="Z17" s="6">
        <v>0.187</v>
      </c>
      <c r="AA17" s="6">
        <v>0.154</v>
      </c>
      <c r="AB17" s="6">
        <v>0.17799999999999999</v>
      </c>
      <c r="AC17" s="6">
        <v>0.16700000000000001</v>
      </c>
      <c r="AD17" s="6">
        <v>0.189</v>
      </c>
      <c r="AE17" s="6">
        <v>0.19700000000000001</v>
      </c>
      <c r="AF17" s="6">
        <v>0.29199999999999998</v>
      </c>
      <c r="AG17" s="6">
        <v>0.17799999999999999</v>
      </c>
      <c r="AH17" s="6">
        <v>0.11899999999999999</v>
      </c>
      <c r="AI17" s="6">
        <v>0.11600000000000001</v>
      </c>
      <c r="AJ17" s="6">
        <v>0.104</v>
      </c>
      <c r="AK17" s="6">
        <v>0.109</v>
      </c>
      <c r="AL17" s="6">
        <v>0.14099999999999999</v>
      </c>
      <c r="AM17" s="7">
        <v>0.19</v>
      </c>
      <c r="AN17" s="7">
        <v>0.28000000000000003</v>
      </c>
      <c r="AO17" s="6">
        <v>0.28499999999999998</v>
      </c>
      <c r="AP17" s="6">
        <v>0.20799999999999999</v>
      </c>
      <c r="AQ17" s="3"/>
    </row>
    <row r="18" spans="1:43" ht="11.25" customHeight="1" x14ac:dyDescent="0.2">
      <c r="A18" s="3" t="s">
        <v>43</v>
      </c>
      <c r="B18" s="3" t="s">
        <v>44</v>
      </c>
      <c r="C18" s="3" t="s">
        <v>45</v>
      </c>
      <c r="D18" s="3" t="s">
        <v>67</v>
      </c>
      <c r="E18" s="3" t="s">
        <v>68</v>
      </c>
      <c r="F18" s="4">
        <v>4</v>
      </c>
      <c r="G18" s="4">
        <v>3</v>
      </c>
      <c r="H18" s="3" t="s">
        <v>48</v>
      </c>
      <c r="I18" s="3" t="s">
        <v>49</v>
      </c>
      <c r="J18" s="5">
        <v>1.1000000000000001</v>
      </c>
      <c r="K18" s="3"/>
      <c r="L18" s="3" t="s">
        <v>50</v>
      </c>
      <c r="M18" s="5">
        <v>1.3</v>
      </c>
      <c r="N18" s="5">
        <v>1.3</v>
      </c>
      <c r="O18" s="5">
        <v>1.3</v>
      </c>
      <c r="P18" s="5">
        <v>1.3</v>
      </c>
      <c r="Q18" s="5">
        <v>1.3</v>
      </c>
      <c r="R18" s="5">
        <v>1.3</v>
      </c>
      <c r="S18" s="5">
        <v>1.3</v>
      </c>
      <c r="T18" s="5">
        <v>1.3</v>
      </c>
      <c r="U18" s="5">
        <v>1.3</v>
      </c>
      <c r="V18" s="5">
        <v>1.3</v>
      </c>
      <c r="W18" s="5">
        <v>1.3</v>
      </c>
      <c r="X18" s="5">
        <v>1.3</v>
      </c>
      <c r="Y18" s="5">
        <v>1.3</v>
      </c>
      <c r="Z18" s="5">
        <v>1.3</v>
      </c>
      <c r="AA18" s="5">
        <v>1.3</v>
      </c>
      <c r="AB18" s="5">
        <v>1.3</v>
      </c>
      <c r="AC18" s="5">
        <v>1.3</v>
      </c>
      <c r="AD18" s="5">
        <v>1.3</v>
      </c>
      <c r="AE18" s="5">
        <v>1.3</v>
      </c>
      <c r="AF18" s="5">
        <v>1.3</v>
      </c>
      <c r="AG18" s="5">
        <v>1.3</v>
      </c>
      <c r="AH18" s="5">
        <v>1.3</v>
      </c>
      <c r="AI18" s="5">
        <v>1.3</v>
      </c>
      <c r="AJ18" s="5">
        <v>1.3</v>
      </c>
      <c r="AK18" s="5">
        <v>1.3</v>
      </c>
      <c r="AL18" s="5">
        <v>1.3</v>
      </c>
      <c r="AM18" s="5">
        <v>1.3</v>
      </c>
      <c r="AN18" s="5">
        <v>1.3</v>
      </c>
      <c r="AO18" s="5">
        <v>1.3</v>
      </c>
      <c r="AP18" s="5">
        <v>1.3</v>
      </c>
      <c r="AQ18" s="3"/>
    </row>
    <row r="19" spans="1:43" ht="11.25" customHeight="1" x14ac:dyDescent="0.2">
      <c r="A19" s="3" t="s">
        <v>43</v>
      </c>
      <c r="B19" s="3" t="s">
        <v>44</v>
      </c>
      <c r="C19" s="3" t="s">
        <v>45</v>
      </c>
      <c r="D19" s="3" t="s">
        <v>67</v>
      </c>
      <c r="E19" s="3" t="s">
        <v>68</v>
      </c>
      <c r="F19" s="4">
        <v>4</v>
      </c>
      <c r="G19" s="4">
        <v>3</v>
      </c>
      <c r="H19" s="3" t="s">
        <v>48</v>
      </c>
      <c r="I19" s="3" t="s">
        <v>49</v>
      </c>
      <c r="J19" s="3"/>
      <c r="K19" s="3" t="s">
        <v>51</v>
      </c>
      <c r="L19" s="3" t="s">
        <v>52</v>
      </c>
      <c r="M19" s="6">
        <v>1.194</v>
      </c>
      <c r="N19" s="7">
        <v>1.17</v>
      </c>
      <c r="O19" s="6">
        <v>0.80600000000000005</v>
      </c>
      <c r="P19" s="6">
        <v>1.081</v>
      </c>
      <c r="Q19" s="7">
        <v>1.1200000000000001</v>
      </c>
      <c r="R19" s="6">
        <v>1.081</v>
      </c>
      <c r="S19" s="6">
        <v>1.075</v>
      </c>
      <c r="T19" s="6">
        <v>1.099</v>
      </c>
      <c r="U19" s="6">
        <v>1.143</v>
      </c>
      <c r="V19" s="6">
        <v>1.2210000000000001</v>
      </c>
      <c r="W19" s="6">
        <v>1.3520000000000001</v>
      </c>
      <c r="X19" s="6">
        <v>1.2769999999999999</v>
      </c>
      <c r="Y19" s="6">
        <v>1.2470000000000001</v>
      </c>
      <c r="Z19" s="6">
        <v>1.218</v>
      </c>
      <c r="AA19" s="6">
        <v>1.1160000000000001</v>
      </c>
      <c r="AB19" s="6">
        <v>1.123</v>
      </c>
      <c r="AC19" s="6">
        <v>1.026</v>
      </c>
      <c r="AD19" s="6">
        <v>0.93700000000000006</v>
      </c>
      <c r="AE19" s="6">
        <v>1.077</v>
      </c>
      <c r="AF19" s="6">
        <v>1.0620000000000001</v>
      </c>
      <c r="AG19" s="6">
        <v>0.98799999999999999</v>
      </c>
      <c r="AH19" s="6">
        <v>0.88500000000000001</v>
      </c>
      <c r="AI19" s="6">
        <v>0.59399999999999997</v>
      </c>
      <c r="AJ19" s="6">
        <v>0.50800000000000001</v>
      </c>
      <c r="AK19" s="6">
        <v>0.51400000000000001</v>
      </c>
      <c r="AL19" s="6">
        <v>0.48299999999999998</v>
      </c>
      <c r="AM19" s="6">
        <v>0.54700000000000004</v>
      </c>
      <c r="AN19" s="6">
        <v>0.71499999999999997</v>
      </c>
      <c r="AO19" s="6">
        <v>0.81100000000000005</v>
      </c>
      <c r="AP19" s="6">
        <v>0.61499999999999999</v>
      </c>
      <c r="AQ19" s="3"/>
    </row>
    <row r="20" spans="1:43" ht="11.25" customHeight="1" x14ac:dyDescent="0.2">
      <c r="A20" s="3" t="s">
        <v>43</v>
      </c>
      <c r="B20" s="3" t="s">
        <v>69</v>
      </c>
      <c r="C20" s="3" t="s">
        <v>45</v>
      </c>
      <c r="D20" s="3" t="s">
        <v>46</v>
      </c>
      <c r="E20" s="3" t="s">
        <v>47</v>
      </c>
      <c r="F20" s="4">
        <v>3</v>
      </c>
      <c r="G20" s="4">
        <v>4</v>
      </c>
      <c r="H20" s="3" t="s">
        <v>48</v>
      </c>
      <c r="I20" s="3" t="s">
        <v>70</v>
      </c>
      <c r="J20" s="5">
        <v>1.1000000000000001</v>
      </c>
      <c r="K20" s="3"/>
      <c r="L20" s="3" t="s">
        <v>50</v>
      </c>
      <c r="M20" s="6">
        <v>5.6669999999999998</v>
      </c>
      <c r="N20" s="6">
        <v>5.6669999999999998</v>
      </c>
      <c r="O20" s="6">
        <v>5.6669999999999998</v>
      </c>
      <c r="P20" s="6">
        <v>5.6669999999999998</v>
      </c>
      <c r="Q20" s="6">
        <v>5.6669999999999998</v>
      </c>
      <c r="R20" s="6">
        <v>5.6669999999999998</v>
      </c>
      <c r="S20" s="6">
        <v>5.6669999999999998</v>
      </c>
      <c r="T20" s="6">
        <v>5.6669999999999998</v>
      </c>
      <c r="U20" s="6">
        <v>5.6669999999999998</v>
      </c>
      <c r="V20" s="6">
        <v>5.6669999999999998</v>
      </c>
      <c r="W20" s="6">
        <v>5.6669999999999998</v>
      </c>
      <c r="X20" s="6">
        <v>5.6660000000000004</v>
      </c>
      <c r="Y20" s="6">
        <v>5.6669999999999998</v>
      </c>
      <c r="Z20" s="6">
        <v>5.6660000000000004</v>
      </c>
      <c r="AA20" s="6">
        <v>5.6669999999999998</v>
      </c>
      <c r="AB20" s="6">
        <v>5.6660000000000004</v>
      </c>
      <c r="AC20" s="6">
        <v>5.6669999999999998</v>
      </c>
      <c r="AD20" s="6">
        <v>5.6660000000000004</v>
      </c>
      <c r="AE20" s="6">
        <v>5.6669999999999998</v>
      </c>
      <c r="AF20" s="6">
        <v>5.6660000000000004</v>
      </c>
      <c r="AG20" s="6">
        <v>5.6669999999999998</v>
      </c>
      <c r="AH20" s="6">
        <v>5.6660000000000004</v>
      </c>
      <c r="AI20" s="6">
        <v>5.6669999999999998</v>
      </c>
      <c r="AJ20" s="6">
        <v>5.6660000000000004</v>
      </c>
      <c r="AK20" s="6">
        <v>5.6669999999999998</v>
      </c>
      <c r="AL20" s="6">
        <v>5.6660000000000004</v>
      </c>
      <c r="AM20" s="6">
        <v>5.6669999999999998</v>
      </c>
      <c r="AN20" s="6">
        <v>5.6660000000000004</v>
      </c>
      <c r="AO20" s="6">
        <v>5.6669999999999998</v>
      </c>
      <c r="AP20" s="6">
        <v>5.6660000000000004</v>
      </c>
      <c r="AQ20" s="3"/>
    </row>
    <row r="21" spans="1:43" ht="11.25" customHeight="1" x14ac:dyDescent="0.2">
      <c r="A21" s="3" t="s">
        <v>43</v>
      </c>
      <c r="B21" s="3" t="s">
        <v>69</v>
      </c>
      <c r="C21" s="3" t="s">
        <v>45</v>
      </c>
      <c r="D21" s="3" t="s">
        <v>46</v>
      </c>
      <c r="E21" s="3" t="s">
        <v>47</v>
      </c>
      <c r="F21" s="4">
        <v>3</v>
      </c>
      <c r="G21" s="4">
        <v>4</v>
      </c>
      <c r="H21" s="3" t="s">
        <v>48</v>
      </c>
      <c r="I21" s="3" t="s">
        <v>70</v>
      </c>
      <c r="J21" s="3"/>
      <c r="K21" s="3" t="s">
        <v>51</v>
      </c>
      <c r="L21" s="3" t="s">
        <v>52</v>
      </c>
      <c r="M21" s="6">
        <v>2.2669999999999999</v>
      </c>
      <c r="N21" s="6">
        <v>2.133</v>
      </c>
      <c r="O21" s="6">
        <v>2.2240000000000002</v>
      </c>
      <c r="P21" s="6">
        <v>0.68200000000000005</v>
      </c>
      <c r="Q21" s="7">
        <v>0.52</v>
      </c>
      <c r="R21" s="6">
        <v>0.36299999999999999</v>
      </c>
      <c r="S21" s="7">
        <v>0.31</v>
      </c>
      <c r="T21" s="7">
        <v>1.08</v>
      </c>
      <c r="U21" s="6">
        <v>1.714</v>
      </c>
      <c r="V21" s="6">
        <v>1.996</v>
      </c>
      <c r="W21" s="6">
        <v>2.2229999999999999</v>
      </c>
      <c r="X21" s="6">
        <v>1.782</v>
      </c>
      <c r="Y21" s="6">
        <v>1.5940000000000001</v>
      </c>
      <c r="Z21" s="6">
        <v>1.484</v>
      </c>
      <c r="AA21" s="6">
        <v>1.264</v>
      </c>
      <c r="AB21" s="6">
        <v>0.99199999999999999</v>
      </c>
      <c r="AC21" s="6">
        <v>0.51100000000000001</v>
      </c>
      <c r="AD21" s="6">
        <v>0.34399999999999997</v>
      </c>
      <c r="AE21" s="4">
        <v>0</v>
      </c>
      <c r="AF21" s="7">
        <v>0.57999999999999996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7">
        <v>0.03</v>
      </c>
      <c r="AP21" s="4">
        <v>0</v>
      </c>
      <c r="AQ21" s="3"/>
    </row>
    <row r="22" spans="1:43" ht="11.25" customHeight="1" x14ac:dyDescent="0.2">
      <c r="A22" s="3" t="s">
        <v>43</v>
      </c>
      <c r="B22" s="3" t="s">
        <v>69</v>
      </c>
      <c r="C22" s="3" t="s">
        <v>45</v>
      </c>
      <c r="D22" s="3" t="s">
        <v>53</v>
      </c>
      <c r="E22" s="3" t="s">
        <v>54</v>
      </c>
      <c r="F22" s="4">
        <v>3</v>
      </c>
      <c r="G22" s="4">
        <v>4</v>
      </c>
      <c r="H22" s="3" t="s">
        <v>48</v>
      </c>
      <c r="I22" s="3" t="s">
        <v>70</v>
      </c>
      <c r="J22" s="5">
        <v>1.1000000000000001</v>
      </c>
      <c r="K22" s="3"/>
      <c r="L22" s="3" t="s">
        <v>50</v>
      </c>
      <c r="M22" s="6">
        <v>1.7000000000000001E-2</v>
      </c>
      <c r="N22" s="6">
        <v>1.7000000000000001E-2</v>
      </c>
      <c r="O22" s="6">
        <v>1.7000000000000001E-2</v>
      </c>
      <c r="P22" s="6">
        <v>1.7000000000000001E-2</v>
      </c>
      <c r="Q22" s="6">
        <v>1.7000000000000001E-2</v>
      </c>
      <c r="R22" s="6">
        <v>1.7000000000000001E-2</v>
      </c>
      <c r="S22" s="6">
        <v>1.7000000000000001E-2</v>
      </c>
      <c r="T22" s="6">
        <v>1.7000000000000001E-2</v>
      </c>
      <c r="U22" s="6">
        <v>1.7000000000000001E-2</v>
      </c>
      <c r="V22" s="6">
        <v>1.7000000000000001E-2</v>
      </c>
      <c r="W22" s="6">
        <v>1.7000000000000001E-2</v>
      </c>
      <c r="X22" s="6">
        <v>1.6E-2</v>
      </c>
      <c r="Y22" s="6">
        <v>1.7000000000000001E-2</v>
      </c>
      <c r="Z22" s="6">
        <v>1.6E-2</v>
      </c>
      <c r="AA22" s="6">
        <v>1.7000000000000001E-2</v>
      </c>
      <c r="AB22" s="6">
        <v>1.6E-2</v>
      </c>
      <c r="AC22" s="6">
        <v>1.7000000000000001E-2</v>
      </c>
      <c r="AD22" s="6">
        <v>1.6E-2</v>
      </c>
      <c r="AE22" s="6">
        <v>1.7000000000000001E-2</v>
      </c>
      <c r="AF22" s="6">
        <v>1.6E-2</v>
      </c>
      <c r="AG22" s="6">
        <v>1.7000000000000001E-2</v>
      </c>
      <c r="AH22" s="6">
        <v>1.6E-2</v>
      </c>
      <c r="AI22" s="6">
        <v>1.7000000000000001E-2</v>
      </c>
      <c r="AJ22" s="6">
        <v>1.6E-2</v>
      </c>
      <c r="AK22" s="6">
        <v>1.7000000000000001E-2</v>
      </c>
      <c r="AL22" s="6">
        <v>1.6E-2</v>
      </c>
      <c r="AM22" s="6">
        <v>1.7000000000000001E-2</v>
      </c>
      <c r="AN22" s="6">
        <v>1.6E-2</v>
      </c>
      <c r="AO22" s="6">
        <v>1.7000000000000001E-2</v>
      </c>
      <c r="AP22" s="6">
        <v>1.6E-2</v>
      </c>
      <c r="AQ22" s="3"/>
    </row>
    <row r="23" spans="1:43" ht="11.25" customHeight="1" x14ac:dyDescent="0.2">
      <c r="A23" s="3" t="s">
        <v>43</v>
      </c>
      <c r="B23" s="3" t="s">
        <v>69</v>
      </c>
      <c r="C23" s="3" t="s">
        <v>45</v>
      </c>
      <c r="D23" s="3" t="s">
        <v>53</v>
      </c>
      <c r="E23" s="3" t="s">
        <v>54</v>
      </c>
      <c r="F23" s="4">
        <v>3</v>
      </c>
      <c r="G23" s="4">
        <v>4</v>
      </c>
      <c r="H23" s="3" t="s">
        <v>48</v>
      </c>
      <c r="I23" s="3" t="s">
        <v>70</v>
      </c>
      <c r="J23" s="3"/>
      <c r="K23" s="3" t="s">
        <v>51</v>
      </c>
      <c r="L23" s="3" t="s">
        <v>52</v>
      </c>
      <c r="M23" s="6">
        <v>0.38300000000000001</v>
      </c>
      <c r="N23" s="6">
        <v>0.34899999999999998</v>
      </c>
      <c r="O23" s="6">
        <v>0.34200000000000003</v>
      </c>
      <c r="P23" s="7">
        <v>0.11</v>
      </c>
      <c r="Q23" s="6">
        <v>8.3000000000000004E-2</v>
      </c>
      <c r="R23" s="6">
        <v>5.7000000000000002E-2</v>
      </c>
      <c r="S23" s="6">
        <v>4.3999999999999997E-2</v>
      </c>
      <c r="T23" s="6">
        <v>0.17199999999999999</v>
      </c>
      <c r="U23" s="6">
        <v>0.27400000000000002</v>
      </c>
      <c r="V23" s="6">
        <v>0.34300000000000003</v>
      </c>
      <c r="W23" s="6">
        <v>0.39500000000000002</v>
      </c>
      <c r="X23" s="6">
        <v>0.318</v>
      </c>
      <c r="Y23" s="6">
        <v>0.27300000000000002</v>
      </c>
      <c r="Z23" s="7">
        <v>0.24</v>
      </c>
      <c r="AA23" s="6">
        <v>0.155</v>
      </c>
      <c r="AB23" s="6">
        <v>0.126</v>
      </c>
      <c r="AC23" s="6">
        <v>6.7000000000000004E-2</v>
      </c>
      <c r="AD23" s="7">
        <v>0.05</v>
      </c>
      <c r="AE23" s="4">
        <v>0</v>
      </c>
      <c r="AF23" s="6">
        <v>8.5999999999999993E-2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6">
        <v>1E-3</v>
      </c>
      <c r="AP23" s="4">
        <v>0</v>
      </c>
      <c r="AQ23" s="3"/>
    </row>
    <row r="24" spans="1:43" ht="11.25" customHeight="1" x14ac:dyDescent="0.2">
      <c r="A24" s="3" t="s">
        <v>43</v>
      </c>
      <c r="B24" s="3" t="s">
        <v>69</v>
      </c>
      <c r="C24" s="3" t="s">
        <v>45</v>
      </c>
      <c r="D24" s="3" t="s">
        <v>55</v>
      </c>
      <c r="E24" s="3" t="s">
        <v>56</v>
      </c>
      <c r="F24" s="4">
        <v>3</v>
      </c>
      <c r="G24" s="4">
        <v>4</v>
      </c>
      <c r="H24" s="3" t="s">
        <v>48</v>
      </c>
      <c r="I24" s="3" t="s">
        <v>70</v>
      </c>
      <c r="J24" s="5">
        <v>1.1000000000000001</v>
      </c>
      <c r="K24" s="3"/>
      <c r="L24" s="3" t="s">
        <v>50</v>
      </c>
      <c r="M24" s="6">
        <v>1.7000000000000001E-2</v>
      </c>
      <c r="N24" s="6">
        <v>1.7000000000000001E-2</v>
      </c>
      <c r="O24" s="6">
        <v>1.7000000000000001E-2</v>
      </c>
      <c r="P24" s="6">
        <v>1.7000000000000001E-2</v>
      </c>
      <c r="Q24" s="6">
        <v>1.7000000000000001E-2</v>
      </c>
      <c r="R24" s="6">
        <v>1.7000000000000001E-2</v>
      </c>
      <c r="S24" s="6">
        <v>1.7000000000000001E-2</v>
      </c>
      <c r="T24" s="6">
        <v>1.7000000000000001E-2</v>
      </c>
      <c r="U24" s="6">
        <v>1.7000000000000001E-2</v>
      </c>
      <c r="V24" s="6">
        <v>1.7000000000000001E-2</v>
      </c>
      <c r="W24" s="6">
        <v>1.7000000000000001E-2</v>
      </c>
      <c r="X24" s="6">
        <v>1.6E-2</v>
      </c>
      <c r="Y24" s="6">
        <v>1.7000000000000001E-2</v>
      </c>
      <c r="Z24" s="6">
        <v>1.6E-2</v>
      </c>
      <c r="AA24" s="6">
        <v>1.7000000000000001E-2</v>
      </c>
      <c r="AB24" s="6">
        <v>1.6E-2</v>
      </c>
      <c r="AC24" s="6">
        <v>1.7000000000000001E-2</v>
      </c>
      <c r="AD24" s="6">
        <v>1.6E-2</v>
      </c>
      <c r="AE24" s="6">
        <v>1.7000000000000001E-2</v>
      </c>
      <c r="AF24" s="6">
        <v>1.6E-2</v>
      </c>
      <c r="AG24" s="6">
        <v>1.7000000000000001E-2</v>
      </c>
      <c r="AH24" s="6">
        <v>1.6E-2</v>
      </c>
      <c r="AI24" s="6">
        <v>1.7000000000000001E-2</v>
      </c>
      <c r="AJ24" s="6">
        <v>1.6E-2</v>
      </c>
      <c r="AK24" s="6">
        <v>1.7000000000000001E-2</v>
      </c>
      <c r="AL24" s="6">
        <v>1.6E-2</v>
      </c>
      <c r="AM24" s="6">
        <v>1.7000000000000001E-2</v>
      </c>
      <c r="AN24" s="6">
        <v>1.6E-2</v>
      </c>
      <c r="AO24" s="6">
        <v>1.7000000000000001E-2</v>
      </c>
      <c r="AP24" s="6">
        <v>1.6E-2</v>
      </c>
      <c r="AQ24" s="3"/>
    </row>
    <row r="25" spans="1:43" ht="11.25" customHeight="1" x14ac:dyDescent="0.2">
      <c r="A25" s="3" t="s">
        <v>43</v>
      </c>
      <c r="B25" s="3" t="s">
        <v>69</v>
      </c>
      <c r="C25" s="3" t="s">
        <v>45</v>
      </c>
      <c r="D25" s="3" t="s">
        <v>55</v>
      </c>
      <c r="E25" s="3" t="s">
        <v>56</v>
      </c>
      <c r="F25" s="4">
        <v>3</v>
      </c>
      <c r="G25" s="4">
        <v>4</v>
      </c>
      <c r="H25" s="3" t="s">
        <v>48</v>
      </c>
      <c r="I25" s="3" t="s">
        <v>70</v>
      </c>
      <c r="J25" s="3"/>
      <c r="K25" s="3" t="s">
        <v>51</v>
      </c>
      <c r="L25" s="3" t="s">
        <v>52</v>
      </c>
      <c r="M25" s="6">
        <v>0.17299999999999999</v>
      </c>
      <c r="N25" s="6">
        <v>0.155</v>
      </c>
      <c r="O25" s="6">
        <v>0.13400000000000001</v>
      </c>
      <c r="P25" s="6">
        <v>3.6999999999999998E-2</v>
      </c>
      <c r="Q25" s="6">
        <v>2.1999999999999999E-2</v>
      </c>
      <c r="R25" s="6">
        <v>1.4E-2</v>
      </c>
      <c r="S25" s="6">
        <v>1.2999999999999999E-2</v>
      </c>
      <c r="T25" s="6">
        <v>6.4000000000000001E-2</v>
      </c>
      <c r="U25" s="6">
        <v>0.124</v>
      </c>
      <c r="V25" s="6">
        <v>0.161</v>
      </c>
      <c r="W25" s="5">
        <v>0.2</v>
      </c>
      <c r="X25" s="6">
        <v>0.161</v>
      </c>
      <c r="Y25" s="6">
        <v>0.13400000000000001</v>
      </c>
      <c r="Z25" s="6">
        <v>0.11600000000000001</v>
      </c>
      <c r="AA25" s="6">
        <v>8.2000000000000003E-2</v>
      </c>
      <c r="AB25" s="6">
        <v>6.5000000000000002E-2</v>
      </c>
      <c r="AC25" s="6">
        <v>2.7E-2</v>
      </c>
      <c r="AD25" s="6">
        <v>2.1000000000000001E-2</v>
      </c>
      <c r="AE25" s="4">
        <v>0</v>
      </c>
      <c r="AF25" s="7">
        <v>0.04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6">
        <v>3.0000000000000001E-3</v>
      </c>
      <c r="AP25" s="4">
        <v>0</v>
      </c>
      <c r="AQ25" s="3"/>
    </row>
    <row r="26" spans="1:43" ht="11.25" customHeight="1" x14ac:dyDescent="0.2">
      <c r="A26" s="3" t="s">
        <v>43</v>
      </c>
      <c r="B26" s="3" t="s">
        <v>69</v>
      </c>
      <c r="C26" s="3" t="s">
        <v>45</v>
      </c>
      <c r="D26" s="3" t="s">
        <v>57</v>
      </c>
      <c r="E26" s="3" t="s">
        <v>58</v>
      </c>
      <c r="F26" s="4">
        <v>3</v>
      </c>
      <c r="G26" s="4">
        <v>4</v>
      </c>
      <c r="H26" s="3" t="s">
        <v>48</v>
      </c>
      <c r="I26" s="3" t="s">
        <v>70</v>
      </c>
      <c r="J26" s="5">
        <v>1.1000000000000001</v>
      </c>
      <c r="K26" s="3"/>
      <c r="L26" s="3" t="s">
        <v>50</v>
      </c>
      <c r="M26" s="6">
        <v>1.7000000000000001E-2</v>
      </c>
      <c r="N26" s="6">
        <v>1.7000000000000001E-2</v>
      </c>
      <c r="O26" s="6">
        <v>1.7000000000000001E-2</v>
      </c>
      <c r="P26" s="6">
        <v>1.7000000000000001E-2</v>
      </c>
      <c r="Q26" s="6">
        <v>1.7000000000000001E-2</v>
      </c>
      <c r="R26" s="6">
        <v>1.7000000000000001E-2</v>
      </c>
      <c r="S26" s="6">
        <v>1.7000000000000001E-2</v>
      </c>
      <c r="T26" s="6">
        <v>1.7000000000000001E-2</v>
      </c>
      <c r="U26" s="6">
        <v>1.7000000000000001E-2</v>
      </c>
      <c r="V26" s="6">
        <v>1.7000000000000001E-2</v>
      </c>
      <c r="W26" s="6">
        <v>1.7000000000000001E-2</v>
      </c>
      <c r="X26" s="6">
        <v>1.6E-2</v>
      </c>
      <c r="Y26" s="6">
        <v>1.7000000000000001E-2</v>
      </c>
      <c r="Z26" s="6">
        <v>1.6E-2</v>
      </c>
      <c r="AA26" s="6">
        <v>1.7000000000000001E-2</v>
      </c>
      <c r="AB26" s="6">
        <v>1.6E-2</v>
      </c>
      <c r="AC26" s="6">
        <v>1.7000000000000001E-2</v>
      </c>
      <c r="AD26" s="6">
        <v>1.6E-2</v>
      </c>
      <c r="AE26" s="6">
        <v>1.7000000000000001E-2</v>
      </c>
      <c r="AF26" s="6">
        <v>1.6E-2</v>
      </c>
      <c r="AG26" s="6">
        <v>1.7000000000000001E-2</v>
      </c>
      <c r="AH26" s="6">
        <v>1.6E-2</v>
      </c>
      <c r="AI26" s="6">
        <v>1.7000000000000001E-2</v>
      </c>
      <c r="AJ26" s="6">
        <v>1.6E-2</v>
      </c>
      <c r="AK26" s="6">
        <v>1.7000000000000001E-2</v>
      </c>
      <c r="AL26" s="6">
        <v>1.6E-2</v>
      </c>
      <c r="AM26" s="6">
        <v>1.7000000000000001E-2</v>
      </c>
      <c r="AN26" s="6">
        <v>1.6E-2</v>
      </c>
      <c r="AO26" s="6">
        <v>1.7000000000000001E-2</v>
      </c>
      <c r="AP26" s="6">
        <v>1.6E-2</v>
      </c>
      <c r="AQ26" s="3"/>
    </row>
    <row r="27" spans="1:43" ht="11.25" customHeight="1" x14ac:dyDescent="0.2">
      <c r="A27" s="3" t="s">
        <v>43</v>
      </c>
      <c r="B27" s="3" t="s">
        <v>69</v>
      </c>
      <c r="C27" s="3" t="s">
        <v>45</v>
      </c>
      <c r="D27" s="3" t="s">
        <v>57</v>
      </c>
      <c r="E27" s="3" t="s">
        <v>58</v>
      </c>
      <c r="F27" s="4">
        <v>3</v>
      </c>
      <c r="G27" s="4">
        <v>4</v>
      </c>
      <c r="H27" s="3" t="s">
        <v>48</v>
      </c>
      <c r="I27" s="3" t="s">
        <v>70</v>
      </c>
      <c r="J27" s="3"/>
      <c r="K27" s="3" t="s">
        <v>51</v>
      </c>
      <c r="L27" s="3" t="s">
        <v>52</v>
      </c>
      <c r="M27" s="6">
        <v>0.158</v>
      </c>
      <c r="N27" s="6">
        <v>0.125</v>
      </c>
      <c r="O27" s="7">
        <v>0.11</v>
      </c>
      <c r="P27" s="6">
        <v>2.5000000000000001E-2</v>
      </c>
      <c r="Q27" s="6">
        <v>2.1999999999999999E-2</v>
      </c>
      <c r="R27" s="7">
        <v>0.01</v>
      </c>
      <c r="S27" s="7">
        <v>0.01</v>
      </c>
      <c r="T27" s="6">
        <v>6.2E-2</v>
      </c>
      <c r="U27" s="6">
        <v>0.13200000000000001</v>
      </c>
      <c r="V27" s="6">
        <v>0.14599999999999999</v>
      </c>
      <c r="W27" s="6">
        <v>0.152</v>
      </c>
      <c r="X27" s="6">
        <v>0.11700000000000001</v>
      </c>
      <c r="Y27" s="6">
        <v>8.5000000000000006E-2</v>
      </c>
      <c r="Z27" s="7">
        <v>0.08</v>
      </c>
      <c r="AA27" s="6">
        <v>8.1000000000000003E-2</v>
      </c>
      <c r="AB27" s="6">
        <v>5.6000000000000001E-2</v>
      </c>
      <c r="AC27" s="6">
        <v>1.7999999999999999E-2</v>
      </c>
      <c r="AD27" s="6">
        <v>1.2E-2</v>
      </c>
      <c r="AE27" s="4">
        <v>0</v>
      </c>
      <c r="AF27" s="6">
        <v>1.7000000000000001E-2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6">
        <v>3.0000000000000001E-3</v>
      </c>
      <c r="AP27" s="4">
        <v>0</v>
      </c>
      <c r="AQ27" s="3"/>
    </row>
    <row r="28" spans="1:43" ht="11.25" customHeight="1" x14ac:dyDescent="0.2">
      <c r="A28" s="3" t="s">
        <v>43</v>
      </c>
      <c r="B28" s="3" t="s">
        <v>69</v>
      </c>
      <c r="C28" s="3" t="s">
        <v>45</v>
      </c>
      <c r="D28" s="3" t="s">
        <v>59</v>
      </c>
      <c r="E28" s="3" t="s">
        <v>60</v>
      </c>
      <c r="F28" s="4">
        <v>3</v>
      </c>
      <c r="G28" s="4">
        <v>4</v>
      </c>
      <c r="H28" s="3" t="s">
        <v>48</v>
      </c>
      <c r="I28" s="3" t="s">
        <v>70</v>
      </c>
      <c r="J28" s="5">
        <v>1.1000000000000001</v>
      </c>
      <c r="K28" s="3"/>
      <c r="L28" s="3" t="s">
        <v>50</v>
      </c>
      <c r="M28" s="6">
        <v>1.7000000000000001E-2</v>
      </c>
      <c r="N28" s="6">
        <v>1.7000000000000001E-2</v>
      </c>
      <c r="O28" s="6">
        <v>1.7000000000000001E-2</v>
      </c>
      <c r="P28" s="6">
        <v>1.7000000000000001E-2</v>
      </c>
      <c r="Q28" s="6">
        <v>1.7000000000000001E-2</v>
      </c>
      <c r="R28" s="6">
        <v>1.7000000000000001E-2</v>
      </c>
      <c r="S28" s="6">
        <v>1.7000000000000001E-2</v>
      </c>
      <c r="T28" s="6">
        <v>1.7000000000000001E-2</v>
      </c>
      <c r="U28" s="6">
        <v>1.7000000000000001E-2</v>
      </c>
      <c r="V28" s="6">
        <v>1.7000000000000001E-2</v>
      </c>
      <c r="W28" s="6">
        <v>1.7000000000000001E-2</v>
      </c>
      <c r="X28" s="6">
        <v>1.6E-2</v>
      </c>
      <c r="Y28" s="6">
        <v>1.7000000000000001E-2</v>
      </c>
      <c r="Z28" s="6">
        <v>1.6E-2</v>
      </c>
      <c r="AA28" s="6">
        <v>1.7000000000000001E-2</v>
      </c>
      <c r="AB28" s="6">
        <v>1.6E-2</v>
      </c>
      <c r="AC28" s="6">
        <v>1.7000000000000001E-2</v>
      </c>
      <c r="AD28" s="6">
        <v>1.6E-2</v>
      </c>
      <c r="AE28" s="6">
        <v>1.7000000000000001E-2</v>
      </c>
      <c r="AF28" s="6">
        <v>1.6E-2</v>
      </c>
      <c r="AG28" s="6">
        <v>1.7000000000000001E-2</v>
      </c>
      <c r="AH28" s="6">
        <v>1.6E-2</v>
      </c>
      <c r="AI28" s="6">
        <v>1.7000000000000001E-2</v>
      </c>
      <c r="AJ28" s="6">
        <v>1.6E-2</v>
      </c>
      <c r="AK28" s="6">
        <v>1.7000000000000001E-2</v>
      </c>
      <c r="AL28" s="6">
        <v>1.6E-2</v>
      </c>
      <c r="AM28" s="6">
        <v>1.7000000000000001E-2</v>
      </c>
      <c r="AN28" s="6">
        <v>1.6E-2</v>
      </c>
      <c r="AO28" s="6">
        <v>1.7000000000000001E-2</v>
      </c>
      <c r="AP28" s="6">
        <v>1.6E-2</v>
      </c>
      <c r="AQ28" s="3"/>
    </row>
    <row r="29" spans="1:43" ht="11.25" customHeight="1" x14ac:dyDescent="0.2">
      <c r="A29" s="3" t="s">
        <v>43</v>
      </c>
      <c r="B29" s="3" t="s">
        <v>69</v>
      </c>
      <c r="C29" s="3" t="s">
        <v>45</v>
      </c>
      <c r="D29" s="3" t="s">
        <v>59</v>
      </c>
      <c r="E29" s="3" t="s">
        <v>60</v>
      </c>
      <c r="F29" s="4">
        <v>3</v>
      </c>
      <c r="G29" s="4">
        <v>4</v>
      </c>
      <c r="H29" s="3" t="s">
        <v>48</v>
      </c>
      <c r="I29" s="3" t="s">
        <v>70</v>
      </c>
      <c r="J29" s="3"/>
      <c r="K29" s="3" t="s">
        <v>51</v>
      </c>
      <c r="L29" s="3" t="s">
        <v>52</v>
      </c>
      <c r="M29" s="6">
        <v>0.88700000000000001</v>
      </c>
      <c r="N29" s="6">
        <v>0.81100000000000005</v>
      </c>
      <c r="O29" s="6">
        <v>0.66700000000000004</v>
      </c>
      <c r="P29" s="7">
        <v>0.21</v>
      </c>
      <c r="Q29" s="6">
        <v>0.155</v>
      </c>
      <c r="R29" s="6">
        <v>0.106</v>
      </c>
      <c r="S29" s="6">
        <v>8.3000000000000004E-2</v>
      </c>
      <c r="T29" s="6">
        <v>0.30099999999999999</v>
      </c>
      <c r="U29" s="6">
        <v>0.51600000000000001</v>
      </c>
      <c r="V29" s="6">
        <v>0.628</v>
      </c>
      <c r="W29" s="6">
        <v>0.78400000000000003</v>
      </c>
      <c r="X29" s="7">
        <v>0.57999999999999996</v>
      </c>
      <c r="Y29" s="6">
        <v>0.48799999999999999</v>
      </c>
      <c r="Z29" s="6">
        <v>0.45900000000000002</v>
      </c>
      <c r="AA29" s="6">
        <v>0.36799999999999999</v>
      </c>
      <c r="AB29" s="6">
        <v>0.307</v>
      </c>
      <c r="AC29" s="6">
        <v>0.14899999999999999</v>
      </c>
      <c r="AD29" s="6">
        <v>0.10299999999999999</v>
      </c>
      <c r="AE29" s="4">
        <v>0</v>
      </c>
      <c r="AF29" s="6">
        <v>0.218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6">
        <v>1.0999999999999999E-2</v>
      </c>
      <c r="AP29" s="4">
        <v>0</v>
      </c>
      <c r="AQ29" s="3"/>
    </row>
    <row r="30" spans="1:43" ht="11.25" customHeight="1" x14ac:dyDescent="0.2">
      <c r="A30" s="3" t="s">
        <v>43</v>
      </c>
      <c r="B30" s="3" t="s">
        <v>69</v>
      </c>
      <c r="C30" s="3" t="s">
        <v>45</v>
      </c>
      <c r="D30" s="3" t="s">
        <v>61</v>
      </c>
      <c r="E30" s="3" t="s">
        <v>62</v>
      </c>
      <c r="F30" s="4">
        <v>3</v>
      </c>
      <c r="G30" s="4">
        <v>4</v>
      </c>
      <c r="H30" s="3" t="s">
        <v>48</v>
      </c>
      <c r="I30" s="3" t="s">
        <v>70</v>
      </c>
      <c r="J30" s="5">
        <v>1.1000000000000001</v>
      </c>
      <c r="K30" s="3"/>
      <c r="L30" s="3" t="s">
        <v>50</v>
      </c>
      <c r="M30" s="6">
        <v>1.7000000000000001E-2</v>
      </c>
      <c r="N30" s="6">
        <v>1.7000000000000001E-2</v>
      </c>
      <c r="O30" s="6">
        <v>1.7000000000000001E-2</v>
      </c>
      <c r="P30" s="6">
        <v>1.7000000000000001E-2</v>
      </c>
      <c r="Q30" s="6">
        <v>1.7000000000000001E-2</v>
      </c>
      <c r="R30" s="6">
        <v>1.7000000000000001E-2</v>
      </c>
      <c r="S30" s="6">
        <v>1.7000000000000001E-2</v>
      </c>
      <c r="T30" s="6">
        <v>1.7000000000000001E-2</v>
      </c>
      <c r="U30" s="6">
        <v>1.7000000000000001E-2</v>
      </c>
      <c r="V30" s="6">
        <v>1.7000000000000001E-2</v>
      </c>
      <c r="W30" s="6">
        <v>1.7000000000000001E-2</v>
      </c>
      <c r="X30" s="6">
        <v>1.6E-2</v>
      </c>
      <c r="Y30" s="6">
        <v>1.7000000000000001E-2</v>
      </c>
      <c r="Z30" s="6">
        <v>1.6E-2</v>
      </c>
      <c r="AA30" s="6">
        <v>1.7000000000000001E-2</v>
      </c>
      <c r="AB30" s="6">
        <v>1.6E-2</v>
      </c>
      <c r="AC30" s="6">
        <v>1.7000000000000001E-2</v>
      </c>
      <c r="AD30" s="6">
        <v>1.6E-2</v>
      </c>
      <c r="AE30" s="6">
        <v>1.7000000000000001E-2</v>
      </c>
      <c r="AF30" s="6">
        <v>1.6E-2</v>
      </c>
      <c r="AG30" s="6">
        <v>1.7000000000000001E-2</v>
      </c>
      <c r="AH30" s="6">
        <v>1.6E-2</v>
      </c>
      <c r="AI30" s="6">
        <v>1.7000000000000001E-2</v>
      </c>
      <c r="AJ30" s="6">
        <v>1.6E-2</v>
      </c>
      <c r="AK30" s="6">
        <v>1.7000000000000001E-2</v>
      </c>
      <c r="AL30" s="6">
        <v>1.6E-2</v>
      </c>
      <c r="AM30" s="6">
        <v>1.7000000000000001E-2</v>
      </c>
      <c r="AN30" s="6">
        <v>1.6E-2</v>
      </c>
      <c r="AO30" s="6">
        <v>1.7000000000000001E-2</v>
      </c>
      <c r="AP30" s="6">
        <v>1.6E-2</v>
      </c>
      <c r="AQ30" s="3"/>
    </row>
    <row r="31" spans="1:43" ht="11.25" customHeight="1" x14ac:dyDescent="0.2">
      <c r="A31" s="3" t="s">
        <v>43</v>
      </c>
      <c r="B31" s="3" t="s">
        <v>69</v>
      </c>
      <c r="C31" s="3" t="s">
        <v>45</v>
      </c>
      <c r="D31" s="3" t="s">
        <v>61</v>
      </c>
      <c r="E31" s="3" t="s">
        <v>62</v>
      </c>
      <c r="F31" s="4">
        <v>3</v>
      </c>
      <c r="G31" s="4">
        <v>4</v>
      </c>
      <c r="H31" s="3" t="s">
        <v>48</v>
      </c>
      <c r="I31" s="3" t="s">
        <v>70</v>
      </c>
      <c r="J31" s="3"/>
      <c r="K31" s="3" t="s">
        <v>51</v>
      </c>
      <c r="L31" s="3" t="s">
        <v>52</v>
      </c>
      <c r="M31" s="6">
        <v>0.98099999999999998</v>
      </c>
      <c r="N31" s="6">
        <v>0.91800000000000004</v>
      </c>
      <c r="O31" s="6">
        <v>0.71699999999999997</v>
      </c>
      <c r="P31" s="6">
        <v>0.20100000000000001</v>
      </c>
      <c r="Q31" s="6">
        <v>0.16500000000000001</v>
      </c>
      <c r="R31" s="6">
        <v>0.114</v>
      </c>
      <c r="S31" s="6">
        <v>9.4E-2</v>
      </c>
      <c r="T31" s="6">
        <v>0.41499999999999998</v>
      </c>
      <c r="U31" s="6">
        <v>0.78200000000000003</v>
      </c>
      <c r="V31" s="6">
        <v>0.92700000000000005</v>
      </c>
      <c r="W31" s="6">
        <v>1.2170000000000001</v>
      </c>
      <c r="X31" s="6">
        <v>0.85899999999999999</v>
      </c>
      <c r="Y31" s="6">
        <v>0.748</v>
      </c>
      <c r="Z31" s="6">
        <v>0.65300000000000002</v>
      </c>
      <c r="AA31" s="6">
        <v>0.496</v>
      </c>
      <c r="AB31" s="6">
        <v>0.34100000000000003</v>
      </c>
      <c r="AC31" s="6">
        <v>0.185</v>
      </c>
      <c r="AD31" s="6">
        <v>0.121</v>
      </c>
      <c r="AE31" s="4">
        <v>0</v>
      </c>
      <c r="AF31" s="6">
        <v>0.27600000000000002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6">
        <v>1.7999999999999999E-2</v>
      </c>
      <c r="AP31" s="4">
        <v>0</v>
      </c>
      <c r="AQ31" s="3"/>
    </row>
    <row r="32" spans="1:43" ht="11.25" customHeight="1" x14ac:dyDescent="0.2">
      <c r="A32" s="3" t="s">
        <v>43</v>
      </c>
      <c r="B32" s="3" t="s">
        <v>69</v>
      </c>
      <c r="C32" s="3" t="s">
        <v>45</v>
      </c>
      <c r="D32" s="3" t="s">
        <v>63</v>
      </c>
      <c r="E32" s="3" t="s">
        <v>64</v>
      </c>
      <c r="F32" s="4">
        <v>3</v>
      </c>
      <c r="G32" s="4">
        <v>4</v>
      </c>
      <c r="H32" s="3" t="s">
        <v>48</v>
      </c>
      <c r="I32" s="3" t="s">
        <v>70</v>
      </c>
      <c r="J32" s="5">
        <v>1.1000000000000001</v>
      </c>
      <c r="K32" s="3"/>
      <c r="L32" s="3" t="s">
        <v>50</v>
      </c>
      <c r="M32" s="4">
        <v>2</v>
      </c>
      <c r="N32" s="4">
        <v>2</v>
      </c>
      <c r="O32" s="4">
        <v>2</v>
      </c>
      <c r="P32" s="4">
        <v>2</v>
      </c>
      <c r="Q32" s="4">
        <v>2</v>
      </c>
      <c r="R32" s="4">
        <v>2</v>
      </c>
      <c r="S32" s="4">
        <v>2</v>
      </c>
      <c r="T32" s="4">
        <v>2</v>
      </c>
      <c r="U32" s="4">
        <v>2</v>
      </c>
      <c r="V32" s="4">
        <v>2</v>
      </c>
      <c r="W32" s="4">
        <v>2</v>
      </c>
      <c r="X32" s="4">
        <v>2</v>
      </c>
      <c r="Y32" s="4">
        <v>2</v>
      </c>
      <c r="Z32" s="4">
        <v>2</v>
      </c>
      <c r="AA32" s="4">
        <v>2</v>
      </c>
      <c r="AB32" s="4">
        <v>2</v>
      </c>
      <c r="AC32" s="4">
        <v>2</v>
      </c>
      <c r="AD32" s="4">
        <v>2</v>
      </c>
      <c r="AE32" s="4">
        <v>2</v>
      </c>
      <c r="AF32" s="4">
        <v>2</v>
      </c>
      <c r="AG32" s="4">
        <v>2</v>
      </c>
      <c r="AH32" s="4">
        <v>2</v>
      </c>
      <c r="AI32" s="4">
        <v>2</v>
      </c>
      <c r="AJ32" s="4">
        <v>2</v>
      </c>
      <c r="AK32" s="4">
        <v>2</v>
      </c>
      <c r="AL32" s="4">
        <v>2</v>
      </c>
      <c r="AM32" s="4">
        <v>2</v>
      </c>
      <c r="AN32" s="4">
        <v>2</v>
      </c>
      <c r="AO32" s="4">
        <v>2</v>
      </c>
      <c r="AP32" s="4">
        <v>2</v>
      </c>
      <c r="AQ32" s="3"/>
    </row>
    <row r="33" spans="1:43" ht="11.25" customHeight="1" x14ac:dyDescent="0.2">
      <c r="A33" s="3" t="s">
        <v>43</v>
      </c>
      <c r="B33" s="3" t="s">
        <v>69</v>
      </c>
      <c r="C33" s="3" t="s">
        <v>45</v>
      </c>
      <c r="D33" s="3" t="s">
        <v>63</v>
      </c>
      <c r="E33" s="3" t="s">
        <v>64</v>
      </c>
      <c r="F33" s="4">
        <v>3</v>
      </c>
      <c r="G33" s="4">
        <v>4</v>
      </c>
      <c r="H33" s="3" t="s">
        <v>48</v>
      </c>
      <c r="I33" s="3" t="s">
        <v>70</v>
      </c>
      <c r="J33" s="3"/>
      <c r="K33" s="3" t="s">
        <v>51</v>
      </c>
      <c r="L33" s="3" t="s">
        <v>52</v>
      </c>
      <c r="M33" s="6">
        <v>2.7090000000000001</v>
      </c>
      <c r="N33" s="6">
        <v>2.5369999999999999</v>
      </c>
      <c r="O33" s="6">
        <v>2.6179999999999999</v>
      </c>
      <c r="P33" s="6">
        <v>0.86799999999999999</v>
      </c>
      <c r="Q33" s="6">
        <v>0.59599999999999997</v>
      </c>
      <c r="R33" s="6">
        <v>0.40100000000000002</v>
      </c>
      <c r="S33" s="7">
        <v>0.34</v>
      </c>
      <c r="T33" s="6">
        <v>1.2130000000000001</v>
      </c>
      <c r="U33" s="6">
        <v>1.9390000000000001</v>
      </c>
      <c r="V33" s="6">
        <v>2.1259999999999999</v>
      </c>
      <c r="W33" s="6">
        <v>2.5529999999999999</v>
      </c>
      <c r="X33" s="6">
        <v>2.0720000000000001</v>
      </c>
      <c r="Y33" s="6">
        <v>1.756</v>
      </c>
      <c r="Z33" s="6">
        <v>1.6040000000000001</v>
      </c>
      <c r="AA33" s="6">
        <v>1.4330000000000001</v>
      </c>
      <c r="AB33" s="6">
        <v>1.1319999999999999</v>
      </c>
      <c r="AC33" s="6">
        <v>0.625</v>
      </c>
      <c r="AD33" s="6">
        <v>0.44500000000000001</v>
      </c>
      <c r="AE33" s="4">
        <v>0</v>
      </c>
      <c r="AF33" s="6">
        <v>0.65300000000000002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6">
        <v>3.3000000000000002E-2</v>
      </c>
      <c r="AP33" s="4">
        <v>0</v>
      </c>
      <c r="AQ33" s="3"/>
    </row>
    <row r="34" spans="1:43" ht="11.25" customHeight="1" x14ac:dyDescent="0.2">
      <c r="A34" s="3" t="s">
        <v>43</v>
      </c>
      <c r="B34" s="3" t="s">
        <v>69</v>
      </c>
      <c r="C34" s="3" t="s">
        <v>45</v>
      </c>
      <c r="D34" s="3" t="s">
        <v>65</v>
      </c>
      <c r="E34" s="3" t="s">
        <v>66</v>
      </c>
      <c r="F34" s="4">
        <v>3</v>
      </c>
      <c r="G34" s="4">
        <v>4</v>
      </c>
      <c r="H34" s="3" t="s">
        <v>48</v>
      </c>
      <c r="I34" s="3" t="s">
        <v>70</v>
      </c>
      <c r="J34" s="5">
        <v>1.1000000000000001</v>
      </c>
      <c r="K34" s="3"/>
      <c r="L34" s="3" t="s">
        <v>50</v>
      </c>
      <c r="M34" s="6">
        <v>1.7000000000000001E-2</v>
      </c>
      <c r="N34" s="6">
        <v>1.7000000000000001E-2</v>
      </c>
      <c r="O34" s="6">
        <v>1.7000000000000001E-2</v>
      </c>
      <c r="P34" s="6">
        <v>1.7000000000000001E-2</v>
      </c>
      <c r="Q34" s="6">
        <v>1.7000000000000001E-2</v>
      </c>
      <c r="R34" s="6">
        <v>1.7000000000000001E-2</v>
      </c>
      <c r="S34" s="6">
        <v>1.7000000000000001E-2</v>
      </c>
      <c r="T34" s="6">
        <v>1.7000000000000001E-2</v>
      </c>
      <c r="U34" s="6">
        <v>1.7000000000000001E-2</v>
      </c>
      <c r="V34" s="6">
        <v>1.7000000000000001E-2</v>
      </c>
      <c r="W34" s="6">
        <v>1.7000000000000001E-2</v>
      </c>
      <c r="X34" s="6">
        <v>1.6E-2</v>
      </c>
      <c r="Y34" s="6">
        <v>1.7000000000000001E-2</v>
      </c>
      <c r="Z34" s="6">
        <v>1.6E-2</v>
      </c>
      <c r="AA34" s="6">
        <v>1.7000000000000001E-2</v>
      </c>
      <c r="AB34" s="6">
        <v>1.6E-2</v>
      </c>
      <c r="AC34" s="6">
        <v>1.7000000000000001E-2</v>
      </c>
      <c r="AD34" s="6">
        <v>1.6E-2</v>
      </c>
      <c r="AE34" s="6">
        <v>1.7000000000000001E-2</v>
      </c>
      <c r="AF34" s="6">
        <v>1.6E-2</v>
      </c>
      <c r="AG34" s="6">
        <v>1.7000000000000001E-2</v>
      </c>
      <c r="AH34" s="6">
        <v>1.6E-2</v>
      </c>
      <c r="AI34" s="6">
        <v>1.7000000000000001E-2</v>
      </c>
      <c r="AJ34" s="6">
        <v>1.6E-2</v>
      </c>
      <c r="AK34" s="6">
        <v>1.7000000000000001E-2</v>
      </c>
      <c r="AL34" s="6">
        <v>1.6E-2</v>
      </c>
      <c r="AM34" s="6">
        <v>1.7000000000000001E-2</v>
      </c>
      <c r="AN34" s="6">
        <v>1.6E-2</v>
      </c>
      <c r="AO34" s="6">
        <v>1.7000000000000001E-2</v>
      </c>
      <c r="AP34" s="6">
        <v>1.6E-2</v>
      </c>
      <c r="AQ34" s="3"/>
    </row>
    <row r="35" spans="1:43" ht="11.25" customHeight="1" x14ac:dyDescent="0.2">
      <c r="A35" s="3" t="s">
        <v>43</v>
      </c>
      <c r="B35" s="3" t="s">
        <v>69</v>
      </c>
      <c r="C35" s="3" t="s">
        <v>45</v>
      </c>
      <c r="D35" s="3" t="s">
        <v>65</v>
      </c>
      <c r="E35" s="3" t="s">
        <v>66</v>
      </c>
      <c r="F35" s="4">
        <v>3</v>
      </c>
      <c r="G35" s="4">
        <v>4</v>
      </c>
      <c r="H35" s="3" t="s">
        <v>48</v>
      </c>
      <c r="I35" s="3" t="s">
        <v>70</v>
      </c>
      <c r="J35" s="3"/>
      <c r="K35" s="3" t="s">
        <v>51</v>
      </c>
      <c r="L35" s="3" t="s">
        <v>52</v>
      </c>
      <c r="M35" s="6">
        <v>0.13200000000000001</v>
      </c>
      <c r="N35" s="6">
        <v>0.11700000000000001</v>
      </c>
      <c r="O35" s="6">
        <v>0.111</v>
      </c>
      <c r="P35" s="6">
        <v>3.5000000000000003E-2</v>
      </c>
      <c r="Q35" s="6">
        <v>3.3000000000000002E-2</v>
      </c>
      <c r="R35" s="6">
        <v>2.4E-2</v>
      </c>
      <c r="S35" s="6">
        <v>1.6E-2</v>
      </c>
      <c r="T35" s="6">
        <v>6.5000000000000002E-2</v>
      </c>
      <c r="U35" s="6">
        <v>0.115</v>
      </c>
      <c r="V35" s="6">
        <v>0.13700000000000001</v>
      </c>
      <c r="W35" s="6">
        <v>0.14699999999999999</v>
      </c>
      <c r="X35" s="6">
        <v>0.14799999999999999</v>
      </c>
      <c r="Y35" s="6">
        <v>0.13100000000000001</v>
      </c>
      <c r="Z35" s="6">
        <v>8.4000000000000005E-2</v>
      </c>
      <c r="AA35" s="6">
        <v>5.7000000000000002E-2</v>
      </c>
      <c r="AB35" s="6">
        <v>5.1999999999999998E-2</v>
      </c>
      <c r="AC35" s="6">
        <v>2.5000000000000001E-2</v>
      </c>
      <c r="AD35" s="7">
        <v>0.02</v>
      </c>
      <c r="AE35" s="4">
        <v>0</v>
      </c>
      <c r="AF35" s="6">
        <v>5.2999999999999999E-2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6">
        <v>3.0000000000000001E-3</v>
      </c>
      <c r="AP35" s="4">
        <v>0</v>
      </c>
      <c r="AQ35" s="3"/>
    </row>
    <row r="36" spans="1:43" ht="11.25" customHeight="1" x14ac:dyDescent="0.2">
      <c r="A36" s="3" t="s">
        <v>43</v>
      </c>
      <c r="B36" s="3" t="s">
        <v>69</v>
      </c>
      <c r="C36" s="3" t="s">
        <v>45</v>
      </c>
      <c r="D36" s="3" t="s">
        <v>67</v>
      </c>
      <c r="E36" s="3" t="s">
        <v>68</v>
      </c>
      <c r="F36" s="4">
        <v>3</v>
      </c>
      <c r="G36" s="4">
        <v>4</v>
      </c>
      <c r="H36" s="3" t="s">
        <v>48</v>
      </c>
      <c r="I36" s="3" t="s">
        <v>70</v>
      </c>
      <c r="J36" s="5">
        <v>1.1000000000000001</v>
      </c>
      <c r="K36" s="3"/>
      <c r="L36" s="3" t="s">
        <v>50</v>
      </c>
      <c r="M36" s="6">
        <v>1.7000000000000001E-2</v>
      </c>
      <c r="N36" s="6">
        <v>1.7000000000000001E-2</v>
      </c>
      <c r="O36" s="6">
        <v>1.7000000000000001E-2</v>
      </c>
      <c r="P36" s="6">
        <v>1.7000000000000001E-2</v>
      </c>
      <c r="Q36" s="6">
        <v>1.7000000000000001E-2</v>
      </c>
      <c r="R36" s="6">
        <v>1.7000000000000001E-2</v>
      </c>
      <c r="S36" s="6">
        <v>1.7000000000000001E-2</v>
      </c>
      <c r="T36" s="6">
        <v>1.7000000000000001E-2</v>
      </c>
      <c r="U36" s="6">
        <v>1.7000000000000001E-2</v>
      </c>
      <c r="V36" s="6">
        <v>1.7000000000000001E-2</v>
      </c>
      <c r="W36" s="6">
        <v>1.7000000000000001E-2</v>
      </c>
      <c r="X36" s="6">
        <v>1.6E-2</v>
      </c>
      <c r="Y36" s="6">
        <v>1.7000000000000001E-2</v>
      </c>
      <c r="Z36" s="6">
        <v>1.6E-2</v>
      </c>
      <c r="AA36" s="6">
        <v>1.7000000000000001E-2</v>
      </c>
      <c r="AB36" s="6">
        <v>1.6E-2</v>
      </c>
      <c r="AC36" s="6">
        <v>1.7000000000000001E-2</v>
      </c>
      <c r="AD36" s="6">
        <v>1.6E-2</v>
      </c>
      <c r="AE36" s="6">
        <v>1.7000000000000001E-2</v>
      </c>
      <c r="AF36" s="6">
        <v>1.6E-2</v>
      </c>
      <c r="AG36" s="6">
        <v>1.7000000000000001E-2</v>
      </c>
      <c r="AH36" s="6">
        <v>1.6E-2</v>
      </c>
      <c r="AI36" s="6">
        <v>1.7000000000000001E-2</v>
      </c>
      <c r="AJ36" s="6">
        <v>1.6E-2</v>
      </c>
      <c r="AK36" s="6">
        <v>1.7000000000000001E-2</v>
      </c>
      <c r="AL36" s="6">
        <v>1.6E-2</v>
      </c>
      <c r="AM36" s="6">
        <v>1.7000000000000001E-2</v>
      </c>
      <c r="AN36" s="6">
        <v>1.6E-2</v>
      </c>
      <c r="AO36" s="6">
        <v>1.7000000000000001E-2</v>
      </c>
      <c r="AP36" s="6">
        <v>1.6E-2</v>
      </c>
      <c r="AQ36" s="3"/>
    </row>
    <row r="37" spans="1:43" ht="11.25" customHeight="1" x14ac:dyDescent="0.2">
      <c r="A37" s="3" t="s">
        <v>43</v>
      </c>
      <c r="B37" s="3" t="s">
        <v>69</v>
      </c>
      <c r="C37" s="3" t="s">
        <v>45</v>
      </c>
      <c r="D37" s="3" t="s">
        <v>67</v>
      </c>
      <c r="E37" s="3" t="s">
        <v>68</v>
      </c>
      <c r="F37" s="4">
        <v>3</v>
      </c>
      <c r="G37" s="4">
        <v>4</v>
      </c>
      <c r="H37" s="3" t="s">
        <v>48</v>
      </c>
      <c r="I37" s="3" t="s">
        <v>70</v>
      </c>
      <c r="J37" s="3"/>
      <c r="K37" s="3" t="s">
        <v>51</v>
      </c>
      <c r="L37" s="3" t="s">
        <v>52</v>
      </c>
      <c r="M37" s="7">
        <v>0.87</v>
      </c>
      <c r="N37" s="6">
        <v>0.79200000000000004</v>
      </c>
      <c r="O37" s="6">
        <v>0.72899999999999998</v>
      </c>
      <c r="P37" s="7">
        <v>0.22</v>
      </c>
      <c r="Q37" s="6">
        <v>0.16800000000000001</v>
      </c>
      <c r="R37" s="6">
        <v>0.111</v>
      </c>
      <c r="S37" s="6">
        <v>9.1999999999999998E-2</v>
      </c>
      <c r="T37" s="6">
        <v>0.34799999999999998</v>
      </c>
      <c r="U37" s="6">
        <v>0.60299999999999998</v>
      </c>
      <c r="V37" s="7">
        <v>0.75</v>
      </c>
      <c r="W37" s="6">
        <v>0.89400000000000002</v>
      </c>
      <c r="X37" s="6">
        <v>0.73799999999999999</v>
      </c>
      <c r="Y37" s="6">
        <v>0.61899999999999999</v>
      </c>
      <c r="Z37" s="6">
        <v>0.54700000000000004</v>
      </c>
      <c r="AA37" s="6">
        <v>0.41299999999999998</v>
      </c>
      <c r="AB37" s="6">
        <v>0.32500000000000001</v>
      </c>
      <c r="AC37" s="6">
        <v>0.154</v>
      </c>
      <c r="AD37" s="6">
        <v>9.7000000000000003E-2</v>
      </c>
      <c r="AE37" s="4">
        <v>0</v>
      </c>
      <c r="AF37" s="6">
        <v>0.191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6">
        <v>7.0000000000000001E-3</v>
      </c>
      <c r="AP37" s="4">
        <v>0</v>
      </c>
      <c r="AQ37" s="3"/>
    </row>
  </sheetData>
  <pageMargins left="0.39370078740157477" right="0.39370078740157477" top="0.39370078740157477" bottom="0.39370078740157477" header="0.39370078740157477" footer="0.39370078740157477"/>
  <pageSetup paperSize="0" fitToWidth="0" fitToHeight="0" pageOrder="overThenDown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53"/>
  <sheetViews>
    <sheetView tabSelected="1" topLeftCell="CC4" zoomScale="80" zoomScaleNormal="80" workbookViewId="0">
      <selection activeCell="EK26" sqref="EK26"/>
    </sheetView>
  </sheetViews>
  <sheetFormatPr defaultRowHeight="11.25" x14ac:dyDescent="0.2"/>
  <sheetData>
    <row r="1" spans="1:140" x14ac:dyDescent="0.2">
      <c r="A1" s="53" t="s">
        <v>85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5"/>
      <c r="AM1" s="53" t="s">
        <v>87</v>
      </c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5"/>
      <c r="BF1" s="53" t="s">
        <v>72</v>
      </c>
      <c r="BG1" s="54"/>
      <c r="BH1" s="54"/>
      <c r="BI1" s="54"/>
      <c r="BJ1" s="54"/>
      <c r="BK1" s="54"/>
      <c r="BL1" s="54"/>
      <c r="BM1" s="55"/>
      <c r="BO1" s="53" t="s">
        <v>86</v>
      </c>
      <c r="BP1" s="54"/>
      <c r="BQ1" s="55"/>
      <c r="BS1" s="53" t="s">
        <v>74</v>
      </c>
      <c r="BT1" s="54"/>
      <c r="BU1" s="55"/>
      <c r="BW1" s="53" t="s">
        <v>82</v>
      </c>
      <c r="BX1" s="55"/>
      <c r="BZ1" s="53" t="s">
        <v>83</v>
      </c>
      <c r="CA1" s="54"/>
      <c r="CB1" s="54"/>
      <c r="CC1" s="55"/>
      <c r="CE1" s="53" t="s">
        <v>81</v>
      </c>
      <c r="CF1" s="55"/>
      <c r="CH1" s="53" t="s">
        <v>88</v>
      </c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4"/>
      <c r="EA1" s="54"/>
      <c r="EB1" s="54"/>
      <c r="EC1" s="54"/>
      <c r="ED1" s="54"/>
      <c r="EE1" s="54"/>
      <c r="EF1" s="54"/>
      <c r="EG1" s="54"/>
      <c r="EH1" s="54"/>
      <c r="EI1" s="54"/>
      <c r="EJ1" s="41"/>
    </row>
    <row r="2" spans="1:140" x14ac:dyDescent="0.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  <c r="AM2" s="9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1"/>
      <c r="BF2" s="9"/>
      <c r="BG2" s="10"/>
      <c r="BH2" s="10"/>
      <c r="BI2" s="10"/>
      <c r="BJ2" s="10"/>
      <c r="BK2" s="10"/>
      <c r="BL2" s="10"/>
      <c r="BM2" s="11"/>
      <c r="BO2" s="9"/>
      <c r="BP2" s="10"/>
      <c r="BQ2" s="11"/>
      <c r="BS2" s="12"/>
      <c r="BT2" s="10"/>
      <c r="BU2" s="11"/>
      <c r="BW2" s="9"/>
      <c r="BX2" s="11"/>
      <c r="BZ2" s="9"/>
      <c r="CA2" s="10"/>
      <c r="CB2" s="10"/>
      <c r="CC2" s="11"/>
      <c r="CE2" s="9"/>
      <c r="CF2" s="11"/>
      <c r="CH2" s="9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1"/>
    </row>
    <row r="3" spans="1:140" x14ac:dyDescent="0.2">
      <c r="A3" s="31" t="s">
        <v>0</v>
      </c>
      <c r="B3" s="49" t="s">
        <v>43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2"/>
      <c r="AM3" s="9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1"/>
      <c r="BF3" s="9"/>
      <c r="BG3" s="10"/>
      <c r="BH3" s="10"/>
      <c r="BI3" s="10"/>
      <c r="BJ3" s="10"/>
      <c r="BK3" s="10"/>
      <c r="BL3" s="10"/>
      <c r="BM3" s="11"/>
      <c r="BO3" s="9"/>
      <c r="BP3" s="10"/>
      <c r="BQ3" s="11"/>
      <c r="BS3" s="12"/>
      <c r="BT3" s="10"/>
      <c r="BU3" s="11"/>
      <c r="BW3" s="9"/>
      <c r="BX3" s="11"/>
      <c r="BZ3" s="9"/>
      <c r="CA3" s="10"/>
      <c r="CB3" s="10"/>
      <c r="CC3" s="11"/>
      <c r="CE3" s="9"/>
      <c r="CF3" s="11"/>
      <c r="CH3" s="69"/>
      <c r="CI3" s="65"/>
      <c r="CJ3" s="65"/>
      <c r="CK3" s="65"/>
      <c r="CL3" s="65"/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65"/>
      <c r="DK3" s="65"/>
      <c r="DL3" s="65"/>
      <c r="DM3" s="65"/>
      <c r="DN3" s="65"/>
      <c r="DO3" s="65"/>
      <c r="DP3" s="65"/>
      <c r="DQ3" s="65"/>
      <c r="DR3" s="65"/>
      <c r="DS3" s="65"/>
      <c r="DT3" s="65"/>
      <c r="DU3" s="65"/>
      <c r="DV3" s="65"/>
      <c r="DW3" s="65"/>
      <c r="DX3" s="65"/>
      <c r="DY3" s="65"/>
      <c r="DZ3" s="65"/>
      <c r="EA3" s="65"/>
      <c r="EB3" s="65"/>
      <c r="EC3" s="65"/>
      <c r="ED3" s="65"/>
      <c r="EE3" s="65"/>
      <c r="EF3" s="65"/>
      <c r="EG3" s="65"/>
      <c r="EH3" s="65"/>
      <c r="EI3" s="65"/>
      <c r="EJ3" s="70"/>
    </row>
    <row r="4" spans="1:140" x14ac:dyDescent="0.2">
      <c r="A4" s="31" t="s">
        <v>1</v>
      </c>
      <c r="B4" s="3" t="s">
        <v>44</v>
      </c>
      <c r="C4" s="3" t="s">
        <v>44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 t="s">
        <v>44</v>
      </c>
      <c r="J4" s="3" t="s">
        <v>44</v>
      </c>
      <c r="K4" s="3" t="s">
        <v>44</v>
      </c>
      <c r="L4" s="3" t="s">
        <v>44</v>
      </c>
      <c r="M4" s="3" t="s">
        <v>44</v>
      </c>
      <c r="N4" s="3" t="s">
        <v>44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69</v>
      </c>
      <c r="U4" s="3" t="s">
        <v>69</v>
      </c>
      <c r="V4" s="3" t="s">
        <v>69</v>
      </c>
      <c r="W4" s="3" t="s">
        <v>69</v>
      </c>
      <c r="X4" s="3" t="s">
        <v>69</v>
      </c>
      <c r="Y4" s="3" t="s">
        <v>69</v>
      </c>
      <c r="Z4" s="3" t="s">
        <v>69</v>
      </c>
      <c r="AA4" s="3" t="s">
        <v>69</v>
      </c>
      <c r="AB4" s="3" t="s">
        <v>69</v>
      </c>
      <c r="AC4" s="3" t="s">
        <v>69</v>
      </c>
      <c r="AD4" s="3" t="s">
        <v>69</v>
      </c>
      <c r="AE4" s="3" t="s">
        <v>69</v>
      </c>
      <c r="AF4" s="3" t="s">
        <v>69</v>
      </c>
      <c r="AG4" s="3" t="s">
        <v>69</v>
      </c>
      <c r="AH4" s="3" t="s">
        <v>69</v>
      </c>
      <c r="AI4" s="3" t="s">
        <v>69</v>
      </c>
      <c r="AJ4" s="3" t="s">
        <v>69</v>
      </c>
      <c r="AK4" s="16" t="s">
        <v>69</v>
      </c>
      <c r="AM4" s="9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1"/>
      <c r="BF4" s="3" t="s">
        <v>69</v>
      </c>
      <c r="BG4" s="3" t="s">
        <v>69</v>
      </c>
      <c r="BH4" s="3" t="s">
        <v>69</v>
      </c>
      <c r="BI4" s="3" t="s">
        <v>69</v>
      </c>
      <c r="BJ4" s="3" t="s">
        <v>44</v>
      </c>
      <c r="BK4" s="3" t="s">
        <v>44</v>
      </c>
      <c r="BL4" s="3" t="s">
        <v>44</v>
      </c>
      <c r="BM4" s="3" t="s">
        <v>44</v>
      </c>
      <c r="BO4" s="9"/>
      <c r="BP4" s="10"/>
      <c r="BQ4" s="11"/>
      <c r="BS4" s="59" t="s">
        <v>75</v>
      </c>
      <c r="BT4" s="3" t="s">
        <v>69</v>
      </c>
      <c r="BU4" s="3" t="s">
        <v>44</v>
      </c>
      <c r="BW4" s="3" t="s">
        <v>69</v>
      </c>
      <c r="BX4" s="3" t="s">
        <v>44</v>
      </c>
      <c r="BZ4" s="3" t="s">
        <v>69</v>
      </c>
      <c r="CA4" s="10"/>
      <c r="CB4" s="10"/>
      <c r="CC4" s="3" t="s">
        <v>44</v>
      </c>
      <c r="CE4" s="3" t="s">
        <v>69</v>
      </c>
      <c r="CF4" s="3" t="s">
        <v>44</v>
      </c>
      <c r="CH4" s="69" t="s">
        <v>1</v>
      </c>
      <c r="CI4" s="61" t="s">
        <v>44</v>
      </c>
      <c r="CJ4" s="61" t="s">
        <v>44</v>
      </c>
      <c r="CK4" s="61"/>
      <c r="CL4" s="61" t="s">
        <v>44</v>
      </c>
      <c r="CM4" s="61" t="s">
        <v>44</v>
      </c>
      <c r="CN4" s="61"/>
      <c r="CO4" s="61" t="s">
        <v>44</v>
      </c>
      <c r="CP4" s="61" t="s">
        <v>44</v>
      </c>
      <c r="CQ4" s="61"/>
      <c r="CR4" s="61" t="s">
        <v>44</v>
      </c>
      <c r="CS4" s="61" t="s">
        <v>44</v>
      </c>
      <c r="CT4" s="61"/>
      <c r="CU4" s="61" t="s">
        <v>44</v>
      </c>
      <c r="CV4" s="61" t="s">
        <v>44</v>
      </c>
      <c r="CW4" s="61"/>
      <c r="CX4" s="61" t="s">
        <v>44</v>
      </c>
      <c r="CY4" s="61" t="s">
        <v>44</v>
      </c>
      <c r="CZ4" s="61"/>
      <c r="DA4" s="61" t="s">
        <v>44</v>
      </c>
      <c r="DB4" s="61" t="s">
        <v>44</v>
      </c>
      <c r="DC4" s="61"/>
      <c r="DD4" s="61" t="s">
        <v>44</v>
      </c>
      <c r="DE4" s="61" t="s">
        <v>44</v>
      </c>
      <c r="DF4" s="61"/>
      <c r="DG4" s="61" t="s">
        <v>44</v>
      </c>
      <c r="DH4" s="61" t="s">
        <v>44</v>
      </c>
      <c r="DI4" s="61"/>
      <c r="DJ4" s="61" t="s">
        <v>69</v>
      </c>
      <c r="DK4" s="61" t="s">
        <v>69</v>
      </c>
      <c r="DL4" s="61"/>
      <c r="DM4" s="61" t="s">
        <v>69</v>
      </c>
      <c r="DN4" s="61" t="s">
        <v>69</v>
      </c>
      <c r="DO4" s="61"/>
      <c r="DP4" s="61" t="s">
        <v>69</v>
      </c>
      <c r="DQ4" s="61" t="s">
        <v>69</v>
      </c>
      <c r="DR4" s="61"/>
      <c r="DS4" s="61" t="s">
        <v>69</v>
      </c>
      <c r="DT4" s="61" t="s">
        <v>69</v>
      </c>
      <c r="DU4" s="61"/>
      <c r="DV4" s="61" t="s">
        <v>69</v>
      </c>
      <c r="DW4" s="61" t="s">
        <v>69</v>
      </c>
      <c r="DX4" s="61"/>
      <c r="DY4" s="61" t="s">
        <v>69</v>
      </c>
      <c r="DZ4" s="61" t="s">
        <v>69</v>
      </c>
      <c r="EA4" s="61"/>
      <c r="EB4" s="61" t="s">
        <v>69</v>
      </c>
      <c r="EC4" s="61" t="s">
        <v>69</v>
      </c>
      <c r="ED4" s="61"/>
      <c r="EE4" s="61" t="s">
        <v>69</v>
      </c>
      <c r="EF4" s="61" t="s">
        <v>69</v>
      </c>
      <c r="EG4" s="61"/>
      <c r="EH4" s="61" t="s">
        <v>69</v>
      </c>
      <c r="EI4" s="61" t="s">
        <v>69</v>
      </c>
      <c r="EJ4" s="71"/>
    </row>
    <row r="5" spans="1:140" x14ac:dyDescent="0.2">
      <c r="A5" s="31" t="s">
        <v>2</v>
      </c>
      <c r="B5" s="49" t="s">
        <v>45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1"/>
      <c r="T5" s="49" t="s">
        <v>45</v>
      </c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2"/>
      <c r="AM5" s="9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1"/>
      <c r="BF5" s="9"/>
      <c r="BG5" s="10"/>
      <c r="BH5" s="10"/>
      <c r="BI5" s="10"/>
      <c r="BJ5" s="10"/>
      <c r="BK5" s="10"/>
      <c r="BL5" s="10"/>
      <c r="BM5" s="11"/>
      <c r="BO5" s="9"/>
      <c r="BP5" s="10"/>
      <c r="BQ5" s="11"/>
      <c r="BS5" s="59"/>
      <c r="BT5" s="10"/>
      <c r="BU5" s="11"/>
      <c r="BW5" s="9"/>
      <c r="BX5" s="11"/>
      <c r="BZ5" s="9"/>
      <c r="CA5" s="10"/>
      <c r="CB5" s="10"/>
      <c r="CC5" s="11"/>
      <c r="CE5" s="9"/>
      <c r="CF5" s="11"/>
      <c r="CH5" s="69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/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/>
      <c r="DI5" s="60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/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/>
      <c r="EG5" s="65"/>
      <c r="EH5" s="65"/>
      <c r="EI5" s="65"/>
      <c r="EJ5" s="70"/>
    </row>
    <row r="6" spans="1:140" ht="85.5" customHeight="1" x14ac:dyDescent="0.2">
      <c r="A6" s="31" t="s">
        <v>3</v>
      </c>
      <c r="B6" s="47" t="s">
        <v>46</v>
      </c>
      <c r="C6" s="48"/>
      <c r="D6" s="47" t="s">
        <v>53</v>
      </c>
      <c r="E6" s="48"/>
      <c r="F6" s="47" t="s">
        <v>55</v>
      </c>
      <c r="G6" s="48"/>
      <c r="H6" s="47" t="s">
        <v>57</v>
      </c>
      <c r="I6" s="48"/>
      <c r="J6" s="47" t="s">
        <v>59</v>
      </c>
      <c r="K6" s="48"/>
      <c r="L6" s="47" t="s">
        <v>61</v>
      </c>
      <c r="M6" s="48"/>
      <c r="N6" s="47" t="s">
        <v>63</v>
      </c>
      <c r="O6" s="48"/>
      <c r="P6" s="47" t="s">
        <v>65</v>
      </c>
      <c r="Q6" s="48"/>
      <c r="R6" s="47" t="s">
        <v>67</v>
      </c>
      <c r="S6" s="48"/>
      <c r="T6" s="47" t="s">
        <v>46</v>
      </c>
      <c r="U6" s="48"/>
      <c r="V6" s="47" t="s">
        <v>53</v>
      </c>
      <c r="W6" s="48"/>
      <c r="X6" s="47" t="s">
        <v>55</v>
      </c>
      <c r="Y6" s="48"/>
      <c r="Z6" s="47" t="s">
        <v>57</v>
      </c>
      <c r="AA6" s="48"/>
      <c r="AB6" s="47" t="s">
        <v>59</v>
      </c>
      <c r="AC6" s="48"/>
      <c r="AD6" s="47" t="s">
        <v>61</v>
      </c>
      <c r="AE6" s="48"/>
      <c r="AF6" s="47" t="s">
        <v>63</v>
      </c>
      <c r="AG6" s="48"/>
      <c r="AH6" s="47" t="s">
        <v>65</v>
      </c>
      <c r="AI6" s="48"/>
      <c r="AJ6" s="47" t="s">
        <v>67</v>
      </c>
      <c r="AK6" s="57"/>
      <c r="AM6" s="56" t="s">
        <v>46</v>
      </c>
      <c r="AN6" s="48"/>
      <c r="AO6" s="47" t="s">
        <v>53</v>
      </c>
      <c r="AP6" s="48"/>
      <c r="AQ6" s="47" t="s">
        <v>55</v>
      </c>
      <c r="AR6" s="48"/>
      <c r="AS6" s="47" t="s">
        <v>57</v>
      </c>
      <c r="AT6" s="48"/>
      <c r="AU6" s="47" t="s">
        <v>59</v>
      </c>
      <c r="AV6" s="48"/>
      <c r="AW6" s="47" t="s">
        <v>61</v>
      </c>
      <c r="AX6" s="48"/>
      <c r="AY6" s="47" t="s">
        <v>63</v>
      </c>
      <c r="AZ6" s="48"/>
      <c r="BA6" s="47" t="s">
        <v>65</v>
      </c>
      <c r="BB6" s="48"/>
      <c r="BC6" s="47" t="s">
        <v>67</v>
      </c>
      <c r="BD6" s="57"/>
      <c r="BF6" s="12"/>
      <c r="BG6" s="13"/>
      <c r="BH6" s="13"/>
      <c r="BI6" s="13"/>
      <c r="BJ6" s="13"/>
      <c r="BK6" s="13"/>
      <c r="BL6" s="13"/>
      <c r="BM6" s="14"/>
      <c r="BO6" s="9"/>
      <c r="BP6" s="10"/>
      <c r="BQ6" s="11"/>
      <c r="BS6" s="59"/>
      <c r="BT6" s="13"/>
      <c r="BU6" s="14"/>
      <c r="BW6" s="12"/>
      <c r="BX6" s="14"/>
      <c r="BZ6" s="12"/>
      <c r="CA6" s="13"/>
      <c r="CB6" s="13"/>
      <c r="CC6" s="14"/>
      <c r="CE6" s="12"/>
      <c r="CF6" s="14"/>
      <c r="CH6" s="69" t="s">
        <v>3</v>
      </c>
      <c r="CI6" s="66" t="s">
        <v>46</v>
      </c>
      <c r="CJ6" s="66"/>
      <c r="CK6" s="62"/>
      <c r="CL6" s="66" t="s">
        <v>53</v>
      </c>
      <c r="CM6" s="66"/>
      <c r="CN6" s="62"/>
      <c r="CO6" s="66" t="s">
        <v>55</v>
      </c>
      <c r="CP6" s="66"/>
      <c r="CQ6" s="62"/>
      <c r="CR6" s="66" t="s">
        <v>57</v>
      </c>
      <c r="CS6" s="66"/>
      <c r="CT6" s="62"/>
      <c r="CU6" s="66" t="s">
        <v>59</v>
      </c>
      <c r="CV6" s="66"/>
      <c r="CW6" s="62"/>
      <c r="CX6" s="66" t="s">
        <v>61</v>
      </c>
      <c r="CY6" s="66"/>
      <c r="CZ6" s="62"/>
      <c r="DA6" s="66" t="s">
        <v>63</v>
      </c>
      <c r="DB6" s="66"/>
      <c r="DC6" s="62"/>
      <c r="DD6" s="66" t="s">
        <v>65</v>
      </c>
      <c r="DE6" s="66"/>
      <c r="DF6" s="62"/>
      <c r="DG6" s="66" t="s">
        <v>67</v>
      </c>
      <c r="DH6" s="66"/>
      <c r="DI6" s="62"/>
      <c r="DJ6" s="66" t="s">
        <v>46</v>
      </c>
      <c r="DK6" s="66"/>
      <c r="DL6" s="62"/>
      <c r="DM6" s="66" t="s">
        <v>53</v>
      </c>
      <c r="DN6" s="66"/>
      <c r="DO6" s="62"/>
      <c r="DP6" s="66" t="s">
        <v>55</v>
      </c>
      <c r="DQ6" s="66"/>
      <c r="DR6" s="62"/>
      <c r="DS6" s="66" t="s">
        <v>57</v>
      </c>
      <c r="DT6" s="66"/>
      <c r="DU6" s="62"/>
      <c r="DV6" s="66" t="s">
        <v>59</v>
      </c>
      <c r="DW6" s="66"/>
      <c r="DX6" s="62"/>
      <c r="DY6" s="66" t="s">
        <v>61</v>
      </c>
      <c r="DZ6" s="66"/>
      <c r="EA6" s="62"/>
      <c r="EB6" s="66" t="s">
        <v>63</v>
      </c>
      <c r="EC6" s="66"/>
      <c r="ED6" s="62"/>
      <c r="EE6" s="66" t="s">
        <v>65</v>
      </c>
      <c r="EF6" s="66"/>
      <c r="EG6" s="62"/>
      <c r="EH6" s="66" t="s">
        <v>67</v>
      </c>
      <c r="EI6" s="66"/>
      <c r="EJ6" s="72"/>
    </row>
    <row r="7" spans="1:140" x14ac:dyDescent="0.2">
      <c r="A7" s="31" t="s">
        <v>4</v>
      </c>
      <c r="B7" s="3" t="s">
        <v>47</v>
      </c>
      <c r="C7" s="3" t="s">
        <v>47</v>
      </c>
      <c r="D7" s="3" t="s">
        <v>54</v>
      </c>
      <c r="E7" s="3" t="s">
        <v>54</v>
      </c>
      <c r="F7" s="3" t="s">
        <v>56</v>
      </c>
      <c r="G7" s="3" t="s">
        <v>56</v>
      </c>
      <c r="H7" s="3" t="s">
        <v>58</v>
      </c>
      <c r="I7" s="3" t="s">
        <v>58</v>
      </c>
      <c r="J7" s="3" t="s">
        <v>60</v>
      </c>
      <c r="K7" s="3" t="s">
        <v>60</v>
      </c>
      <c r="L7" s="3" t="s">
        <v>62</v>
      </c>
      <c r="M7" s="3" t="s">
        <v>62</v>
      </c>
      <c r="N7" s="3" t="s">
        <v>64</v>
      </c>
      <c r="O7" s="3" t="s">
        <v>64</v>
      </c>
      <c r="P7" s="3" t="s">
        <v>66</v>
      </c>
      <c r="Q7" s="3" t="s">
        <v>66</v>
      </c>
      <c r="R7" s="3" t="s">
        <v>68</v>
      </c>
      <c r="S7" s="3" t="s">
        <v>68</v>
      </c>
      <c r="T7" s="3" t="s">
        <v>47</v>
      </c>
      <c r="U7" s="3" t="s">
        <v>47</v>
      </c>
      <c r="V7" s="3" t="s">
        <v>54</v>
      </c>
      <c r="W7" s="3" t="s">
        <v>54</v>
      </c>
      <c r="X7" s="3" t="s">
        <v>56</v>
      </c>
      <c r="Y7" s="3" t="s">
        <v>56</v>
      </c>
      <c r="Z7" s="3" t="s">
        <v>58</v>
      </c>
      <c r="AA7" s="3" t="s">
        <v>58</v>
      </c>
      <c r="AB7" s="3" t="s">
        <v>60</v>
      </c>
      <c r="AC7" s="3" t="s">
        <v>60</v>
      </c>
      <c r="AD7" s="3" t="s">
        <v>62</v>
      </c>
      <c r="AE7" s="3" t="s">
        <v>62</v>
      </c>
      <c r="AF7" s="3" t="s">
        <v>64</v>
      </c>
      <c r="AG7" s="3" t="s">
        <v>64</v>
      </c>
      <c r="AH7" s="3" t="s">
        <v>66</v>
      </c>
      <c r="AI7" s="3" t="s">
        <v>66</v>
      </c>
      <c r="AJ7" s="3" t="s">
        <v>68</v>
      </c>
      <c r="AK7" s="16" t="s">
        <v>68</v>
      </c>
      <c r="AM7" s="15" t="s">
        <v>47</v>
      </c>
      <c r="AN7" s="3" t="s">
        <v>47</v>
      </c>
      <c r="AO7" s="3" t="s">
        <v>54</v>
      </c>
      <c r="AP7" s="3" t="s">
        <v>54</v>
      </c>
      <c r="AQ7" s="3" t="s">
        <v>56</v>
      </c>
      <c r="AR7" s="3" t="s">
        <v>56</v>
      </c>
      <c r="AS7" s="3" t="s">
        <v>58</v>
      </c>
      <c r="AT7" s="3" t="s">
        <v>58</v>
      </c>
      <c r="AU7" s="3" t="s">
        <v>60</v>
      </c>
      <c r="AV7" s="3" t="s">
        <v>60</v>
      </c>
      <c r="AW7" s="3" t="s">
        <v>62</v>
      </c>
      <c r="AX7" s="3" t="s">
        <v>62</v>
      </c>
      <c r="AY7" s="3" t="s">
        <v>64</v>
      </c>
      <c r="AZ7" s="3" t="s">
        <v>64</v>
      </c>
      <c r="BA7" s="3" t="s">
        <v>66</v>
      </c>
      <c r="BB7" s="3" t="s">
        <v>66</v>
      </c>
      <c r="BC7" s="3" t="s">
        <v>68</v>
      </c>
      <c r="BD7" s="16" t="s">
        <v>68</v>
      </c>
      <c r="BF7" s="9"/>
      <c r="BG7" s="10"/>
      <c r="BH7" s="10"/>
      <c r="BI7" s="10"/>
      <c r="BJ7" s="10"/>
      <c r="BK7" s="10"/>
      <c r="BL7" s="10"/>
      <c r="BM7" s="11"/>
      <c r="BO7" s="9"/>
      <c r="BP7" s="10"/>
      <c r="BQ7" s="11"/>
      <c r="BS7" s="9"/>
      <c r="BT7" s="10"/>
      <c r="BU7" s="11"/>
      <c r="BW7" s="9"/>
      <c r="BX7" s="11"/>
      <c r="BZ7" s="9"/>
      <c r="CA7" s="10"/>
      <c r="CB7" s="10"/>
      <c r="CC7" s="11"/>
      <c r="CE7" s="9"/>
      <c r="CF7" s="11"/>
      <c r="CH7" s="69" t="s">
        <v>4</v>
      </c>
      <c r="CI7" s="61" t="s">
        <v>47</v>
      </c>
      <c r="CJ7" s="61" t="s">
        <v>47</v>
      </c>
      <c r="CK7" s="61"/>
      <c r="CL7" s="61" t="s">
        <v>54</v>
      </c>
      <c r="CM7" s="61" t="s">
        <v>54</v>
      </c>
      <c r="CN7" s="61"/>
      <c r="CO7" s="61" t="s">
        <v>56</v>
      </c>
      <c r="CP7" s="61" t="s">
        <v>56</v>
      </c>
      <c r="CQ7" s="61"/>
      <c r="CR7" s="61" t="s">
        <v>58</v>
      </c>
      <c r="CS7" s="61" t="s">
        <v>58</v>
      </c>
      <c r="CT7" s="61"/>
      <c r="CU7" s="61" t="s">
        <v>60</v>
      </c>
      <c r="CV7" s="61" t="s">
        <v>60</v>
      </c>
      <c r="CW7" s="61"/>
      <c r="CX7" s="61" t="s">
        <v>62</v>
      </c>
      <c r="CY7" s="61" t="s">
        <v>62</v>
      </c>
      <c r="CZ7" s="61"/>
      <c r="DA7" s="61" t="s">
        <v>64</v>
      </c>
      <c r="DB7" s="61" t="s">
        <v>64</v>
      </c>
      <c r="DC7" s="61"/>
      <c r="DD7" s="61" t="s">
        <v>66</v>
      </c>
      <c r="DE7" s="61" t="s">
        <v>66</v>
      </c>
      <c r="DF7" s="61"/>
      <c r="DG7" s="61" t="s">
        <v>68</v>
      </c>
      <c r="DH7" s="61" t="s">
        <v>68</v>
      </c>
      <c r="DI7" s="61"/>
      <c r="DJ7" s="61" t="s">
        <v>47</v>
      </c>
      <c r="DK7" s="61" t="s">
        <v>47</v>
      </c>
      <c r="DL7" s="61"/>
      <c r="DM7" s="61" t="s">
        <v>54</v>
      </c>
      <c r="DN7" s="61" t="s">
        <v>54</v>
      </c>
      <c r="DO7" s="61"/>
      <c r="DP7" s="61" t="s">
        <v>56</v>
      </c>
      <c r="DQ7" s="61" t="s">
        <v>56</v>
      </c>
      <c r="DR7" s="61"/>
      <c r="DS7" s="61" t="s">
        <v>58</v>
      </c>
      <c r="DT7" s="61" t="s">
        <v>58</v>
      </c>
      <c r="DU7" s="61"/>
      <c r="DV7" s="61" t="s">
        <v>60</v>
      </c>
      <c r="DW7" s="61" t="s">
        <v>60</v>
      </c>
      <c r="DX7" s="61"/>
      <c r="DY7" s="61" t="s">
        <v>62</v>
      </c>
      <c r="DZ7" s="61" t="s">
        <v>62</v>
      </c>
      <c r="EA7" s="61"/>
      <c r="EB7" s="61" t="s">
        <v>64</v>
      </c>
      <c r="EC7" s="61" t="s">
        <v>64</v>
      </c>
      <c r="ED7" s="61"/>
      <c r="EE7" s="61" t="s">
        <v>66</v>
      </c>
      <c r="EF7" s="61" t="s">
        <v>66</v>
      </c>
      <c r="EG7" s="61"/>
      <c r="EH7" s="61" t="s">
        <v>68</v>
      </c>
      <c r="EI7" s="61" t="s">
        <v>68</v>
      </c>
      <c r="EJ7" s="71"/>
    </row>
    <row r="8" spans="1:140" x14ac:dyDescent="0.2">
      <c r="A8" s="31" t="s">
        <v>5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  <c r="L8" s="4">
        <v>4</v>
      </c>
      <c r="M8" s="4">
        <v>4</v>
      </c>
      <c r="N8" s="4">
        <v>4</v>
      </c>
      <c r="O8" s="4">
        <v>4</v>
      </c>
      <c r="P8" s="4">
        <v>4</v>
      </c>
      <c r="Q8" s="4">
        <v>4</v>
      </c>
      <c r="R8" s="4">
        <v>4</v>
      </c>
      <c r="S8" s="4">
        <v>4</v>
      </c>
      <c r="T8" s="4">
        <v>3</v>
      </c>
      <c r="U8" s="4">
        <v>3</v>
      </c>
      <c r="V8" s="4">
        <v>3</v>
      </c>
      <c r="W8" s="4">
        <v>3</v>
      </c>
      <c r="X8" s="4">
        <v>3</v>
      </c>
      <c r="Y8" s="4">
        <v>3</v>
      </c>
      <c r="Z8" s="4">
        <v>3</v>
      </c>
      <c r="AA8" s="4">
        <v>3</v>
      </c>
      <c r="AB8" s="4">
        <v>3</v>
      </c>
      <c r="AC8" s="4">
        <v>3</v>
      </c>
      <c r="AD8" s="4">
        <v>3</v>
      </c>
      <c r="AE8" s="4">
        <v>3</v>
      </c>
      <c r="AF8" s="4">
        <v>3</v>
      </c>
      <c r="AG8" s="4">
        <v>3</v>
      </c>
      <c r="AH8" s="4">
        <v>3</v>
      </c>
      <c r="AI8" s="4">
        <v>3</v>
      </c>
      <c r="AJ8" s="4">
        <v>3</v>
      </c>
      <c r="AK8" s="32">
        <v>3</v>
      </c>
      <c r="AM8" s="9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1"/>
      <c r="BF8" s="9"/>
      <c r="BG8" s="10"/>
      <c r="BH8" s="10"/>
      <c r="BI8" s="10"/>
      <c r="BJ8" s="10"/>
      <c r="BK8" s="10"/>
      <c r="BL8" s="10"/>
      <c r="BM8" s="11"/>
      <c r="BO8" s="9"/>
      <c r="BP8" s="10"/>
      <c r="BQ8" s="11"/>
      <c r="BS8" s="9"/>
      <c r="BT8" s="10">
        <v>3</v>
      </c>
      <c r="BU8" s="11">
        <v>4</v>
      </c>
      <c r="BW8" s="9"/>
      <c r="BX8" s="11"/>
      <c r="BZ8" s="9">
        <v>3</v>
      </c>
      <c r="CA8" s="10"/>
      <c r="CB8" s="10"/>
      <c r="CC8" s="11">
        <v>4</v>
      </c>
      <c r="CE8" s="9"/>
      <c r="CF8" s="11"/>
      <c r="CH8" s="69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73"/>
    </row>
    <row r="9" spans="1:140" x14ac:dyDescent="0.2">
      <c r="A9" s="31" t="s">
        <v>6</v>
      </c>
      <c r="B9" s="4">
        <v>3</v>
      </c>
      <c r="C9" s="4">
        <v>3</v>
      </c>
      <c r="D9" s="4">
        <v>3</v>
      </c>
      <c r="E9" s="4">
        <v>3</v>
      </c>
      <c r="F9" s="4">
        <v>3</v>
      </c>
      <c r="G9" s="4">
        <v>3</v>
      </c>
      <c r="H9" s="4">
        <v>3</v>
      </c>
      <c r="I9" s="4">
        <v>3</v>
      </c>
      <c r="J9" s="4">
        <v>3</v>
      </c>
      <c r="K9" s="4">
        <v>3</v>
      </c>
      <c r="L9" s="4">
        <v>3</v>
      </c>
      <c r="M9" s="4">
        <v>3</v>
      </c>
      <c r="N9" s="4">
        <v>3</v>
      </c>
      <c r="O9" s="4">
        <v>3</v>
      </c>
      <c r="P9" s="4">
        <v>3</v>
      </c>
      <c r="Q9" s="4">
        <v>3</v>
      </c>
      <c r="R9" s="4">
        <v>3</v>
      </c>
      <c r="S9" s="4">
        <v>3</v>
      </c>
      <c r="T9" s="4">
        <v>4</v>
      </c>
      <c r="U9" s="4">
        <v>4</v>
      </c>
      <c r="V9" s="4">
        <v>4</v>
      </c>
      <c r="W9" s="4">
        <v>4</v>
      </c>
      <c r="X9" s="4">
        <v>4</v>
      </c>
      <c r="Y9" s="4">
        <v>4</v>
      </c>
      <c r="Z9" s="4">
        <v>4</v>
      </c>
      <c r="AA9" s="4">
        <v>4</v>
      </c>
      <c r="AB9" s="4">
        <v>4</v>
      </c>
      <c r="AC9" s="4">
        <v>4</v>
      </c>
      <c r="AD9" s="4">
        <v>4</v>
      </c>
      <c r="AE9" s="4">
        <v>4</v>
      </c>
      <c r="AF9" s="4">
        <v>4</v>
      </c>
      <c r="AG9" s="4">
        <v>4</v>
      </c>
      <c r="AH9" s="4">
        <v>4</v>
      </c>
      <c r="AI9" s="4">
        <v>4</v>
      </c>
      <c r="AJ9" s="4">
        <v>4</v>
      </c>
      <c r="AK9" s="32">
        <v>4</v>
      </c>
      <c r="AM9" s="9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1"/>
      <c r="BF9" s="9"/>
      <c r="BG9" s="10"/>
      <c r="BH9" s="10"/>
      <c r="BI9" s="10"/>
      <c r="BJ9" s="10"/>
      <c r="BK9" s="10"/>
      <c r="BL9" s="10"/>
      <c r="BM9" s="11"/>
      <c r="BO9" s="9"/>
      <c r="BP9" s="10"/>
      <c r="BQ9" s="11"/>
      <c r="BS9" s="9"/>
      <c r="BT9" s="10">
        <v>4</v>
      </c>
      <c r="BU9" s="11">
        <v>3</v>
      </c>
      <c r="BW9" s="9"/>
      <c r="BX9" s="11"/>
      <c r="BZ9" s="9">
        <v>4</v>
      </c>
      <c r="CA9" s="10"/>
      <c r="CB9" s="10"/>
      <c r="CC9" s="11">
        <v>3</v>
      </c>
      <c r="CE9" s="9"/>
      <c r="CF9" s="11"/>
      <c r="CH9" s="69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73"/>
    </row>
    <row r="10" spans="1:140" x14ac:dyDescent="0.2">
      <c r="A10" s="31" t="s">
        <v>7</v>
      </c>
      <c r="B10" s="3" t="s">
        <v>48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3" t="s">
        <v>48</v>
      </c>
      <c r="S10" s="3" t="s">
        <v>48</v>
      </c>
      <c r="T10" s="3" t="s">
        <v>48</v>
      </c>
      <c r="U10" s="3" t="s">
        <v>48</v>
      </c>
      <c r="V10" s="3" t="s">
        <v>48</v>
      </c>
      <c r="W10" s="3" t="s">
        <v>48</v>
      </c>
      <c r="X10" s="3" t="s">
        <v>48</v>
      </c>
      <c r="Y10" s="3" t="s">
        <v>48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16" t="s">
        <v>48</v>
      </c>
      <c r="AM10" s="9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1"/>
      <c r="BF10" s="9"/>
      <c r="BG10" s="10"/>
      <c r="BH10" s="10"/>
      <c r="BI10" s="10"/>
      <c r="BJ10" s="10"/>
      <c r="BK10" s="10"/>
      <c r="BL10" s="10"/>
      <c r="BM10" s="11"/>
      <c r="BO10" s="9"/>
      <c r="BP10" s="10"/>
      <c r="BQ10" s="11"/>
      <c r="BS10" s="9"/>
      <c r="BT10" s="10"/>
      <c r="BU10" s="11"/>
      <c r="BW10" s="9"/>
      <c r="BX10" s="11"/>
      <c r="BZ10" s="9"/>
      <c r="CA10" s="10"/>
      <c r="CB10" s="10"/>
      <c r="CC10" s="11"/>
      <c r="CE10" s="9"/>
      <c r="CF10" s="11"/>
      <c r="CH10" s="69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71"/>
    </row>
    <row r="11" spans="1:140" x14ac:dyDescent="0.2">
      <c r="A11" s="31" t="s">
        <v>8</v>
      </c>
      <c r="B11" s="49" t="s">
        <v>49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1"/>
      <c r="T11" s="49" t="s">
        <v>70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2"/>
      <c r="AM11" s="9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1"/>
      <c r="BF11" s="9"/>
      <c r="BG11" s="10"/>
      <c r="BH11" s="10"/>
      <c r="BI11" s="10"/>
      <c r="BJ11" s="10"/>
      <c r="BK11" s="10"/>
      <c r="BL11" s="10"/>
      <c r="BM11" s="11"/>
      <c r="BO11" s="9"/>
      <c r="BP11" s="10"/>
      <c r="BQ11" s="11"/>
      <c r="BS11" s="9"/>
      <c r="BT11" s="10"/>
      <c r="BU11" s="11"/>
      <c r="BW11" s="9"/>
      <c r="BX11" s="11"/>
      <c r="BZ11" s="9"/>
      <c r="CA11" s="10"/>
      <c r="CB11" s="10"/>
      <c r="CC11" s="11"/>
      <c r="CE11" s="9"/>
      <c r="CF11" s="11"/>
      <c r="CH11" s="69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/>
      <c r="DG11" s="65"/>
      <c r="DH11" s="65"/>
      <c r="DI11" s="60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70"/>
    </row>
    <row r="12" spans="1:140" x14ac:dyDescent="0.2">
      <c r="A12" s="31" t="s">
        <v>9</v>
      </c>
      <c r="B12" s="5">
        <v>1.1000000000000001</v>
      </c>
      <c r="C12" s="3"/>
      <c r="D12" s="5">
        <v>1.1000000000000001</v>
      </c>
      <c r="E12" s="3"/>
      <c r="F12" s="5">
        <v>1.1000000000000001</v>
      </c>
      <c r="G12" s="3"/>
      <c r="H12" s="5">
        <v>1.1000000000000001</v>
      </c>
      <c r="I12" s="3"/>
      <c r="J12" s="5">
        <v>1.1000000000000001</v>
      </c>
      <c r="K12" s="3"/>
      <c r="L12" s="5">
        <v>1.1000000000000001</v>
      </c>
      <c r="M12" s="3"/>
      <c r="N12" s="5">
        <v>1.1000000000000001</v>
      </c>
      <c r="O12" s="3"/>
      <c r="P12" s="5">
        <v>1.1000000000000001</v>
      </c>
      <c r="Q12" s="3"/>
      <c r="R12" s="5">
        <v>1.1000000000000001</v>
      </c>
      <c r="S12" s="3"/>
      <c r="T12" s="5">
        <v>1.1000000000000001</v>
      </c>
      <c r="U12" s="3"/>
      <c r="V12" s="5">
        <v>1.1000000000000001</v>
      </c>
      <c r="W12" s="3"/>
      <c r="X12" s="5">
        <v>1.1000000000000001</v>
      </c>
      <c r="Y12" s="3"/>
      <c r="Z12" s="5">
        <v>1.1000000000000001</v>
      </c>
      <c r="AA12" s="3"/>
      <c r="AB12" s="5">
        <v>1.1000000000000001</v>
      </c>
      <c r="AC12" s="3"/>
      <c r="AD12" s="5">
        <v>1.1000000000000001</v>
      </c>
      <c r="AE12" s="3"/>
      <c r="AF12" s="5">
        <v>1.1000000000000001</v>
      </c>
      <c r="AG12" s="3"/>
      <c r="AH12" s="5">
        <v>1.1000000000000001</v>
      </c>
      <c r="AI12" s="3"/>
      <c r="AJ12" s="5">
        <v>1.1000000000000001</v>
      </c>
      <c r="AK12" s="16"/>
      <c r="AM12" s="9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1"/>
      <c r="BF12" s="9">
        <v>1.1000000000000001</v>
      </c>
      <c r="BG12" s="10"/>
      <c r="BH12" s="10"/>
      <c r="BI12" s="10"/>
      <c r="BJ12" s="10">
        <v>1.1000000000000001</v>
      </c>
      <c r="BK12" s="10"/>
      <c r="BL12" s="10"/>
      <c r="BM12" s="11"/>
      <c r="BO12" s="9"/>
      <c r="BP12" s="10"/>
      <c r="BQ12" s="11"/>
      <c r="BS12" s="9"/>
      <c r="BT12" s="10"/>
      <c r="BU12" s="11"/>
      <c r="BW12" s="9"/>
      <c r="BX12" s="11"/>
      <c r="BZ12" s="9"/>
      <c r="CA12" s="10"/>
      <c r="CB12" s="10"/>
      <c r="CC12" s="11"/>
      <c r="CE12" s="9"/>
      <c r="CF12" s="11"/>
      <c r="CH12" s="69"/>
      <c r="CI12" s="67"/>
      <c r="CJ12" s="61"/>
      <c r="CK12" s="61"/>
      <c r="CL12" s="67"/>
      <c r="CM12" s="61"/>
      <c r="CN12" s="61"/>
      <c r="CO12" s="67"/>
      <c r="CP12" s="61"/>
      <c r="CQ12" s="61"/>
      <c r="CR12" s="67"/>
      <c r="CS12" s="61"/>
      <c r="CT12" s="61"/>
      <c r="CU12" s="67"/>
      <c r="CV12" s="61"/>
      <c r="CW12" s="61"/>
      <c r="CX12" s="67"/>
      <c r="CY12" s="61"/>
      <c r="CZ12" s="61"/>
      <c r="DA12" s="67"/>
      <c r="DB12" s="61"/>
      <c r="DC12" s="61"/>
      <c r="DD12" s="67"/>
      <c r="DE12" s="61"/>
      <c r="DF12" s="61"/>
      <c r="DG12" s="67"/>
      <c r="DH12" s="61"/>
      <c r="DI12" s="61"/>
      <c r="DJ12" s="67"/>
      <c r="DK12" s="61"/>
      <c r="DL12" s="61"/>
      <c r="DM12" s="67"/>
      <c r="DN12" s="61"/>
      <c r="DO12" s="61"/>
      <c r="DP12" s="67"/>
      <c r="DQ12" s="61"/>
      <c r="DR12" s="61"/>
      <c r="DS12" s="67"/>
      <c r="DT12" s="61"/>
      <c r="DU12" s="61"/>
      <c r="DV12" s="67"/>
      <c r="DW12" s="61"/>
      <c r="DX12" s="61"/>
      <c r="DY12" s="67"/>
      <c r="DZ12" s="61"/>
      <c r="EA12" s="61"/>
      <c r="EB12" s="67"/>
      <c r="EC12" s="61"/>
      <c r="ED12" s="61"/>
      <c r="EE12" s="67"/>
      <c r="EF12" s="61"/>
      <c r="EG12" s="61"/>
      <c r="EH12" s="67"/>
      <c r="EI12" s="61"/>
      <c r="EJ12" s="71"/>
    </row>
    <row r="13" spans="1:140" x14ac:dyDescent="0.2">
      <c r="A13" s="31" t="s">
        <v>11</v>
      </c>
      <c r="B13" s="3" t="s">
        <v>50</v>
      </c>
      <c r="C13" s="3" t="s">
        <v>52</v>
      </c>
      <c r="D13" s="3" t="s">
        <v>50</v>
      </c>
      <c r="E13" s="3" t="s">
        <v>52</v>
      </c>
      <c r="F13" s="3" t="s">
        <v>50</v>
      </c>
      <c r="G13" s="3" t="s">
        <v>52</v>
      </c>
      <c r="H13" s="3" t="s">
        <v>50</v>
      </c>
      <c r="I13" s="3" t="s">
        <v>52</v>
      </c>
      <c r="J13" s="3" t="s">
        <v>50</v>
      </c>
      <c r="K13" s="3" t="s">
        <v>52</v>
      </c>
      <c r="L13" s="3" t="s">
        <v>50</v>
      </c>
      <c r="M13" s="3" t="s">
        <v>52</v>
      </c>
      <c r="N13" s="3" t="s">
        <v>50</v>
      </c>
      <c r="O13" s="3" t="s">
        <v>52</v>
      </c>
      <c r="P13" s="3" t="s">
        <v>50</v>
      </c>
      <c r="Q13" s="3" t="s">
        <v>52</v>
      </c>
      <c r="R13" s="3" t="s">
        <v>50</v>
      </c>
      <c r="S13" s="3" t="s">
        <v>52</v>
      </c>
      <c r="T13" s="3" t="s">
        <v>50</v>
      </c>
      <c r="U13" s="3" t="s">
        <v>52</v>
      </c>
      <c r="V13" s="3" t="s">
        <v>50</v>
      </c>
      <c r="W13" s="3" t="s">
        <v>52</v>
      </c>
      <c r="X13" s="3" t="s">
        <v>50</v>
      </c>
      <c r="Y13" s="3" t="s">
        <v>52</v>
      </c>
      <c r="Z13" s="3" t="s">
        <v>50</v>
      </c>
      <c r="AA13" s="3" t="s">
        <v>52</v>
      </c>
      <c r="AB13" s="3" t="s">
        <v>50</v>
      </c>
      <c r="AC13" s="3" t="s">
        <v>52</v>
      </c>
      <c r="AD13" s="3" t="s">
        <v>50</v>
      </c>
      <c r="AE13" s="3" t="s">
        <v>52</v>
      </c>
      <c r="AF13" s="3" t="s">
        <v>50</v>
      </c>
      <c r="AG13" s="3" t="s">
        <v>52</v>
      </c>
      <c r="AH13" s="3" t="s">
        <v>50</v>
      </c>
      <c r="AI13" s="3" t="s">
        <v>52</v>
      </c>
      <c r="AJ13" s="3" t="s">
        <v>50</v>
      </c>
      <c r="AK13" s="16" t="s">
        <v>52</v>
      </c>
      <c r="AM13" s="15" t="s">
        <v>50</v>
      </c>
      <c r="AN13" s="3" t="s">
        <v>52</v>
      </c>
      <c r="AO13" s="3" t="s">
        <v>50</v>
      </c>
      <c r="AP13" s="3" t="s">
        <v>52</v>
      </c>
      <c r="AQ13" s="3" t="s">
        <v>50</v>
      </c>
      <c r="AR13" s="3" t="s">
        <v>52</v>
      </c>
      <c r="AS13" s="3" t="s">
        <v>50</v>
      </c>
      <c r="AT13" s="3" t="s">
        <v>52</v>
      </c>
      <c r="AU13" s="3" t="s">
        <v>50</v>
      </c>
      <c r="AV13" s="3" t="s">
        <v>52</v>
      </c>
      <c r="AW13" s="3" t="s">
        <v>50</v>
      </c>
      <c r="AX13" s="3" t="s">
        <v>52</v>
      </c>
      <c r="AY13" s="3" t="s">
        <v>50</v>
      </c>
      <c r="AZ13" s="3" t="s">
        <v>52</v>
      </c>
      <c r="BA13" s="3" t="s">
        <v>50</v>
      </c>
      <c r="BB13" s="3" t="s">
        <v>52</v>
      </c>
      <c r="BC13" s="3" t="s">
        <v>50</v>
      </c>
      <c r="BD13" s="16" t="s">
        <v>52</v>
      </c>
      <c r="BF13" s="15" t="s">
        <v>50</v>
      </c>
      <c r="BG13" s="3" t="s">
        <v>71</v>
      </c>
      <c r="BH13" s="3" t="s">
        <v>52</v>
      </c>
      <c r="BI13" s="3" t="s">
        <v>73</v>
      </c>
      <c r="BJ13" s="3" t="s">
        <v>50</v>
      </c>
      <c r="BK13" s="3" t="s">
        <v>71</v>
      </c>
      <c r="BL13" s="3" t="s">
        <v>52</v>
      </c>
      <c r="BM13" s="16" t="s">
        <v>73</v>
      </c>
      <c r="BO13" s="38" t="s">
        <v>50</v>
      </c>
      <c r="BP13" s="39" t="s">
        <v>71</v>
      </c>
      <c r="BQ13" s="40" t="s">
        <v>52</v>
      </c>
      <c r="BS13" s="9"/>
      <c r="BT13" s="3" t="s">
        <v>52</v>
      </c>
      <c r="BU13" s="16" t="s">
        <v>52</v>
      </c>
      <c r="BW13" s="3" t="s">
        <v>73</v>
      </c>
      <c r="BX13" s="3" t="s">
        <v>73</v>
      </c>
      <c r="BZ13" s="15" t="s">
        <v>52</v>
      </c>
      <c r="CA13" s="26" t="s">
        <v>80</v>
      </c>
      <c r="CB13" s="26" t="s">
        <v>80</v>
      </c>
      <c r="CC13" s="16" t="s">
        <v>52</v>
      </c>
      <c r="CE13" s="3" t="s">
        <v>73</v>
      </c>
      <c r="CF13" s="3" t="s">
        <v>73</v>
      </c>
      <c r="CH13" s="69" t="s">
        <v>11</v>
      </c>
      <c r="CI13" s="61" t="s">
        <v>50</v>
      </c>
      <c r="CJ13" s="61" t="s">
        <v>52</v>
      </c>
      <c r="CK13" s="61"/>
      <c r="CL13" s="61" t="s">
        <v>50</v>
      </c>
      <c r="CM13" s="61" t="s">
        <v>52</v>
      </c>
      <c r="CN13" s="61"/>
      <c r="CO13" s="61" t="s">
        <v>50</v>
      </c>
      <c r="CP13" s="61" t="s">
        <v>52</v>
      </c>
      <c r="CQ13" s="61"/>
      <c r="CR13" s="61" t="s">
        <v>50</v>
      </c>
      <c r="CS13" s="61" t="s">
        <v>52</v>
      </c>
      <c r="CT13" s="61"/>
      <c r="CU13" s="61" t="s">
        <v>50</v>
      </c>
      <c r="CV13" s="61" t="s">
        <v>52</v>
      </c>
      <c r="CW13" s="61"/>
      <c r="CX13" s="61" t="s">
        <v>50</v>
      </c>
      <c r="CY13" s="61" t="s">
        <v>52</v>
      </c>
      <c r="CZ13" s="61"/>
      <c r="DA13" s="61" t="s">
        <v>50</v>
      </c>
      <c r="DB13" s="61" t="s">
        <v>52</v>
      </c>
      <c r="DC13" s="61"/>
      <c r="DD13" s="61" t="s">
        <v>50</v>
      </c>
      <c r="DE13" s="61" t="s">
        <v>52</v>
      </c>
      <c r="DF13" s="61"/>
      <c r="DG13" s="61" t="s">
        <v>50</v>
      </c>
      <c r="DH13" s="61" t="s">
        <v>52</v>
      </c>
      <c r="DI13" s="61"/>
      <c r="DJ13" s="61" t="s">
        <v>50</v>
      </c>
      <c r="DK13" s="61" t="s">
        <v>52</v>
      </c>
      <c r="DL13" s="61"/>
      <c r="DM13" s="61" t="s">
        <v>50</v>
      </c>
      <c r="DN13" s="61" t="s">
        <v>52</v>
      </c>
      <c r="DO13" s="61"/>
      <c r="DP13" s="61" t="s">
        <v>50</v>
      </c>
      <c r="DQ13" s="61" t="s">
        <v>52</v>
      </c>
      <c r="DR13" s="61"/>
      <c r="DS13" s="61" t="s">
        <v>50</v>
      </c>
      <c r="DT13" s="61" t="s">
        <v>52</v>
      </c>
      <c r="DU13" s="61"/>
      <c r="DV13" s="61" t="s">
        <v>50</v>
      </c>
      <c r="DW13" s="61" t="s">
        <v>52</v>
      </c>
      <c r="DX13" s="61"/>
      <c r="DY13" s="61" t="s">
        <v>50</v>
      </c>
      <c r="DZ13" s="61" t="s">
        <v>52</v>
      </c>
      <c r="EA13" s="61"/>
      <c r="EB13" s="61" t="s">
        <v>50</v>
      </c>
      <c r="EC13" s="61" t="s">
        <v>52</v>
      </c>
      <c r="ED13" s="61"/>
      <c r="EE13" s="61" t="s">
        <v>50</v>
      </c>
      <c r="EF13" s="61" t="s">
        <v>52</v>
      </c>
      <c r="EG13" s="61"/>
      <c r="EH13" s="61" t="s">
        <v>50</v>
      </c>
      <c r="EI13" s="61" t="s">
        <v>52</v>
      </c>
      <c r="EJ13" s="71"/>
    </row>
    <row r="14" spans="1:140" ht="12" x14ac:dyDescent="0.2">
      <c r="A14" s="31" t="s">
        <v>12</v>
      </c>
      <c r="B14" s="6">
        <v>0.93400000000000005</v>
      </c>
      <c r="C14" s="6">
        <v>3.1080000000000001</v>
      </c>
      <c r="D14" s="6">
        <v>1.0669999999999999</v>
      </c>
      <c r="E14" s="6">
        <v>0.52400000000000002</v>
      </c>
      <c r="F14" s="6">
        <v>0.26700000000000002</v>
      </c>
      <c r="G14" s="6">
        <v>0.23799999999999999</v>
      </c>
      <c r="H14" s="6">
        <v>0.26700000000000002</v>
      </c>
      <c r="I14" s="6">
        <v>0.216</v>
      </c>
      <c r="J14" s="6">
        <v>1.034</v>
      </c>
      <c r="K14" s="6">
        <v>1.2170000000000001</v>
      </c>
      <c r="L14" s="6">
        <v>1.167</v>
      </c>
      <c r="M14" s="6">
        <v>1.3440000000000001</v>
      </c>
      <c r="N14" s="6">
        <v>4.1669999999999998</v>
      </c>
      <c r="O14" s="6">
        <v>3.7149999999999999</v>
      </c>
      <c r="P14" s="6">
        <v>0.46700000000000003</v>
      </c>
      <c r="Q14" s="6">
        <v>0.18099999999999999</v>
      </c>
      <c r="R14" s="5">
        <v>1.3</v>
      </c>
      <c r="S14" s="6">
        <v>1.194</v>
      </c>
      <c r="T14" s="6">
        <v>5.6669999999999998</v>
      </c>
      <c r="U14" s="6">
        <v>2.2669999999999999</v>
      </c>
      <c r="V14" s="6">
        <v>1.7000000000000001E-2</v>
      </c>
      <c r="W14" s="6">
        <v>0.38300000000000001</v>
      </c>
      <c r="X14" s="6">
        <v>1.7000000000000001E-2</v>
      </c>
      <c r="Y14" s="6">
        <v>0.17299999999999999</v>
      </c>
      <c r="Z14" s="6">
        <v>1.7000000000000001E-2</v>
      </c>
      <c r="AA14" s="6">
        <v>0.158</v>
      </c>
      <c r="AB14" s="6">
        <v>1.7000000000000001E-2</v>
      </c>
      <c r="AC14" s="6">
        <v>0.88700000000000001</v>
      </c>
      <c r="AD14" s="6">
        <v>1.7000000000000001E-2</v>
      </c>
      <c r="AE14" s="6">
        <v>0.98099999999999998</v>
      </c>
      <c r="AF14" s="4">
        <v>2</v>
      </c>
      <c r="AG14" s="6">
        <v>2.7090000000000001</v>
      </c>
      <c r="AH14" s="6">
        <v>1.7000000000000001E-2</v>
      </c>
      <c r="AI14" s="6">
        <v>0.13200000000000001</v>
      </c>
      <c r="AJ14" s="6">
        <v>1.7000000000000001E-2</v>
      </c>
      <c r="AK14" s="33">
        <v>0.87</v>
      </c>
      <c r="AM14" s="17">
        <f>SUMIFS($B14:$AK14,$B$7:$AK$7,AM$7,$B$13:$AK$13,AM$13)</f>
        <v>6.601</v>
      </c>
      <c r="AN14" s="18">
        <f t="shared" ref="AN14:BD29" si="0">SUMIFS($B14:$AK14,$B$7:$AK$7,AN$7,$B$13:$AK$13,AN$13)</f>
        <v>5.375</v>
      </c>
      <c r="AO14" s="18">
        <f t="shared" si="0"/>
        <v>1.0839999999999999</v>
      </c>
      <c r="AP14" s="18">
        <f t="shared" si="0"/>
        <v>0.90700000000000003</v>
      </c>
      <c r="AQ14" s="18">
        <f t="shared" si="0"/>
        <v>0.28400000000000003</v>
      </c>
      <c r="AR14" s="18">
        <f t="shared" si="0"/>
        <v>0.41099999999999998</v>
      </c>
      <c r="AS14" s="18">
        <f t="shared" si="0"/>
        <v>0.28400000000000003</v>
      </c>
      <c r="AT14" s="18">
        <f t="shared" si="0"/>
        <v>0.374</v>
      </c>
      <c r="AU14" s="18">
        <f t="shared" si="0"/>
        <v>1.0509999999999999</v>
      </c>
      <c r="AV14" s="18">
        <f t="shared" si="0"/>
        <v>2.1040000000000001</v>
      </c>
      <c r="AW14" s="18">
        <f t="shared" si="0"/>
        <v>1.1839999999999999</v>
      </c>
      <c r="AX14" s="18">
        <f t="shared" si="0"/>
        <v>2.3250000000000002</v>
      </c>
      <c r="AY14" s="18">
        <f t="shared" si="0"/>
        <v>6.1669999999999998</v>
      </c>
      <c r="AZ14" s="18">
        <f t="shared" si="0"/>
        <v>6.4239999999999995</v>
      </c>
      <c r="BA14" s="18">
        <f t="shared" si="0"/>
        <v>0.48400000000000004</v>
      </c>
      <c r="BB14" s="18">
        <f t="shared" si="0"/>
        <v>0.313</v>
      </c>
      <c r="BC14" s="18">
        <f t="shared" si="0"/>
        <v>1.3169999999999999</v>
      </c>
      <c r="BD14" s="19">
        <f t="shared" si="0"/>
        <v>2.0640000000000001</v>
      </c>
      <c r="BF14" s="17">
        <f>SUMIFS($B14:$AK14,$B$13:$AK$13,BF$13,$B$4:$AK$4,BF$4)</f>
        <v>7.7860000000000023</v>
      </c>
      <c r="BG14" s="18">
        <f>ROUND(BF14*$AH$12,3)</f>
        <v>8.5649999999999995</v>
      </c>
      <c r="BH14" s="18">
        <f>SUMIFS($B14:$AK14,$B$13:$AK$13,BH$13,$B$4:$AK$4,BH$4)</f>
        <v>8.5599999999999987</v>
      </c>
      <c r="BI14" s="18">
        <f>MAX(BH14-BG14,0)</f>
        <v>0</v>
      </c>
      <c r="BJ14" s="18">
        <f>SUMIFS($B14:$AK14,$B$13:$AK$13,BJ$13,$B$4:$AK$4,BJ$4)</f>
        <v>10.67</v>
      </c>
      <c r="BK14" s="18">
        <f>ROUND(BJ14*$P$12,3)</f>
        <v>11.737</v>
      </c>
      <c r="BL14" s="18">
        <f>SUMIFS($B14:$AK14,$B$13:$AK$13,BL$13,$B$4:$AK$4,BL$4)</f>
        <v>11.737000000000002</v>
      </c>
      <c r="BM14" s="19">
        <f>MAX(BL14-BK14,0)</f>
        <v>1.7763568394002505E-15</v>
      </c>
      <c r="BO14" s="17">
        <f>SUMIFS($BF14:$BM14,$BF$13:$BM$13,BO$13)</f>
        <v>18.456000000000003</v>
      </c>
      <c r="BP14" s="18">
        <f>SUMIFS($BF14:$BM14,$BF$13:$BM$13,BP$13)</f>
        <v>20.302</v>
      </c>
      <c r="BQ14" s="19">
        <f>SUMIFS($BF14:$BM14,$BF$13:$BM$13,BQ$13)</f>
        <v>20.297000000000001</v>
      </c>
      <c r="BS14" s="9" t="str">
        <f t="shared" ref="BS14:BS43" si="1">IF(BQ14&gt;BP14, "2.1", IF(BQ14&gt;BO14, "2.2", "2.3"))</f>
        <v>2.2</v>
      </c>
      <c r="BT14" s="18">
        <f t="shared" ref="BT14:BT25" si="2">BQ14-BU14</f>
        <v>8.56</v>
      </c>
      <c r="BU14" s="19">
        <f>MIN(BQ14,BK14)</f>
        <v>11.737</v>
      </c>
      <c r="BW14" s="29">
        <f>MAX(BT14-BG14,0)</f>
        <v>0</v>
      </c>
      <c r="BX14" s="30">
        <f>MAX(BU14-BK14,0)</f>
        <v>0</v>
      </c>
      <c r="BZ14" s="17">
        <f>BT14-MIN(BT14,$BT$45,$BJ$45-$BU$45,MAX(MIN(BQ14,BK14)-BU14,0))</f>
        <v>8.56</v>
      </c>
      <c r="CA14" s="27">
        <f>BT45+(BZ14-BT14)</f>
        <v>101.28599999999997</v>
      </c>
      <c r="CB14" s="27">
        <f>BU45-(BZ14-BT14)</f>
        <v>305.72799999999995</v>
      </c>
      <c r="CC14" s="19">
        <f>BU14-(BZ14-BT14)</f>
        <v>11.737</v>
      </c>
      <c r="CE14" s="29">
        <f>MAX(BZ14-BG14,0)</f>
        <v>0</v>
      </c>
      <c r="CF14" s="30">
        <f>MAX(CC14-BK14,0)</f>
        <v>0</v>
      </c>
      <c r="CH14" s="69" t="s">
        <v>12</v>
      </c>
      <c r="CI14" s="68">
        <v>0.93400000000000005</v>
      </c>
      <c r="CJ14" s="64">
        <f>ROUND(SUMIFS($BZ14:$CC14,$BZ$4:$CC$4,CJ$4)*SUMIFS($AM14:$BD14,$AM$13:$BD$13,CJ$13,$AM$7:$BD$7,CJ$7)/$BQ14,3)</f>
        <v>3.1080000000000001</v>
      </c>
      <c r="CK14" s="77">
        <v>3.1080000000000001</v>
      </c>
      <c r="CL14" s="68">
        <v>1.0669999999999999</v>
      </c>
      <c r="CM14" s="64">
        <f>ROUND(SUMIFS($BZ14:$CC14,$BZ$4:$CC$4,CM$4)*SUMIFS($AM14:$BD14,$AM$13:$BD$13,CM$13,$AM$7:$BD$7,CM$7)/$BQ14,3)</f>
        <v>0.52400000000000002</v>
      </c>
      <c r="CN14" s="77">
        <v>0.52400000000000002</v>
      </c>
      <c r="CO14" s="68">
        <v>0.26700000000000002</v>
      </c>
      <c r="CP14" s="64">
        <f>ROUND(SUMIFS($BZ14:$CC14,$BZ$4:$CC$4,CP$4)*SUMIFS($AM14:$BD14,$AM$13:$BD$13,CP$13,$AM$7:$BD$7,CP$7)/$BQ14,3)</f>
        <v>0.23799999999999999</v>
      </c>
      <c r="CQ14" s="77">
        <v>0.23799999999999999</v>
      </c>
      <c r="CR14" s="68">
        <v>0.26700000000000002</v>
      </c>
      <c r="CS14" s="64">
        <f>ROUND(SUMIFS($BZ14:$CC14,$BZ$4:$CC$4,CS$4)*SUMIFS($AM14:$BD14,$AM$13:$BD$13,CS$13,$AM$7:$BD$7,CS$7)/$BQ14,3)</f>
        <v>0.216</v>
      </c>
      <c r="CT14" s="78">
        <v>0.216</v>
      </c>
      <c r="CU14" s="68">
        <v>1.034</v>
      </c>
      <c r="CV14" s="64">
        <f>ROUND(SUMIFS($BZ14:$CC14,$BZ$4:$CC$4,CV$4)*SUMIFS($AM14:$BD14,$AM$13:$BD$13,CV$13,$AM$7:$BD$7,CV$7)/$BQ14,3)</f>
        <v>1.2170000000000001</v>
      </c>
      <c r="CW14" s="77">
        <v>1.2170000000000001</v>
      </c>
      <c r="CX14" s="68">
        <v>1.167</v>
      </c>
      <c r="CY14" s="64">
        <f>ROUND(SUMIFS($BZ14:$CC14,$BZ$4:$CC$4,CY$4)*SUMIFS($AM14:$BD14,$AM$13:$BD$13,CY$13,$AM$7:$BD$7,CY$7)/$BQ14,3)</f>
        <v>1.3440000000000001</v>
      </c>
      <c r="CZ14" s="77">
        <v>1.3440000000000001</v>
      </c>
      <c r="DA14" s="68">
        <v>4.1669999999999998</v>
      </c>
      <c r="DB14" s="64">
        <f>ROUND(SUMIFS($BZ14:$CC14,$BZ$4:$CC$4,DB$4)*SUMIFS($AM14:$BD14,$AM$13:$BD$13,DB$13,$AM$7:$BD$7,DB$7)/$BQ14,3)</f>
        <v>3.7149999999999999</v>
      </c>
      <c r="DC14" s="77">
        <v>3.7149999999999999</v>
      </c>
      <c r="DD14" s="68">
        <v>0.46700000000000003</v>
      </c>
      <c r="DE14" s="64">
        <f>ROUND(SUMIFS($BZ14:$CC14,$BZ$4:$CC$4,DE$4)*SUMIFS($AM14:$BD14,$AM$13:$BD$13,DE$13,$AM$7:$BD$7,DE$7)/$BQ14,3)</f>
        <v>0.18099999999999999</v>
      </c>
      <c r="DF14" s="77">
        <v>0.18099999999999999</v>
      </c>
      <c r="DG14" s="67">
        <v>1.3</v>
      </c>
      <c r="DH14" s="64">
        <f>ROUND(SUMIFS($BZ14:$CC14,$BZ$4:$CC$4,DH$4)*SUMIFS($AM14:$BD14,$AM$13:$BD$13,DH$13,$AM$7:$BD$7,DH$7)/$BQ14,3)</f>
        <v>1.194</v>
      </c>
      <c r="DI14" s="77">
        <v>1.194</v>
      </c>
      <c r="DJ14" s="68">
        <v>5.6669999999999998</v>
      </c>
      <c r="DK14" s="64">
        <f>ROUND(SUMIFS($BZ14:$CC14,$BZ$4:$CC$4,DK$4)*SUMIFS($AM14:$BD14,$AM$13:$BD$13,DK$13,$AM$7:$BD$7,DK$7)/$BQ14,3)</f>
        <v>2.2669999999999999</v>
      </c>
      <c r="DL14" s="77">
        <v>2.2669999999999999</v>
      </c>
      <c r="DM14" s="68">
        <v>1.7000000000000001E-2</v>
      </c>
      <c r="DN14" s="64">
        <f>ROUND(SUMIFS($BZ14:$CC14,$BZ$4:$CC$4,DN$4)*SUMIFS($AM14:$BD14,$AM$13:$BD$13,DN$13,$AM$7:$BD$7,DN$7)/$BQ14,3)</f>
        <v>0.38300000000000001</v>
      </c>
      <c r="DO14" s="77">
        <v>0.38300000000000001</v>
      </c>
      <c r="DP14" s="68">
        <v>1.7000000000000001E-2</v>
      </c>
      <c r="DQ14" s="64">
        <f>ROUND(SUMIFS($BZ14:$CC14,$BZ$4:$CC$4,DQ$4)*SUMIFS($AM14:$BD14,$AM$13:$BD$13,DQ$13,$AM$7:$BD$7,DQ$7)/$BQ14,3)</f>
        <v>0.17299999999999999</v>
      </c>
      <c r="DR14" s="77">
        <v>0.17299999999999999</v>
      </c>
      <c r="DS14" s="68">
        <v>1.7000000000000001E-2</v>
      </c>
      <c r="DT14" s="64">
        <f>ROUND(SUMIFS($BZ14:$CC14,$BZ$4:$CC$4,DT$4)*SUMIFS($AM14:$BD14,$AM$13:$BD$13,DT$13,$AM$7:$BD$7,DT$7)/$BQ14,3)</f>
        <v>0.158</v>
      </c>
      <c r="DU14" s="77">
        <v>0.158</v>
      </c>
      <c r="DV14" s="68">
        <v>1.7000000000000001E-2</v>
      </c>
      <c r="DW14" s="64">
        <f>ROUND(SUMIFS($BZ14:$CC14,$BZ$4:$CC$4,DW$4)*SUMIFS($AM14:$BD14,$AM$13:$BD$13,DW$13,$AM$7:$BD$7,DW$7)/$BQ14,3)</f>
        <v>0.88700000000000001</v>
      </c>
      <c r="DX14" s="77">
        <v>0.88700000000000001</v>
      </c>
      <c r="DY14" s="68">
        <v>1.7000000000000001E-2</v>
      </c>
      <c r="DZ14" s="64">
        <f>ROUND(SUMIFS($BZ14:$CC14,$BZ$4:$CC$4,DZ$4)*SUMIFS($AM14:$BD14,$AM$13:$BD$13,DZ$13,$AM$7:$BD$7,DZ$7)/$BQ14,3)</f>
        <v>0.98099999999999998</v>
      </c>
      <c r="EA14" s="77">
        <v>0.98099999999999998</v>
      </c>
      <c r="EB14" s="63">
        <v>2</v>
      </c>
      <c r="EC14" s="64">
        <f>ROUND(SUMIFS($BZ14:$CC14,$BZ$4:$CC$4,EC$4)*SUMIFS($AM14:$BD14,$AM$13:$BD$13,EC$13,$AM$7:$BD$7,EC$7)/$BQ14,3)</f>
        <v>2.7090000000000001</v>
      </c>
      <c r="ED14" s="77">
        <v>2.7090000000000001</v>
      </c>
      <c r="EE14" s="68">
        <v>1.7000000000000001E-2</v>
      </c>
      <c r="EF14" s="64">
        <f>ROUND(SUMIFS($BZ14:$CC14,$BZ$4:$CC$4,EF$4)*SUMIFS($AM14:$BD14,$AM$13:$BD$13,EF$13,$AM$7:$BD$7,EF$7)/$BQ14,3)</f>
        <v>0.13200000000000001</v>
      </c>
      <c r="EG14" s="77">
        <v>0.13200000000000001</v>
      </c>
      <c r="EH14" s="68">
        <v>1.7000000000000001E-2</v>
      </c>
      <c r="EI14" s="64">
        <f>ROUND(SUMIFS($BZ14:$CC14,$BZ$4:$CC$4,EI$4)*SUMIFS($AM14:$BD14,$AM$13:$BD$13,EI$13,$AM$7:$BD$7,EI$7)/$BQ14,3)</f>
        <v>0.87</v>
      </c>
      <c r="EJ14" s="79">
        <v>0.87</v>
      </c>
    </row>
    <row r="15" spans="1:140" ht="12" x14ac:dyDescent="0.2">
      <c r="A15" s="31" t="s">
        <v>13</v>
      </c>
      <c r="B15" s="6">
        <v>0.93300000000000005</v>
      </c>
      <c r="C15" s="6">
        <v>3.1539999999999999</v>
      </c>
      <c r="D15" s="6">
        <v>1.0669999999999999</v>
      </c>
      <c r="E15" s="6">
        <v>0.51700000000000002</v>
      </c>
      <c r="F15" s="6">
        <v>0.26700000000000002</v>
      </c>
      <c r="G15" s="6">
        <v>0.22800000000000001</v>
      </c>
      <c r="H15" s="6">
        <v>0.26700000000000002</v>
      </c>
      <c r="I15" s="6">
        <v>0.186</v>
      </c>
      <c r="J15" s="6">
        <v>1.0329999999999999</v>
      </c>
      <c r="K15" s="6">
        <v>1.1990000000000001</v>
      </c>
      <c r="L15" s="6">
        <v>1.167</v>
      </c>
      <c r="M15" s="6">
        <v>1.3580000000000001</v>
      </c>
      <c r="N15" s="6">
        <v>4.1669999999999998</v>
      </c>
      <c r="O15" s="6">
        <v>3.7509999999999999</v>
      </c>
      <c r="P15" s="6">
        <v>0.46700000000000003</v>
      </c>
      <c r="Q15" s="6">
        <v>0.17199999999999999</v>
      </c>
      <c r="R15" s="5">
        <v>1.3</v>
      </c>
      <c r="S15" s="7">
        <v>1.17</v>
      </c>
      <c r="T15" s="6">
        <v>5.6669999999999998</v>
      </c>
      <c r="U15" s="6">
        <v>2.133</v>
      </c>
      <c r="V15" s="6">
        <v>1.7000000000000001E-2</v>
      </c>
      <c r="W15" s="6">
        <v>0.34899999999999998</v>
      </c>
      <c r="X15" s="6">
        <v>1.7000000000000001E-2</v>
      </c>
      <c r="Y15" s="6">
        <v>0.155</v>
      </c>
      <c r="Z15" s="6">
        <v>1.7000000000000001E-2</v>
      </c>
      <c r="AA15" s="6">
        <v>0.125</v>
      </c>
      <c r="AB15" s="6">
        <v>1.7000000000000001E-2</v>
      </c>
      <c r="AC15" s="6">
        <v>0.81100000000000005</v>
      </c>
      <c r="AD15" s="6">
        <v>1.7000000000000001E-2</v>
      </c>
      <c r="AE15" s="6">
        <v>0.91800000000000004</v>
      </c>
      <c r="AF15" s="4">
        <v>2</v>
      </c>
      <c r="AG15" s="6">
        <v>2.5369999999999999</v>
      </c>
      <c r="AH15" s="6">
        <v>1.7000000000000001E-2</v>
      </c>
      <c r="AI15" s="6">
        <v>0.11700000000000001</v>
      </c>
      <c r="AJ15" s="6">
        <v>1.7000000000000001E-2</v>
      </c>
      <c r="AK15" s="34">
        <v>0.79200000000000004</v>
      </c>
      <c r="AM15" s="17">
        <f t="shared" ref="AM15:BB43" si="3">SUMIFS($B15:$AK15,$B$7:$AK$7,AM$7,$B$13:$AK$13,AM$13)</f>
        <v>6.6</v>
      </c>
      <c r="AN15" s="18">
        <f t="shared" si="0"/>
        <v>5.2869999999999999</v>
      </c>
      <c r="AO15" s="18">
        <f t="shared" si="0"/>
        <v>1.0839999999999999</v>
      </c>
      <c r="AP15" s="18">
        <f t="shared" si="0"/>
        <v>0.86599999999999999</v>
      </c>
      <c r="AQ15" s="18">
        <f t="shared" si="0"/>
        <v>0.28400000000000003</v>
      </c>
      <c r="AR15" s="18">
        <f t="shared" si="0"/>
        <v>0.38300000000000001</v>
      </c>
      <c r="AS15" s="18">
        <f t="shared" si="0"/>
        <v>0.28400000000000003</v>
      </c>
      <c r="AT15" s="18">
        <f t="shared" si="0"/>
        <v>0.311</v>
      </c>
      <c r="AU15" s="18">
        <f t="shared" si="0"/>
        <v>1.0499999999999998</v>
      </c>
      <c r="AV15" s="18">
        <f t="shared" si="0"/>
        <v>2.0100000000000002</v>
      </c>
      <c r="AW15" s="18">
        <f t="shared" si="0"/>
        <v>1.1839999999999999</v>
      </c>
      <c r="AX15" s="18">
        <f t="shared" si="0"/>
        <v>2.2760000000000002</v>
      </c>
      <c r="AY15" s="18">
        <f t="shared" si="0"/>
        <v>6.1669999999999998</v>
      </c>
      <c r="AZ15" s="18">
        <f t="shared" si="0"/>
        <v>6.2880000000000003</v>
      </c>
      <c r="BA15" s="18">
        <f t="shared" si="0"/>
        <v>0.48400000000000004</v>
      </c>
      <c r="BB15" s="18">
        <f t="shared" si="0"/>
        <v>0.28899999999999998</v>
      </c>
      <c r="BC15" s="18">
        <f t="shared" si="0"/>
        <v>1.3169999999999999</v>
      </c>
      <c r="BD15" s="19">
        <f t="shared" ref="BD15:BD43" si="4">SUMIFS($B15:$AK15,$B$7:$AK$7,BD$7,$B$13:$AK$13,BD$13)</f>
        <v>1.962</v>
      </c>
      <c r="BF15" s="17">
        <f t="shared" ref="BF15:BF44" si="5">SUMIFS($B15:$AK15,$B$13:$AK$13,BF$13,$B$4:$AK$4,BF$4)</f>
        <v>7.7860000000000023</v>
      </c>
      <c r="BG15" s="18">
        <f t="shared" ref="BG15:BG44" si="6">ROUND(BF15*$AH$12,3)</f>
        <v>8.5649999999999995</v>
      </c>
      <c r="BH15" s="18">
        <f t="shared" ref="BH15:BH44" si="7">SUMIFS($B15:$AK15,$B$13:$AK$13,BH$13,$B$4:$AK$4,BH$4)</f>
        <v>7.9369999999999994</v>
      </c>
      <c r="BI15" s="18">
        <f t="shared" ref="BI15:BI43" si="8">MAX(BH15-BG15,0)</f>
        <v>0</v>
      </c>
      <c r="BJ15" s="18">
        <f t="shared" ref="BJ15:BJ44" si="9">SUMIFS($B15:$AK15,$B$13:$AK$13,BJ$13,$B$4:$AK$4,BJ$4)</f>
        <v>10.668000000000001</v>
      </c>
      <c r="BK15" s="18">
        <f t="shared" ref="BK15:BK44" si="10">ROUND(BJ15*$P$12,3)</f>
        <v>11.734999999999999</v>
      </c>
      <c r="BL15" s="18">
        <f t="shared" ref="BL15:BL44" si="11">SUMIFS($B15:$AK15,$B$13:$AK$13,BL$13,$B$4:$AK$4,BL$4)</f>
        <v>11.734999999999999</v>
      </c>
      <c r="BM15" s="19">
        <f t="shared" ref="BM15:BM43" si="12">MAX(BL15-BK15,0)</f>
        <v>0</v>
      </c>
      <c r="BO15" s="17">
        <f t="shared" ref="BO15:BQ43" si="13">SUMIFS($BF15:$BM15,$BF$13:$BM$13,BO$13)</f>
        <v>18.454000000000004</v>
      </c>
      <c r="BP15" s="18">
        <f t="shared" si="13"/>
        <v>20.299999999999997</v>
      </c>
      <c r="BQ15" s="19">
        <f t="shared" si="13"/>
        <v>19.671999999999997</v>
      </c>
      <c r="BS15" s="9" t="str">
        <f t="shared" si="1"/>
        <v>2.2</v>
      </c>
      <c r="BT15" s="18">
        <f t="shared" si="2"/>
        <v>7.9369999999999976</v>
      </c>
      <c r="BU15" s="19">
        <f>MIN(BQ15,BK15)</f>
        <v>11.734999999999999</v>
      </c>
      <c r="BW15" s="29">
        <f t="shared" ref="BW15:BW43" si="14">MAX(BT15-BG15,0)</f>
        <v>0</v>
      </c>
      <c r="BX15" s="30">
        <f t="shared" ref="BX15:BX43" si="15">MAX(BU15-BK15,0)</f>
        <v>0</v>
      </c>
      <c r="BZ15" s="17">
        <f>BT15-MIN(BT15,CA14,$BJ$45-CB14,MAX(MIN(BQ15,BK15)-BU15,0))</f>
        <v>7.9369999999999976</v>
      </c>
      <c r="CA15" s="27">
        <f t="shared" ref="CA15:CA43" si="16">CA14+(BZ15-BT15)</f>
        <v>101.28599999999997</v>
      </c>
      <c r="CB15" s="27">
        <f t="shared" ref="CB15:CB43" si="17">CB14-(BZ15-BT15)</f>
        <v>305.72799999999995</v>
      </c>
      <c r="CC15" s="19">
        <f t="shared" ref="CC15:CC43" si="18">BU15-(BZ15-BT15)</f>
        <v>11.734999999999999</v>
      </c>
      <c r="CE15" s="29">
        <f t="shared" ref="CE15:CE43" si="19">MAX(BZ15-BG15,0)</f>
        <v>0</v>
      </c>
      <c r="CF15" s="30">
        <f t="shared" ref="CF15:CF43" si="20">MAX(CC15-BK15,0)</f>
        <v>0</v>
      </c>
      <c r="CH15" s="69" t="s">
        <v>13</v>
      </c>
      <c r="CI15" s="68">
        <v>0.93300000000000005</v>
      </c>
      <c r="CJ15" s="64">
        <f t="shared" ref="CJ15:CJ43" si="21">ROUND(SUMIFS($BZ15:$CC15,$BZ$4:$CC$4,CJ$4)*SUMIFS($AM15:$BD15,$AM$13:$BD$13,CJ$13,$AM$7:$BD$7,CJ$7)/$BQ15,3)</f>
        <v>3.1539999999999999</v>
      </c>
      <c r="CK15" s="77">
        <v>3.1539999999999999</v>
      </c>
      <c r="CL15" s="68">
        <v>1.0669999999999999</v>
      </c>
      <c r="CM15" s="64">
        <f t="shared" ref="CM15:CM43" si="22">ROUND(SUMIFS($BZ15:$CC15,$BZ$4:$CC$4,CM$4)*SUMIFS($AM15:$BD15,$AM$13:$BD$13,CM$13,$AM$7:$BD$7,CM$7)/$BQ15,3)</f>
        <v>0.51700000000000002</v>
      </c>
      <c r="CN15" s="77">
        <v>0.51700000000000002</v>
      </c>
      <c r="CO15" s="68">
        <v>0.26700000000000002</v>
      </c>
      <c r="CP15" s="64">
        <f t="shared" ref="CP15:CP43" si="23">ROUND(SUMIFS($BZ15:$CC15,$BZ$4:$CC$4,CP$4)*SUMIFS($AM15:$BD15,$AM$13:$BD$13,CP$13,$AM$7:$BD$7,CP$7)/$BQ15,3)</f>
        <v>0.22800000000000001</v>
      </c>
      <c r="CQ15" s="77">
        <v>0.22800000000000001</v>
      </c>
      <c r="CR15" s="68">
        <v>0.26700000000000002</v>
      </c>
      <c r="CS15" s="64">
        <f t="shared" ref="CS15:CS43" si="24">ROUND(SUMIFS($BZ15:$CC15,$BZ$4:$CC$4,CS$4)*SUMIFS($AM15:$BD15,$AM$13:$BD$13,CS$13,$AM$7:$BD$7,CS$7)/$BQ15,3)</f>
        <v>0.186</v>
      </c>
      <c r="CT15" s="78">
        <v>0.186</v>
      </c>
      <c r="CU15" s="68">
        <v>1.0329999999999999</v>
      </c>
      <c r="CV15" s="64">
        <f t="shared" ref="CV15:CV43" si="25">ROUND(SUMIFS($BZ15:$CC15,$BZ$4:$CC$4,CV$4)*SUMIFS($AM15:$BD15,$AM$13:$BD$13,CV$13,$AM$7:$BD$7,CV$7)/$BQ15,3)</f>
        <v>1.1990000000000001</v>
      </c>
      <c r="CW15" s="77">
        <v>1.1990000000000001</v>
      </c>
      <c r="CX15" s="68">
        <v>1.167</v>
      </c>
      <c r="CY15" s="64">
        <f t="shared" ref="CY15:CY43" si="26">ROUND(SUMIFS($BZ15:$CC15,$BZ$4:$CC$4,CY$4)*SUMIFS($AM15:$BD15,$AM$13:$BD$13,CY$13,$AM$7:$BD$7,CY$7)/$BQ15,3)</f>
        <v>1.3580000000000001</v>
      </c>
      <c r="CZ15" s="77">
        <v>1.3580000000000001</v>
      </c>
      <c r="DA15" s="68">
        <v>4.1669999999999998</v>
      </c>
      <c r="DB15" s="64">
        <f t="shared" ref="DB15:DB43" si="27">ROUND(SUMIFS($BZ15:$CC15,$BZ$4:$CC$4,DB$4)*SUMIFS($AM15:$BD15,$AM$13:$BD$13,DB$13,$AM$7:$BD$7,DB$7)/$BQ15,3)</f>
        <v>3.7509999999999999</v>
      </c>
      <c r="DC15" s="77">
        <v>3.7509999999999999</v>
      </c>
      <c r="DD15" s="68">
        <v>0.46700000000000003</v>
      </c>
      <c r="DE15" s="64">
        <f t="shared" ref="DE15:DE43" si="28">ROUND(SUMIFS($BZ15:$CC15,$BZ$4:$CC$4,DE$4)*SUMIFS($AM15:$BD15,$AM$13:$BD$13,DE$13,$AM$7:$BD$7,DE$7)/$BQ15,3)</f>
        <v>0.17199999999999999</v>
      </c>
      <c r="DF15" s="77">
        <v>0.17199999999999999</v>
      </c>
      <c r="DG15" s="67">
        <v>1.3</v>
      </c>
      <c r="DH15" s="64">
        <f t="shared" ref="DH15:DH43" si="29">ROUND(SUMIFS($BZ15:$CC15,$BZ$4:$CC$4,DH$4)*SUMIFS($AM15:$BD15,$AM$13:$BD$13,DH$13,$AM$7:$BD$7,DH$7)/$BQ15,3)</f>
        <v>1.17</v>
      </c>
      <c r="DI15" s="77">
        <v>1.17</v>
      </c>
      <c r="DJ15" s="68">
        <v>5.6669999999999998</v>
      </c>
      <c r="DK15" s="64">
        <f t="shared" ref="DK15:DK43" si="30">ROUND(SUMIFS($BZ15:$CC15,$BZ$4:$CC$4,DK$4)*SUMIFS($AM15:$BD15,$AM$13:$BD$13,DK$13,$AM$7:$BD$7,DK$7)/$BQ15,3)</f>
        <v>2.133</v>
      </c>
      <c r="DL15" s="77">
        <v>2.133</v>
      </c>
      <c r="DM15" s="68">
        <v>1.7000000000000001E-2</v>
      </c>
      <c r="DN15" s="64">
        <f t="shared" ref="DN15:DN43" si="31">ROUND(SUMIFS($BZ15:$CC15,$BZ$4:$CC$4,DN$4)*SUMIFS($AM15:$BD15,$AM$13:$BD$13,DN$13,$AM$7:$BD$7,DN$7)/$BQ15,3)</f>
        <v>0.34899999999999998</v>
      </c>
      <c r="DO15" s="77">
        <v>0.34899999999999998</v>
      </c>
      <c r="DP15" s="68">
        <v>1.7000000000000001E-2</v>
      </c>
      <c r="DQ15" s="64">
        <f t="shared" ref="DQ15:DQ43" si="32">ROUND(SUMIFS($BZ15:$CC15,$BZ$4:$CC$4,DQ$4)*SUMIFS($AM15:$BD15,$AM$13:$BD$13,DQ$13,$AM$7:$BD$7,DQ$7)/$BQ15,3)</f>
        <v>0.155</v>
      </c>
      <c r="DR15" s="77">
        <v>0.155</v>
      </c>
      <c r="DS15" s="68">
        <v>1.7000000000000001E-2</v>
      </c>
      <c r="DT15" s="64">
        <f t="shared" ref="DT15:DT43" si="33">ROUND(SUMIFS($BZ15:$CC15,$BZ$4:$CC$4,DT$4)*SUMIFS($AM15:$BD15,$AM$13:$BD$13,DT$13,$AM$7:$BD$7,DT$7)/$BQ15,3)</f>
        <v>0.125</v>
      </c>
      <c r="DU15" s="77">
        <v>0.125</v>
      </c>
      <c r="DV15" s="68">
        <v>1.7000000000000001E-2</v>
      </c>
      <c r="DW15" s="64">
        <f t="shared" ref="DW15:DW43" si="34">ROUND(SUMIFS($BZ15:$CC15,$BZ$4:$CC$4,DW$4)*SUMIFS($AM15:$BD15,$AM$13:$BD$13,DW$13,$AM$7:$BD$7,DW$7)/$BQ15,3)</f>
        <v>0.81100000000000005</v>
      </c>
      <c r="DX15" s="77">
        <v>0.81100000000000005</v>
      </c>
      <c r="DY15" s="68">
        <v>1.7000000000000001E-2</v>
      </c>
      <c r="DZ15" s="64">
        <f t="shared" ref="DZ15:DZ43" si="35">ROUND(SUMIFS($BZ15:$CC15,$BZ$4:$CC$4,DZ$4)*SUMIFS($AM15:$BD15,$AM$13:$BD$13,DZ$13,$AM$7:$BD$7,DZ$7)/$BQ15,3)</f>
        <v>0.91800000000000004</v>
      </c>
      <c r="EA15" s="77">
        <v>0.91800000000000004</v>
      </c>
      <c r="EB15" s="63">
        <v>2</v>
      </c>
      <c r="EC15" s="64">
        <f t="shared" ref="EC15:EC43" si="36">ROUND(SUMIFS($BZ15:$CC15,$BZ$4:$CC$4,EC$4)*SUMIFS($AM15:$BD15,$AM$13:$BD$13,EC$13,$AM$7:$BD$7,EC$7)/$BQ15,3)</f>
        <v>2.5369999999999999</v>
      </c>
      <c r="ED15" s="77">
        <v>2.5369999999999999</v>
      </c>
      <c r="EE15" s="68">
        <v>1.7000000000000001E-2</v>
      </c>
      <c r="EF15" s="64">
        <f t="shared" ref="EF15:EF43" si="37">ROUND(SUMIFS($BZ15:$CC15,$BZ$4:$CC$4,EF$4)*SUMIFS($AM15:$BD15,$AM$13:$BD$13,EF$13,$AM$7:$BD$7,EF$7)/$BQ15,3)</f>
        <v>0.11700000000000001</v>
      </c>
      <c r="EG15" s="77">
        <v>0.11700000000000001</v>
      </c>
      <c r="EH15" s="68">
        <v>1.7000000000000001E-2</v>
      </c>
      <c r="EI15" s="64">
        <f t="shared" ref="EI15:EI43" si="38">ROUND(SUMIFS($BZ15:$CC15,$BZ$4:$CC$4,EI$4)*SUMIFS($AM15:$BD15,$AM$13:$BD$13,EI$13,$AM$7:$BD$7,EI$7)/$BQ15,3)</f>
        <v>0.79200000000000004</v>
      </c>
      <c r="EJ15" s="79">
        <v>0.79200000000000004</v>
      </c>
    </row>
    <row r="16" spans="1:140" ht="12" x14ac:dyDescent="0.2">
      <c r="A16" s="31" t="s">
        <v>14</v>
      </c>
      <c r="B16" s="6">
        <v>0.93400000000000005</v>
      </c>
      <c r="C16" s="6">
        <v>2.4580000000000002</v>
      </c>
      <c r="D16" s="6">
        <v>1.0669999999999999</v>
      </c>
      <c r="E16" s="6">
        <v>0.378</v>
      </c>
      <c r="F16" s="6">
        <v>0.26700000000000002</v>
      </c>
      <c r="G16" s="6">
        <v>0.14699999999999999</v>
      </c>
      <c r="H16" s="6">
        <v>0.26700000000000002</v>
      </c>
      <c r="I16" s="6">
        <v>0.122</v>
      </c>
      <c r="J16" s="6">
        <v>1.034</v>
      </c>
      <c r="K16" s="6">
        <v>0.73699999999999999</v>
      </c>
      <c r="L16" s="6">
        <v>1.167</v>
      </c>
      <c r="M16" s="6">
        <v>0.79200000000000004</v>
      </c>
      <c r="N16" s="6">
        <v>4.1669999999999998</v>
      </c>
      <c r="O16" s="6">
        <v>2.8919999999999999</v>
      </c>
      <c r="P16" s="6">
        <v>0.46700000000000003</v>
      </c>
      <c r="Q16" s="6">
        <v>0.122</v>
      </c>
      <c r="R16" s="5">
        <v>1.3</v>
      </c>
      <c r="S16" s="6">
        <v>0.80600000000000005</v>
      </c>
      <c r="T16" s="6">
        <v>5.6669999999999998</v>
      </c>
      <c r="U16" s="6">
        <v>2.2240000000000002</v>
      </c>
      <c r="V16" s="6">
        <v>1.7000000000000001E-2</v>
      </c>
      <c r="W16" s="6">
        <v>0.34200000000000003</v>
      </c>
      <c r="X16" s="6">
        <v>1.7000000000000001E-2</v>
      </c>
      <c r="Y16" s="6">
        <v>0.13400000000000001</v>
      </c>
      <c r="Z16" s="6">
        <v>1.7000000000000001E-2</v>
      </c>
      <c r="AA16" s="7">
        <v>0.11</v>
      </c>
      <c r="AB16" s="6">
        <v>1.7000000000000001E-2</v>
      </c>
      <c r="AC16" s="6">
        <v>0.66700000000000004</v>
      </c>
      <c r="AD16" s="6">
        <v>1.7000000000000001E-2</v>
      </c>
      <c r="AE16" s="6">
        <v>0.71699999999999997</v>
      </c>
      <c r="AF16" s="4">
        <v>2</v>
      </c>
      <c r="AG16" s="6">
        <v>2.6179999999999999</v>
      </c>
      <c r="AH16" s="6">
        <v>1.7000000000000001E-2</v>
      </c>
      <c r="AI16" s="6">
        <v>0.111</v>
      </c>
      <c r="AJ16" s="6">
        <v>1.7000000000000001E-2</v>
      </c>
      <c r="AK16" s="34">
        <v>0.72899999999999998</v>
      </c>
      <c r="AM16" s="17">
        <f t="shared" si="3"/>
        <v>6.601</v>
      </c>
      <c r="AN16" s="18">
        <f t="shared" si="0"/>
        <v>4.6820000000000004</v>
      </c>
      <c r="AO16" s="18">
        <f t="shared" si="0"/>
        <v>1.0839999999999999</v>
      </c>
      <c r="AP16" s="18">
        <f t="shared" si="0"/>
        <v>0.72</v>
      </c>
      <c r="AQ16" s="18">
        <f t="shared" si="0"/>
        <v>0.28400000000000003</v>
      </c>
      <c r="AR16" s="18">
        <f t="shared" si="0"/>
        <v>0.28100000000000003</v>
      </c>
      <c r="AS16" s="18">
        <f t="shared" si="0"/>
        <v>0.28400000000000003</v>
      </c>
      <c r="AT16" s="18">
        <f t="shared" si="0"/>
        <v>0.23199999999999998</v>
      </c>
      <c r="AU16" s="18">
        <f t="shared" si="0"/>
        <v>1.0509999999999999</v>
      </c>
      <c r="AV16" s="18">
        <f t="shared" si="0"/>
        <v>1.4039999999999999</v>
      </c>
      <c r="AW16" s="18">
        <f t="shared" si="0"/>
        <v>1.1839999999999999</v>
      </c>
      <c r="AX16" s="18">
        <f t="shared" si="0"/>
        <v>1.5089999999999999</v>
      </c>
      <c r="AY16" s="18">
        <f t="shared" si="0"/>
        <v>6.1669999999999998</v>
      </c>
      <c r="AZ16" s="18">
        <f t="shared" si="0"/>
        <v>5.51</v>
      </c>
      <c r="BA16" s="18">
        <f t="shared" si="0"/>
        <v>0.48400000000000004</v>
      </c>
      <c r="BB16" s="18">
        <f t="shared" si="0"/>
        <v>0.23299999999999998</v>
      </c>
      <c r="BC16" s="18">
        <f t="shared" si="0"/>
        <v>1.3169999999999999</v>
      </c>
      <c r="BD16" s="19">
        <f t="shared" si="4"/>
        <v>1.5350000000000001</v>
      </c>
      <c r="BF16" s="17">
        <f t="shared" si="5"/>
        <v>7.7860000000000023</v>
      </c>
      <c r="BG16" s="18">
        <f t="shared" si="6"/>
        <v>8.5649999999999995</v>
      </c>
      <c r="BH16" s="18">
        <f t="shared" si="7"/>
        <v>7.6519999999999992</v>
      </c>
      <c r="BI16" s="18">
        <f t="shared" si="8"/>
        <v>0</v>
      </c>
      <c r="BJ16" s="18">
        <f t="shared" si="9"/>
        <v>10.67</v>
      </c>
      <c r="BK16" s="18">
        <f t="shared" si="10"/>
        <v>11.737</v>
      </c>
      <c r="BL16" s="18">
        <f t="shared" si="11"/>
        <v>8.4540000000000006</v>
      </c>
      <c r="BM16" s="19">
        <f t="shared" si="12"/>
        <v>0</v>
      </c>
      <c r="BO16" s="17">
        <f t="shared" si="13"/>
        <v>18.456000000000003</v>
      </c>
      <c r="BP16" s="18">
        <f t="shared" si="13"/>
        <v>20.302</v>
      </c>
      <c r="BQ16" s="19">
        <f t="shared" si="13"/>
        <v>16.106000000000002</v>
      </c>
      <c r="BS16" s="9" t="str">
        <f t="shared" si="1"/>
        <v>2.3</v>
      </c>
      <c r="BT16" s="18">
        <f t="shared" si="2"/>
        <v>5.4360000000000017</v>
      </c>
      <c r="BU16" s="19">
        <f t="shared" ref="BU16:BU22" si="39">MIN(BQ16,BJ16)</f>
        <v>10.67</v>
      </c>
      <c r="BW16" s="29">
        <f t="shared" si="14"/>
        <v>0</v>
      </c>
      <c r="BX16" s="30">
        <f t="shared" si="15"/>
        <v>0</v>
      </c>
      <c r="BZ16" s="17">
        <f t="shared" ref="BZ16:BZ43" si="40">BT16-MIN(BT16,CA15,$BJ$45-CB15,MAX(MIN(BQ16,BK16)-BU16,0))</f>
        <v>4.3690000000000015</v>
      </c>
      <c r="CA16" s="27">
        <f t="shared" si="16"/>
        <v>100.21899999999997</v>
      </c>
      <c r="CB16" s="27">
        <f t="shared" si="17"/>
        <v>306.79499999999996</v>
      </c>
      <c r="CC16" s="19">
        <f t="shared" si="18"/>
        <v>11.737</v>
      </c>
      <c r="CE16" s="29">
        <f t="shared" si="19"/>
        <v>0</v>
      </c>
      <c r="CF16" s="30">
        <f t="shared" si="20"/>
        <v>0</v>
      </c>
      <c r="CH16" s="69" t="s">
        <v>14</v>
      </c>
      <c r="CI16" s="68">
        <v>0.93400000000000005</v>
      </c>
      <c r="CJ16" s="64">
        <f t="shared" si="21"/>
        <v>3.4119999999999999</v>
      </c>
      <c r="CK16" s="77">
        <v>3.4119999999999999</v>
      </c>
      <c r="CL16" s="68">
        <v>1.0669999999999999</v>
      </c>
      <c r="CM16" s="64">
        <f t="shared" si="22"/>
        <v>0.52500000000000002</v>
      </c>
      <c r="CN16" s="77">
        <v>0.52500000000000002</v>
      </c>
      <c r="CO16" s="68">
        <v>0.26700000000000002</v>
      </c>
      <c r="CP16" s="64">
        <f t="shared" si="23"/>
        <v>0.20499999999999999</v>
      </c>
      <c r="CQ16" s="77">
        <v>0.20499999999999999</v>
      </c>
      <c r="CR16" s="68">
        <v>0.26700000000000002</v>
      </c>
      <c r="CS16" s="64">
        <f t="shared" si="24"/>
        <v>0.16900000000000001</v>
      </c>
      <c r="CT16" s="78">
        <v>0.16900000000000001</v>
      </c>
      <c r="CU16" s="68">
        <v>1.034</v>
      </c>
      <c r="CV16" s="64">
        <f t="shared" si="25"/>
        <v>1.0229999999999999</v>
      </c>
      <c r="CW16" s="77">
        <v>1.0229999999999999</v>
      </c>
      <c r="CX16" s="68">
        <v>1.167</v>
      </c>
      <c r="CY16" s="64">
        <f t="shared" si="26"/>
        <v>1.1000000000000001</v>
      </c>
      <c r="CZ16" s="77">
        <v>1.1000000000000001</v>
      </c>
      <c r="DA16" s="68">
        <v>4.1669999999999998</v>
      </c>
      <c r="DB16" s="64">
        <f t="shared" si="27"/>
        <v>4.0149999999999997</v>
      </c>
      <c r="DC16" s="77">
        <v>4.0149999999999997</v>
      </c>
      <c r="DD16" s="68">
        <v>0.46700000000000003</v>
      </c>
      <c r="DE16" s="64">
        <f t="shared" si="28"/>
        <v>0.17</v>
      </c>
      <c r="DF16" s="77">
        <v>0.17</v>
      </c>
      <c r="DG16" s="67">
        <v>1.3</v>
      </c>
      <c r="DH16" s="64">
        <f t="shared" si="29"/>
        <v>1.119</v>
      </c>
      <c r="DI16" s="77">
        <v>1.119</v>
      </c>
      <c r="DJ16" s="68">
        <v>5.6669999999999998</v>
      </c>
      <c r="DK16" s="64">
        <f t="shared" si="30"/>
        <v>1.27</v>
      </c>
      <c r="DL16" s="77">
        <v>1.27</v>
      </c>
      <c r="DM16" s="68">
        <v>1.7000000000000001E-2</v>
      </c>
      <c r="DN16" s="64">
        <f t="shared" si="31"/>
        <v>0.19500000000000001</v>
      </c>
      <c r="DO16" s="77">
        <v>0.19500000000000001</v>
      </c>
      <c r="DP16" s="68">
        <v>1.7000000000000001E-2</v>
      </c>
      <c r="DQ16" s="64">
        <f t="shared" si="32"/>
        <v>7.5999999999999998E-2</v>
      </c>
      <c r="DR16" s="77">
        <v>7.5999999999999998E-2</v>
      </c>
      <c r="DS16" s="68">
        <v>1.7000000000000001E-2</v>
      </c>
      <c r="DT16" s="64">
        <f t="shared" si="33"/>
        <v>6.3E-2</v>
      </c>
      <c r="DU16" s="77">
        <v>6.3E-2</v>
      </c>
      <c r="DV16" s="68">
        <v>1.7000000000000001E-2</v>
      </c>
      <c r="DW16" s="64">
        <f t="shared" si="34"/>
        <v>0.38100000000000001</v>
      </c>
      <c r="DX16" s="77">
        <v>0.38100000000000001</v>
      </c>
      <c r="DY16" s="68">
        <v>1.7000000000000001E-2</v>
      </c>
      <c r="DZ16" s="64">
        <f t="shared" si="35"/>
        <v>0.40899999999999997</v>
      </c>
      <c r="EA16" s="77">
        <v>0.40899999999999997</v>
      </c>
      <c r="EB16" s="63">
        <v>2</v>
      </c>
      <c r="EC16" s="64">
        <f t="shared" si="36"/>
        <v>1.4950000000000001</v>
      </c>
      <c r="ED16" s="77">
        <v>1.4950000000000001</v>
      </c>
      <c r="EE16" s="68">
        <v>1.7000000000000001E-2</v>
      </c>
      <c r="EF16" s="64">
        <f t="shared" si="37"/>
        <v>6.3E-2</v>
      </c>
      <c r="EG16" s="77">
        <v>6.3E-2</v>
      </c>
      <c r="EH16" s="68">
        <v>1.7000000000000001E-2</v>
      </c>
      <c r="EI16" s="64">
        <f t="shared" si="38"/>
        <v>0.41599999999999998</v>
      </c>
      <c r="EJ16" s="79">
        <v>0.41599999999999998</v>
      </c>
    </row>
    <row r="17" spans="1:140" ht="12" x14ac:dyDescent="0.2">
      <c r="A17" s="31" t="s">
        <v>15</v>
      </c>
      <c r="B17" s="6">
        <v>0.93300000000000005</v>
      </c>
      <c r="C17" s="6">
        <v>3.355</v>
      </c>
      <c r="D17" s="6">
        <v>1.0669999999999999</v>
      </c>
      <c r="E17" s="6">
        <v>0.54200000000000004</v>
      </c>
      <c r="F17" s="6">
        <v>0.26700000000000002</v>
      </c>
      <c r="G17" s="6">
        <v>0.182</v>
      </c>
      <c r="H17" s="6">
        <v>0.26700000000000002</v>
      </c>
      <c r="I17" s="7">
        <v>0.12</v>
      </c>
      <c r="J17" s="6">
        <v>1.0329999999999999</v>
      </c>
      <c r="K17" s="7">
        <v>1.03</v>
      </c>
      <c r="L17" s="6">
        <v>1.167</v>
      </c>
      <c r="M17" s="6">
        <v>0.98699999999999999</v>
      </c>
      <c r="N17" s="6">
        <v>4.1669999999999998</v>
      </c>
      <c r="O17" s="6">
        <v>4.2649999999999997</v>
      </c>
      <c r="P17" s="6">
        <v>0.46700000000000003</v>
      </c>
      <c r="Q17" s="6">
        <v>0.17199999999999999</v>
      </c>
      <c r="R17" s="5">
        <v>1.3</v>
      </c>
      <c r="S17" s="6">
        <v>1.081</v>
      </c>
      <c r="T17" s="6">
        <v>5.6669999999999998</v>
      </c>
      <c r="U17" s="6">
        <v>0.68200000000000005</v>
      </c>
      <c r="V17" s="6">
        <v>1.7000000000000001E-2</v>
      </c>
      <c r="W17" s="7">
        <v>0.11</v>
      </c>
      <c r="X17" s="6">
        <v>1.7000000000000001E-2</v>
      </c>
      <c r="Y17" s="6">
        <v>3.6999999999999998E-2</v>
      </c>
      <c r="Z17" s="6">
        <v>1.7000000000000001E-2</v>
      </c>
      <c r="AA17" s="6">
        <v>2.5000000000000001E-2</v>
      </c>
      <c r="AB17" s="6">
        <v>1.7000000000000001E-2</v>
      </c>
      <c r="AC17" s="7">
        <v>0.21</v>
      </c>
      <c r="AD17" s="6">
        <v>1.7000000000000001E-2</v>
      </c>
      <c r="AE17" s="6">
        <v>0.20100000000000001</v>
      </c>
      <c r="AF17" s="4">
        <v>2</v>
      </c>
      <c r="AG17" s="6">
        <v>0.86799999999999999</v>
      </c>
      <c r="AH17" s="6">
        <v>1.7000000000000001E-2</v>
      </c>
      <c r="AI17" s="6">
        <v>3.5000000000000003E-2</v>
      </c>
      <c r="AJ17" s="6">
        <v>1.7000000000000001E-2</v>
      </c>
      <c r="AK17" s="33">
        <v>0.22</v>
      </c>
      <c r="AM17" s="17">
        <f t="shared" si="3"/>
        <v>6.6</v>
      </c>
      <c r="AN17" s="18">
        <f t="shared" si="0"/>
        <v>4.0369999999999999</v>
      </c>
      <c r="AO17" s="18">
        <f t="shared" si="0"/>
        <v>1.0839999999999999</v>
      </c>
      <c r="AP17" s="18">
        <f t="shared" si="0"/>
        <v>0.65200000000000002</v>
      </c>
      <c r="AQ17" s="18">
        <f t="shared" si="0"/>
        <v>0.28400000000000003</v>
      </c>
      <c r="AR17" s="18">
        <f t="shared" si="0"/>
        <v>0.219</v>
      </c>
      <c r="AS17" s="18">
        <f t="shared" si="0"/>
        <v>0.28400000000000003</v>
      </c>
      <c r="AT17" s="18">
        <f t="shared" si="0"/>
        <v>0.14499999999999999</v>
      </c>
      <c r="AU17" s="18">
        <f t="shared" si="0"/>
        <v>1.0499999999999998</v>
      </c>
      <c r="AV17" s="18">
        <f t="shared" si="0"/>
        <v>1.24</v>
      </c>
      <c r="AW17" s="18">
        <f t="shared" si="0"/>
        <v>1.1839999999999999</v>
      </c>
      <c r="AX17" s="18">
        <f t="shared" si="0"/>
        <v>1.1879999999999999</v>
      </c>
      <c r="AY17" s="18">
        <f t="shared" si="0"/>
        <v>6.1669999999999998</v>
      </c>
      <c r="AZ17" s="18">
        <f t="shared" si="0"/>
        <v>5.133</v>
      </c>
      <c r="BA17" s="18">
        <f t="shared" si="0"/>
        <v>0.48400000000000004</v>
      </c>
      <c r="BB17" s="18">
        <f t="shared" si="0"/>
        <v>0.20699999999999999</v>
      </c>
      <c r="BC17" s="18">
        <f t="shared" si="0"/>
        <v>1.3169999999999999</v>
      </c>
      <c r="BD17" s="19">
        <f t="shared" si="4"/>
        <v>1.3009999999999999</v>
      </c>
      <c r="BF17" s="17">
        <f t="shared" si="5"/>
        <v>7.7860000000000023</v>
      </c>
      <c r="BG17" s="18">
        <f t="shared" si="6"/>
        <v>8.5649999999999995</v>
      </c>
      <c r="BH17" s="18">
        <f t="shared" si="7"/>
        <v>2.3880000000000003</v>
      </c>
      <c r="BI17" s="18">
        <f t="shared" si="8"/>
        <v>0</v>
      </c>
      <c r="BJ17" s="18">
        <f t="shared" si="9"/>
        <v>10.668000000000001</v>
      </c>
      <c r="BK17" s="18">
        <f t="shared" si="10"/>
        <v>11.734999999999999</v>
      </c>
      <c r="BL17" s="18">
        <f t="shared" si="11"/>
        <v>11.734000000000002</v>
      </c>
      <c r="BM17" s="19">
        <f t="shared" si="12"/>
        <v>0</v>
      </c>
      <c r="BO17" s="17">
        <f t="shared" si="13"/>
        <v>18.454000000000004</v>
      </c>
      <c r="BP17" s="18">
        <f t="shared" si="13"/>
        <v>20.299999999999997</v>
      </c>
      <c r="BQ17" s="19">
        <f t="shared" si="13"/>
        <v>14.122000000000002</v>
      </c>
      <c r="BS17" s="9" t="str">
        <f t="shared" si="1"/>
        <v>2.3</v>
      </c>
      <c r="BT17" s="18">
        <f t="shared" si="2"/>
        <v>3.4540000000000006</v>
      </c>
      <c r="BU17" s="19">
        <f t="shared" si="39"/>
        <v>10.668000000000001</v>
      </c>
      <c r="BW17" s="29">
        <f t="shared" si="14"/>
        <v>0</v>
      </c>
      <c r="BX17" s="30">
        <f t="shared" si="15"/>
        <v>0</v>
      </c>
      <c r="BZ17" s="17">
        <f t="shared" si="40"/>
        <v>2.3870000000000022</v>
      </c>
      <c r="CA17" s="27">
        <f t="shared" si="16"/>
        <v>99.151999999999973</v>
      </c>
      <c r="CB17" s="27">
        <f t="shared" si="17"/>
        <v>307.86199999999997</v>
      </c>
      <c r="CC17" s="19">
        <f t="shared" si="18"/>
        <v>11.734999999999999</v>
      </c>
      <c r="CE17" s="29">
        <f t="shared" si="19"/>
        <v>0</v>
      </c>
      <c r="CF17" s="30">
        <f t="shared" si="20"/>
        <v>0</v>
      </c>
      <c r="CH17" s="69" t="s">
        <v>15</v>
      </c>
      <c r="CI17" s="68">
        <v>0.93300000000000005</v>
      </c>
      <c r="CJ17" s="64">
        <f t="shared" si="21"/>
        <v>3.355</v>
      </c>
      <c r="CK17" s="77">
        <v>3.355</v>
      </c>
      <c r="CL17" s="68">
        <v>1.0669999999999999</v>
      </c>
      <c r="CM17" s="64">
        <f t="shared" si="22"/>
        <v>0.54200000000000004</v>
      </c>
      <c r="CN17" s="77">
        <v>0.54200000000000004</v>
      </c>
      <c r="CO17" s="68">
        <v>0.26700000000000002</v>
      </c>
      <c r="CP17" s="64">
        <f t="shared" si="23"/>
        <v>0.182</v>
      </c>
      <c r="CQ17" s="77">
        <v>0.182</v>
      </c>
      <c r="CR17" s="68">
        <v>0.26700000000000002</v>
      </c>
      <c r="CS17" s="64">
        <f t="shared" si="24"/>
        <v>0.12</v>
      </c>
      <c r="CT17" s="78">
        <v>0.12</v>
      </c>
      <c r="CU17" s="68">
        <v>1.0329999999999999</v>
      </c>
      <c r="CV17" s="64">
        <f t="shared" si="25"/>
        <v>1.03</v>
      </c>
      <c r="CW17" s="77">
        <v>1.03</v>
      </c>
      <c r="CX17" s="68">
        <v>1.167</v>
      </c>
      <c r="CY17" s="64">
        <f t="shared" si="26"/>
        <v>0.98699999999999999</v>
      </c>
      <c r="CZ17" s="77">
        <v>0.98699999999999999</v>
      </c>
      <c r="DA17" s="68">
        <v>4.1669999999999998</v>
      </c>
      <c r="DB17" s="64">
        <f t="shared" si="27"/>
        <v>4.2649999999999997</v>
      </c>
      <c r="DC17" s="77">
        <v>4.2649999999999997</v>
      </c>
      <c r="DD17" s="68">
        <v>0.46700000000000003</v>
      </c>
      <c r="DE17" s="64">
        <f t="shared" si="28"/>
        <v>0.17199999999999999</v>
      </c>
      <c r="DF17" s="77">
        <v>0.17199999999999999</v>
      </c>
      <c r="DG17" s="67">
        <v>1.3</v>
      </c>
      <c r="DH17" s="64">
        <f t="shared" si="29"/>
        <v>1.081</v>
      </c>
      <c r="DI17" s="77">
        <v>1.081</v>
      </c>
      <c r="DJ17" s="68">
        <v>5.6669999999999998</v>
      </c>
      <c r="DK17" s="64">
        <f t="shared" si="30"/>
        <v>0.68200000000000005</v>
      </c>
      <c r="DL17" s="77">
        <v>0.68200000000000005</v>
      </c>
      <c r="DM17" s="68">
        <v>1.7000000000000001E-2</v>
      </c>
      <c r="DN17" s="64">
        <f t="shared" si="31"/>
        <v>0.11</v>
      </c>
      <c r="DO17" s="77">
        <v>0.11</v>
      </c>
      <c r="DP17" s="68">
        <v>1.7000000000000001E-2</v>
      </c>
      <c r="DQ17" s="64">
        <f t="shared" si="32"/>
        <v>3.6999999999999998E-2</v>
      </c>
      <c r="DR17" s="77">
        <v>3.6999999999999998E-2</v>
      </c>
      <c r="DS17" s="68">
        <v>1.7000000000000001E-2</v>
      </c>
      <c r="DT17" s="64">
        <f t="shared" si="33"/>
        <v>2.5000000000000001E-2</v>
      </c>
      <c r="DU17" s="77">
        <v>2.5000000000000001E-2</v>
      </c>
      <c r="DV17" s="68">
        <v>1.7000000000000001E-2</v>
      </c>
      <c r="DW17" s="64">
        <f t="shared" si="34"/>
        <v>0.21</v>
      </c>
      <c r="DX17" s="77">
        <v>0.21</v>
      </c>
      <c r="DY17" s="68">
        <v>1.7000000000000001E-2</v>
      </c>
      <c r="DZ17" s="64">
        <f t="shared" si="35"/>
        <v>0.20100000000000001</v>
      </c>
      <c r="EA17" s="77">
        <v>0.20100000000000001</v>
      </c>
      <c r="EB17" s="63">
        <v>2</v>
      </c>
      <c r="EC17" s="64">
        <f t="shared" si="36"/>
        <v>0.86799999999999999</v>
      </c>
      <c r="ED17" s="77">
        <v>0.86799999999999999</v>
      </c>
      <c r="EE17" s="68">
        <v>1.7000000000000001E-2</v>
      </c>
      <c r="EF17" s="64">
        <f t="shared" si="37"/>
        <v>3.5000000000000003E-2</v>
      </c>
      <c r="EG17" s="77">
        <v>3.5000000000000003E-2</v>
      </c>
      <c r="EH17" s="68">
        <v>1.7000000000000001E-2</v>
      </c>
      <c r="EI17" s="64">
        <f t="shared" si="38"/>
        <v>0.22</v>
      </c>
      <c r="EJ17" s="79">
        <v>0.22</v>
      </c>
    </row>
    <row r="18" spans="1:140" ht="12" x14ac:dyDescent="0.2">
      <c r="A18" s="31" t="s">
        <v>16</v>
      </c>
      <c r="B18" s="6">
        <v>0.93400000000000005</v>
      </c>
      <c r="C18" s="6">
        <v>3.4609999999999999</v>
      </c>
      <c r="D18" s="6">
        <v>1.0669999999999999</v>
      </c>
      <c r="E18" s="6">
        <v>0.54900000000000004</v>
      </c>
      <c r="F18" s="6">
        <v>0.26700000000000002</v>
      </c>
      <c r="G18" s="7">
        <v>0.15</v>
      </c>
      <c r="H18" s="6">
        <v>0.26700000000000002</v>
      </c>
      <c r="I18" s="6">
        <v>0.14599999999999999</v>
      </c>
      <c r="J18" s="6">
        <v>1.034</v>
      </c>
      <c r="K18" s="6">
        <v>1.028</v>
      </c>
      <c r="L18" s="6">
        <v>1.167</v>
      </c>
      <c r="M18" s="6">
        <v>1.0960000000000001</v>
      </c>
      <c r="N18" s="6">
        <v>4.1669999999999998</v>
      </c>
      <c r="O18" s="6">
        <v>3.9670000000000001</v>
      </c>
      <c r="P18" s="6">
        <v>0.46700000000000003</v>
      </c>
      <c r="Q18" s="6">
        <v>0.221</v>
      </c>
      <c r="R18" s="5">
        <v>1.3</v>
      </c>
      <c r="S18" s="7">
        <v>1.1200000000000001</v>
      </c>
      <c r="T18" s="6">
        <v>5.6669999999999998</v>
      </c>
      <c r="U18" s="7">
        <v>0.52</v>
      </c>
      <c r="V18" s="6">
        <v>1.7000000000000001E-2</v>
      </c>
      <c r="W18" s="6">
        <v>8.3000000000000004E-2</v>
      </c>
      <c r="X18" s="6">
        <v>1.7000000000000001E-2</v>
      </c>
      <c r="Y18" s="6">
        <v>2.1999999999999999E-2</v>
      </c>
      <c r="Z18" s="6">
        <v>1.7000000000000001E-2</v>
      </c>
      <c r="AA18" s="6">
        <v>2.1999999999999999E-2</v>
      </c>
      <c r="AB18" s="6">
        <v>1.7000000000000001E-2</v>
      </c>
      <c r="AC18" s="6">
        <v>0.155</v>
      </c>
      <c r="AD18" s="6">
        <v>1.7000000000000001E-2</v>
      </c>
      <c r="AE18" s="6">
        <v>0.16500000000000001</v>
      </c>
      <c r="AF18" s="4">
        <v>2</v>
      </c>
      <c r="AG18" s="6">
        <v>0.59599999999999997</v>
      </c>
      <c r="AH18" s="6">
        <v>1.7000000000000001E-2</v>
      </c>
      <c r="AI18" s="6">
        <v>3.3000000000000002E-2</v>
      </c>
      <c r="AJ18" s="6">
        <v>1.7000000000000001E-2</v>
      </c>
      <c r="AK18" s="34">
        <v>0.16800000000000001</v>
      </c>
      <c r="AM18" s="17">
        <f t="shared" si="3"/>
        <v>6.601</v>
      </c>
      <c r="AN18" s="18">
        <f t="shared" si="0"/>
        <v>3.9809999999999999</v>
      </c>
      <c r="AO18" s="18">
        <f t="shared" si="0"/>
        <v>1.0839999999999999</v>
      </c>
      <c r="AP18" s="18">
        <f t="shared" si="0"/>
        <v>0.63200000000000001</v>
      </c>
      <c r="AQ18" s="18">
        <f t="shared" si="0"/>
        <v>0.28400000000000003</v>
      </c>
      <c r="AR18" s="18">
        <f t="shared" si="0"/>
        <v>0.17199999999999999</v>
      </c>
      <c r="AS18" s="18">
        <f t="shared" si="0"/>
        <v>0.28400000000000003</v>
      </c>
      <c r="AT18" s="18">
        <f t="shared" si="0"/>
        <v>0.16799999999999998</v>
      </c>
      <c r="AU18" s="18">
        <f t="shared" si="0"/>
        <v>1.0509999999999999</v>
      </c>
      <c r="AV18" s="18">
        <f t="shared" si="0"/>
        <v>1.1830000000000001</v>
      </c>
      <c r="AW18" s="18">
        <f t="shared" si="0"/>
        <v>1.1839999999999999</v>
      </c>
      <c r="AX18" s="18">
        <f t="shared" si="0"/>
        <v>1.2610000000000001</v>
      </c>
      <c r="AY18" s="18">
        <f t="shared" si="0"/>
        <v>6.1669999999999998</v>
      </c>
      <c r="AZ18" s="18">
        <f t="shared" si="0"/>
        <v>4.5629999999999997</v>
      </c>
      <c r="BA18" s="18">
        <f t="shared" si="0"/>
        <v>0.48400000000000004</v>
      </c>
      <c r="BB18" s="18">
        <f t="shared" si="0"/>
        <v>0.254</v>
      </c>
      <c r="BC18" s="18">
        <f t="shared" si="0"/>
        <v>1.3169999999999999</v>
      </c>
      <c r="BD18" s="19">
        <f t="shared" si="4"/>
        <v>1.288</v>
      </c>
      <c r="BF18" s="17">
        <f t="shared" si="5"/>
        <v>7.7860000000000023</v>
      </c>
      <c r="BG18" s="18">
        <f t="shared" si="6"/>
        <v>8.5649999999999995</v>
      </c>
      <c r="BH18" s="18">
        <f t="shared" si="7"/>
        <v>1.764</v>
      </c>
      <c r="BI18" s="18">
        <f t="shared" si="8"/>
        <v>0</v>
      </c>
      <c r="BJ18" s="18">
        <f t="shared" si="9"/>
        <v>10.67</v>
      </c>
      <c r="BK18" s="18">
        <f t="shared" si="10"/>
        <v>11.737</v>
      </c>
      <c r="BL18" s="18">
        <f t="shared" si="11"/>
        <v>11.738</v>
      </c>
      <c r="BM18" s="19">
        <f t="shared" si="12"/>
        <v>9.9999999999944578E-4</v>
      </c>
      <c r="BO18" s="17">
        <f t="shared" si="13"/>
        <v>18.456000000000003</v>
      </c>
      <c r="BP18" s="18">
        <f t="shared" si="13"/>
        <v>20.302</v>
      </c>
      <c r="BQ18" s="19">
        <f t="shared" si="13"/>
        <v>13.501999999999999</v>
      </c>
      <c r="BS18" s="9" t="str">
        <f t="shared" si="1"/>
        <v>2.3</v>
      </c>
      <c r="BT18" s="18">
        <f t="shared" si="2"/>
        <v>2.831999999999999</v>
      </c>
      <c r="BU18" s="19">
        <f t="shared" si="39"/>
        <v>10.67</v>
      </c>
      <c r="BW18" s="29">
        <f t="shared" si="14"/>
        <v>0</v>
      </c>
      <c r="BX18" s="30">
        <f t="shared" si="15"/>
        <v>0</v>
      </c>
      <c r="BZ18" s="17">
        <f t="shared" si="40"/>
        <v>1.7649999999999988</v>
      </c>
      <c r="CA18" s="27">
        <f t="shared" si="16"/>
        <v>98.08499999999998</v>
      </c>
      <c r="CB18" s="27">
        <f t="shared" si="17"/>
        <v>308.92899999999997</v>
      </c>
      <c r="CC18" s="19">
        <f t="shared" si="18"/>
        <v>11.737</v>
      </c>
      <c r="CE18" s="29">
        <f t="shared" si="19"/>
        <v>0</v>
      </c>
      <c r="CF18" s="30">
        <f t="shared" si="20"/>
        <v>0</v>
      </c>
      <c r="CH18" s="69" t="s">
        <v>16</v>
      </c>
      <c r="CI18" s="68">
        <v>0.93400000000000005</v>
      </c>
      <c r="CJ18" s="64">
        <f t="shared" si="21"/>
        <v>3.4609999999999999</v>
      </c>
      <c r="CK18" s="77">
        <v>3.4609999999999999</v>
      </c>
      <c r="CL18" s="68">
        <v>1.0669999999999999</v>
      </c>
      <c r="CM18" s="64">
        <f t="shared" si="22"/>
        <v>0.54900000000000004</v>
      </c>
      <c r="CN18" s="77">
        <v>0.54900000000000004</v>
      </c>
      <c r="CO18" s="68">
        <v>0.26700000000000002</v>
      </c>
      <c r="CP18" s="64">
        <f t="shared" si="23"/>
        <v>0.15</v>
      </c>
      <c r="CQ18" s="77">
        <v>0.15</v>
      </c>
      <c r="CR18" s="68">
        <v>0.26700000000000002</v>
      </c>
      <c r="CS18" s="64">
        <f t="shared" si="24"/>
        <v>0.14599999999999999</v>
      </c>
      <c r="CT18" s="78">
        <v>0.14599999999999999</v>
      </c>
      <c r="CU18" s="68">
        <v>1.034</v>
      </c>
      <c r="CV18" s="64">
        <f t="shared" si="25"/>
        <v>1.028</v>
      </c>
      <c r="CW18" s="77">
        <v>1.028</v>
      </c>
      <c r="CX18" s="68">
        <v>1.167</v>
      </c>
      <c r="CY18" s="64">
        <f t="shared" si="26"/>
        <v>1.0960000000000001</v>
      </c>
      <c r="CZ18" s="77">
        <v>1.0960000000000001</v>
      </c>
      <c r="DA18" s="68">
        <v>4.1669999999999998</v>
      </c>
      <c r="DB18" s="64">
        <f t="shared" si="27"/>
        <v>3.9670000000000001</v>
      </c>
      <c r="DC18" s="77">
        <v>3.9670000000000001</v>
      </c>
      <c r="DD18" s="68">
        <v>0.46700000000000003</v>
      </c>
      <c r="DE18" s="64">
        <f t="shared" si="28"/>
        <v>0.221</v>
      </c>
      <c r="DF18" s="77">
        <v>0.221</v>
      </c>
      <c r="DG18" s="67">
        <v>1.3</v>
      </c>
      <c r="DH18" s="64">
        <f t="shared" si="29"/>
        <v>1.1200000000000001</v>
      </c>
      <c r="DI18" s="77">
        <v>1.1200000000000001</v>
      </c>
      <c r="DJ18" s="68">
        <v>5.6669999999999998</v>
      </c>
      <c r="DK18" s="64">
        <f t="shared" si="30"/>
        <v>0.52</v>
      </c>
      <c r="DL18" s="77">
        <v>0.52</v>
      </c>
      <c r="DM18" s="68">
        <v>1.7000000000000001E-2</v>
      </c>
      <c r="DN18" s="64">
        <f t="shared" si="31"/>
        <v>8.3000000000000004E-2</v>
      </c>
      <c r="DO18" s="77">
        <v>8.3000000000000004E-2</v>
      </c>
      <c r="DP18" s="68">
        <v>1.7000000000000001E-2</v>
      </c>
      <c r="DQ18" s="64">
        <f t="shared" si="32"/>
        <v>2.1999999999999999E-2</v>
      </c>
      <c r="DR18" s="77">
        <v>2.1999999999999999E-2</v>
      </c>
      <c r="DS18" s="68">
        <v>1.7000000000000001E-2</v>
      </c>
      <c r="DT18" s="64">
        <f t="shared" si="33"/>
        <v>2.1999999999999999E-2</v>
      </c>
      <c r="DU18" s="77">
        <v>2.1999999999999999E-2</v>
      </c>
      <c r="DV18" s="68">
        <v>1.7000000000000001E-2</v>
      </c>
      <c r="DW18" s="64">
        <f t="shared" si="34"/>
        <v>0.155</v>
      </c>
      <c r="DX18" s="77">
        <v>0.155</v>
      </c>
      <c r="DY18" s="68">
        <v>1.7000000000000001E-2</v>
      </c>
      <c r="DZ18" s="64">
        <f t="shared" si="35"/>
        <v>0.16500000000000001</v>
      </c>
      <c r="EA18" s="77">
        <v>0.16500000000000001</v>
      </c>
      <c r="EB18" s="63">
        <v>2</v>
      </c>
      <c r="EC18" s="64">
        <f t="shared" si="36"/>
        <v>0.59599999999999997</v>
      </c>
      <c r="ED18" s="77">
        <v>0.59599999999999997</v>
      </c>
      <c r="EE18" s="68">
        <v>1.7000000000000001E-2</v>
      </c>
      <c r="EF18" s="64">
        <f t="shared" si="37"/>
        <v>3.3000000000000002E-2</v>
      </c>
      <c r="EG18" s="77">
        <v>3.3000000000000002E-2</v>
      </c>
      <c r="EH18" s="68">
        <v>1.7000000000000001E-2</v>
      </c>
      <c r="EI18" s="64">
        <f t="shared" si="38"/>
        <v>0.16800000000000001</v>
      </c>
      <c r="EJ18" s="79">
        <v>0.16800000000000001</v>
      </c>
    </row>
    <row r="19" spans="1:140" ht="12" x14ac:dyDescent="0.2">
      <c r="A19" s="31" t="s">
        <v>17</v>
      </c>
      <c r="B19" s="6">
        <v>0.93300000000000005</v>
      </c>
      <c r="C19" s="6">
        <v>3.5459999999999998</v>
      </c>
      <c r="D19" s="6">
        <v>1.0669999999999999</v>
      </c>
      <c r="E19" s="6">
        <v>0.55300000000000005</v>
      </c>
      <c r="F19" s="6">
        <v>0.26700000000000002</v>
      </c>
      <c r="G19" s="6">
        <v>0.13400000000000001</v>
      </c>
      <c r="H19" s="6">
        <v>0.26700000000000002</v>
      </c>
      <c r="I19" s="6">
        <v>0.10100000000000001</v>
      </c>
      <c r="J19" s="6">
        <v>1.0329999999999999</v>
      </c>
      <c r="K19" s="6">
        <v>1.038</v>
      </c>
      <c r="L19" s="6">
        <v>1.167</v>
      </c>
      <c r="M19" s="6">
        <v>1.1180000000000001</v>
      </c>
      <c r="N19" s="6">
        <v>4.1669999999999998</v>
      </c>
      <c r="O19" s="6">
        <v>3.9239999999999999</v>
      </c>
      <c r="P19" s="6">
        <v>0.46700000000000003</v>
      </c>
      <c r="Q19" s="7">
        <v>0.24</v>
      </c>
      <c r="R19" s="5">
        <v>1.3</v>
      </c>
      <c r="S19" s="6">
        <v>1.081</v>
      </c>
      <c r="T19" s="6">
        <v>5.6669999999999998</v>
      </c>
      <c r="U19" s="6">
        <v>0.36299999999999999</v>
      </c>
      <c r="V19" s="6">
        <v>1.7000000000000001E-2</v>
      </c>
      <c r="W19" s="6">
        <v>5.7000000000000002E-2</v>
      </c>
      <c r="X19" s="6">
        <v>1.7000000000000001E-2</v>
      </c>
      <c r="Y19" s="6">
        <v>1.4E-2</v>
      </c>
      <c r="Z19" s="6">
        <v>1.7000000000000001E-2</v>
      </c>
      <c r="AA19" s="7">
        <v>0.01</v>
      </c>
      <c r="AB19" s="6">
        <v>1.7000000000000001E-2</v>
      </c>
      <c r="AC19" s="6">
        <v>0.106</v>
      </c>
      <c r="AD19" s="6">
        <v>1.7000000000000001E-2</v>
      </c>
      <c r="AE19" s="6">
        <v>0.114</v>
      </c>
      <c r="AF19" s="4">
        <v>2</v>
      </c>
      <c r="AG19" s="6">
        <v>0.40100000000000002</v>
      </c>
      <c r="AH19" s="6">
        <v>1.7000000000000001E-2</v>
      </c>
      <c r="AI19" s="6">
        <v>2.4E-2</v>
      </c>
      <c r="AJ19" s="6">
        <v>1.7000000000000001E-2</v>
      </c>
      <c r="AK19" s="34">
        <v>0.111</v>
      </c>
      <c r="AM19" s="17">
        <f t="shared" si="3"/>
        <v>6.6</v>
      </c>
      <c r="AN19" s="18">
        <f t="shared" si="0"/>
        <v>3.9089999999999998</v>
      </c>
      <c r="AO19" s="18">
        <f t="shared" si="0"/>
        <v>1.0839999999999999</v>
      </c>
      <c r="AP19" s="18">
        <f t="shared" si="0"/>
        <v>0.6100000000000001</v>
      </c>
      <c r="AQ19" s="18">
        <f t="shared" si="0"/>
        <v>0.28400000000000003</v>
      </c>
      <c r="AR19" s="18">
        <f t="shared" si="0"/>
        <v>0.14800000000000002</v>
      </c>
      <c r="AS19" s="18">
        <f t="shared" si="0"/>
        <v>0.28400000000000003</v>
      </c>
      <c r="AT19" s="18">
        <f t="shared" si="0"/>
        <v>0.111</v>
      </c>
      <c r="AU19" s="18">
        <f t="shared" si="0"/>
        <v>1.0499999999999998</v>
      </c>
      <c r="AV19" s="18">
        <f t="shared" si="0"/>
        <v>1.1440000000000001</v>
      </c>
      <c r="AW19" s="18">
        <f t="shared" si="0"/>
        <v>1.1839999999999999</v>
      </c>
      <c r="AX19" s="18">
        <f t="shared" si="0"/>
        <v>1.2320000000000002</v>
      </c>
      <c r="AY19" s="18">
        <f t="shared" si="0"/>
        <v>6.1669999999999998</v>
      </c>
      <c r="AZ19" s="18">
        <f t="shared" si="0"/>
        <v>4.3250000000000002</v>
      </c>
      <c r="BA19" s="18">
        <f t="shared" si="0"/>
        <v>0.48400000000000004</v>
      </c>
      <c r="BB19" s="18">
        <f t="shared" si="0"/>
        <v>0.26400000000000001</v>
      </c>
      <c r="BC19" s="18">
        <f t="shared" si="0"/>
        <v>1.3169999999999999</v>
      </c>
      <c r="BD19" s="19">
        <f t="shared" si="4"/>
        <v>1.1919999999999999</v>
      </c>
      <c r="BF19" s="17">
        <f t="shared" si="5"/>
        <v>7.7860000000000023</v>
      </c>
      <c r="BG19" s="18">
        <f t="shared" si="6"/>
        <v>8.5649999999999995</v>
      </c>
      <c r="BH19" s="18">
        <f t="shared" si="7"/>
        <v>1.2</v>
      </c>
      <c r="BI19" s="18">
        <f t="shared" si="8"/>
        <v>0</v>
      </c>
      <c r="BJ19" s="18">
        <f t="shared" si="9"/>
        <v>10.668000000000001</v>
      </c>
      <c r="BK19" s="18">
        <f t="shared" si="10"/>
        <v>11.734999999999999</v>
      </c>
      <c r="BL19" s="18">
        <f t="shared" si="11"/>
        <v>11.735000000000001</v>
      </c>
      <c r="BM19" s="19">
        <f t="shared" si="12"/>
        <v>1.7763568394002505E-15</v>
      </c>
      <c r="BO19" s="17">
        <f t="shared" si="13"/>
        <v>18.454000000000004</v>
      </c>
      <c r="BP19" s="18">
        <f t="shared" si="13"/>
        <v>20.299999999999997</v>
      </c>
      <c r="BQ19" s="19">
        <f t="shared" si="13"/>
        <v>12.935</v>
      </c>
      <c r="BS19" s="9" t="str">
        <f t="shared" si="1"/>
        <v>2.3</v>
      </c>
      <c r="BT19" s="18">
        <f t="shared" si="2"/>
        <v>2.2669999999999995</v>
      </c>
      <c r="BU19" s="19">
        <f t="shared" si="39"/>
        <v>10.668000000000001</v>
      </c>
      <c r="BW19" s="29">
        <f t="shared" si="14"/>
        <v>0</v>
      </c>
      <c r="BX19" s="30">
        <f t="shared" si="15"/>
        <v>0</v>
      </c>
      <c r="BZ19" s="17">
        <f t="shared" si="40"/>
        <v>1.2000000000000011</v>
      </c>
      <c r="CA19" s="27">
        <f t="shared" si="16"/>
        <v>97.017999999999986</v>
      </c>
      <c r="CB19" s="27">
        <f t="shared" si="17"/>
        <v>309.99599999999998</v>
      </c>
      <c r="CC19" s="19">
        <f t="shared" si="18"/>
        <v>11.734999999999999</v>
      </c>
      <c r="CE19" s="29">
        <f t="shared" si="19"/>
        <v>0</v>
      </c>
      <c r="CF19" s="30">
        <f t="shared" si="20"/>
        <v>0</v>
      </c>
      <c r="CH19" s="69" t="s">
        <v>17</v>
      </c>
      <c r="CI19" s="68">
        <v>0.93300000000000005</v>
      </c>
      <c r="CJ19" s="64">
        <f t="shared" si="21"/>
        <v>3.5459999999999998</v>
      </c>
      <c r="CK19" s="77">
        <v>3.5459999999999998</v>
      </c>
      <c r="CL19" s="68">
        <v>1.0669999999999999</v>
      </c>
      <c r="CM19" s="64">
        <f t="shared" si="22"/>
        <v>0.55300000000000005</v>
      </c>
      <c r="CN19" s="77">
        <v>0.55300000000000005</v>
      </c>
      <c r="CO19" s="68">
        <v>0.26700000000000002</v>
      </c>
      <c r="CP19" s="64">
        <f t="shared" si="23"/>
        <v>0.13400000000000001</v>
      </c>
      <c r="CQ19" s="77">
        <v>0.13400000000000001</v>
      </c>
      <c r="CR19" s="68">
        <v>0.26700000000000002</v>
      </c>
      <c r="CS19" s="64">
        <f t="shared" si="24"/>
        <v>0.10100000000000001</v>
      </c>
      <c r="CT19" s="78">
        <v>0.10100000000000001</v>
      </c>
      <c r="CU19" s="68">
        <v>1.0329999999999999</v>
      </c>
      <c r="CV19" s="64">
        <f t="shared" si="25"/>
        <v>1.038</v>
      </c>
      <c r="CW19" s="77">
        <v>1.038</v>
      </c>
      <c r="CX19" s="68">
        <v>1.167</v>
      </c>
      <c r="CY19" s="64">
        <f t="shared" si="26"/>
        <v>1.1180000000000001</v>
      </c>
      <c r="CZ19" s="77">
        <v>1.1180000000000001</v>
      </c>
      <c r="DA19" s="68">
        <v>4.1669999999999998</v>
      </c>
      <c r="DB19" s="64">
        <f t="shared" si="27"/>
        <v>3.9239999999999999</v>
      </c>
      <c r="DC19" s="77">
        <v>3.9239999999999999</v>
      </c>
      <c r="DD19" s="68">
        <v>0.46700000000000003</v>
      </c>
      <c r="DE19" s="64">
        <f t="shared" si="28"/>
        <v>0.24</v>
      </c>
      <c r="DF19" s="77">
        <v>0.24</v>
      </c>
      <c r="DG19" s="67">
        <v>1.3</v>
      </c>
      <c r="DH19" s="64">
        <f t="shared" si="29"/>
        <v>1.081</v>
      </c>
      <c r="DI19" s="77">
        <v>1.081</v>
      </c>
      <c r="DJ19" s="68">
        <v>5.6669999999999998</v>
      </c>
      <c r="DK19" s="64">
        <f t="shared" si="30"/>
        <v>0.36299999999999999</v>
      </c>
      <c r="DL19" s="77">
        <v>0.36299999999999999</v>
      </c>
      <c r="DM19" s="68">
        <v>1.7000000000000001E-2</v>
      </c>
      <c r="DN19" s="64">
        <f t="shared" si="31"/>
        <v>5.7000000000000002E-2</v>
      </c>
      <c r="DO19" s="77">
        <v>5.7000000000000002E-2</v>
      </c>
      <c r="DP19" s="68">
        <v>1.7000000000000001E-2</v>
      </c>
      <c r="DQ19" s="64">
        <f t="shared" si="32"/>
        <v>1.4E-2</v>
      </c>
      <c r="DR19" s="77">
        <v>1.4E-2</v>
      </c>
      <c r="DS19" s="68">
        <v>1.7000000000000001E-2</v>
      </c>
      <c r="DT19" s="64">
        <f t="shared" si="33"/>
        <v>0.01</v>
      </c>
      <c r="DU19" s="77">
        <v>0.01</v>
      </c>
      <c r="DV19" s="68">
        <v>1.7000000000000001E-2</v>
      </c>
      <c r="DW19" s="64">
        <f t="shared" si="34"/>
        <v>0.106</v>
      </c>
      <c r="DX19" s="77">
        <v>0.106</v>
      </c>
      <c r="DY19" s="68">
        <v>1.7000000000000001E-2</v>
      </c>
      <c r="DZ19" s="64">
        <f t="shared" si="35"/>
        <v>0.114</v>
      </c>
      <c r="EA19" s="77">
        <v>0.114</v>
      </c>
      <c r="EB19" s="63">
        <v>2</v>
      </c>
      <c r="EC19" s="64">
        <f t="shared" si="36"/>
        <v>0.40100000000000002</v>
      </c>
      <c r="ED19" s="77">
        <v>0.40100000000000002</v>
      </c>
      <c r="EE19" s="68">
        <v>1.7000000000000001E-2</v>
      </c>
      <c r="EF19" s="64">
        <f t="shared" si="37"/>
        <v>2.4E-2</v>
      </c>
      <c r="EG19" s="77">
        <v>2.4E-2</v>
      </c>
      <c r="EH19" s="68">
        <v>1.7000000000000001E-2</v>
      </c>
      <c r="EI19" s="64">
        <f t="shared" si="38"/>
        <v>0.111</v>
      </c>
      <c r="EJ19" s="79">
        <v>0.111</v>
      </c>
    </row>
    <row r="20" spans="1:140" ht="12" x14ac:dyDescent="0.2">
      <c r="A20" s="31" t="s">
        <v>18</v>
      </c>
      <c r="B20" s="6">
        <v>0.93400000000000005</v>
      </c>
      <c r="C20" s="6">
        <v>3.6360000000000001</v>
      </c>
      <c r="D20" s="6">
        <v>1.0669999999999999</v>
      </c>
      <c r="E20" s="6">
        <v>0.51800000000000002</v>
      </c>
      <c r="F20" s="6">
        <v>0.26700000000000002</v>
      </c>
      <c r="G20" s="6">
        <v>0.14799999999999999</v>
      </c>
      <c r="H20" s="6">
        <v>0.26700000000000002</v>
      </c>
      <c r="I20" s="6">
        <v>0.11600000000000001</v>
      </c>
      <c r="J20" s="6">
        <v>1.034</v>
      </c>
      <c r="K20" s="6">
        <v>0.96899999999999997</v>
      </c>
      <c r="L20" s="6">
        <v>1.167</v>
      </c>
      <c r="M20" s="6">
        <v>1.103</v>
      </c>
      <c r="N20" s="6">
        <v>4.1669999999999998</v>
      </c>
      <c r="O20" s="6">
        <v>3.9870000000000001</v>
      </c>
      <c r="P20" s="6">
        <v>0.46700000000000003</v>
      </c>
      <c r="Q20" s="6">
        <v>0.183</v>
      </c>
      <c r="R20" s="5">
        <v>1.3</v>
      </c>
      <c r="S20" s="6">
        <v>1.075</v>
      </c>
      <c r="T20" s="6">
        <v>5.6669999999999998</v>
      </c>
      <c r="U20" s="7">
        <v>0.31</v>
      </c>
      <c r="V20" s="6">
        <v>1.7000000000000001E-2</v>
      </c>
      <c r="W20" s="6">
        <v>4.3999999999999997E-2</v>
      </c>
      <c r="X20" s="6">
        <v>1.7000000000000001E-2</v>
      </c>
      <c r="Y20" s="6">
        <v>1.2999999999999999E-2</v>
      </c>
      <c r="Z20" s="6">
        <v>1.7000000000000001E-2</v>
      </c>
      <c r="AA20" s="7">
        <v>0.01</v>
      </c>
      <c r="AB20" s="6">
        <v>1.7000000000000001E-2</v>
      </c>
      <c r="AC20" s="6">
        <v>8.3000000000000004E-2</v>
      </c>
      <c r="AD20" s="6">
        <v>1.7000000000000001E-2</v>
      </c>
      <c r="AE20" s="6">
        <v>9.4E-2</v>
      </c>
      <c r="AF20" s="4">
        <v>2</v>
      </c>
      <c r="AG20" s="7">
        <v>0.34</v>
      </c>
      <c r="AH20" s="6">
        <v>1.7000000000000001E-2</v>
      </c>
      <c r="AI20" s="6">
        <v>1.6E-2</v>
      </c>
      <c r="AJ20" s="6">
        <v>1.7000000000000001E-2</v>
      </c>
      <c r="AK20" s="34">
        <v>9.1999999999999998E-2</v>
      </c>
      <c r="AM20" s="17">
        <f t="shared" si="3"/>
        <v>6.601</v>
      </c>
      <c r="AN20" s="18">
        <f t="shared" si="0"/>
        <v>3.9460000000000002</v>
      </c>
      <c r="AO20" s="18">
        <f t="shared" si="0"/>
        <v>1.0839999999999999</v>
      </c>
      <c r="AP20" s="18">
        <f t="shared" si="0"/>
        <v>0.56200000000000006</v>
      </c>
      <c r="AQ20" s="18">
        <f t="shared" si="0"/>
        <v>0.28400000000000003</v>
      </c>
      <c r="AR20" s="18">
        <f t="shared" si="0"/>
        <v>0.161</v>
      </c>
      <c r="AS20" s="18">
        <f t="shared" si="0"/>
        <v>0.28400000000000003</v>
      </c>
      <c r="AT20" s="18">
        <f t="shared" si="0"/>
        <v>0.126</v>
      </c>
      <c r="AU20" s="18">
        <f t="shared" si="0"/>
        <v>1.0509999999999999</v>
      </c>
      <c r="AV20" s="18">
        <f t="shared" si="0"/>
        <v>1.052</v>
      </c>
      <c r="AW20" s="18">
        <f t="shared" si="0"/>
        <v>1.1839999999999999</v>
      </c>
      <c r="AX20" s="18">
        <f t="shared" si="0"/>
        <v>1.1970000000000001</v>
      </c>
      <c r="AY20" s="18">
        <f t="shared" si="0"/>
        <v>6.1669999999999998</v>
      </c>
      <c r="AZ20" s="18">
        <f t="shared" si="0"/>
        <v>4.327</v>
      </c>
      <c r="BA20" s="18">
        <f t="shared" si="0"/>
        <v>0.48400000000000004</v>
      </c>
      <c r="BB20" s="18">
        <f t="shared" si="0"/>
        <v>0.19900000000000001</v>
      </c>
      <c r="BC20" s="18">
        <f t="shared" si="0"/>
        <v>1.3169999999999999</v>
      </c>
      <c r="BD20" s="19">
        <f t="shared" si="4"/>
        <v>1.167</v>
      </c>
      <c r="BF20" s="17">
        <f t="shared" si="5"/>
        <v>7.7860000000000023</v>
      </c>
      <c r="BG20" s="18">
        <f t="shared" si="6"/>
        <v>8.5649999999999995</v>
      </c>
      <c r="BH20" s="18">
        <f t="shared" si="7"/>
        <v>1.0020000000000002</v>
      </c>
      <c r="BI20" s="18">
        <f t="shared" si="8"/>
        <v>0</v>
      </c>
      <c r="BJ20" s="18">
        <f t="shared" si="9"/>
        <v>10.67</v>
      </c>
      <c r="BK20" s="18">
        <f t="shared" si="10"/>
        <v>11.737</v>
      </c>
      <c r="BL20" s="18">
        <f t="shared" si="11"/>
        <v>11.734999999999999</v>
      </c>
      <c r="BM20" s="19">
        <f t="shared" si="12"/>
        <v>0</v>
      </c>
      <c r="BO20" s="17">
        <f t="shared" si="13"/>
        <v>18.456000000000003</v>
      </c>
      <c r="BP20" s="18">
        <f t="shared" si="13"/>
        <v>20.302</v>
      </c>
      <c r="BQ20" s="19">
        <f t="shared" si="13"/>
        <v>12.737</v>
      </c>
      <c r="BS20" s="9" t="str">
        <f t="shared" si="1"/>
        <v>2.3</v>
      </c>
      <c r="BT20" s="18">
        <f t="shared" si="2"/>
        <v>2.0670000000000002</v>
      </c>
      <c r="BU20" s="19">
        <f t="shared" si="39"/>
        <v>10.67</v>
      </c>
      <c r="BW20" s="29">
        <f t="shared" si="14"/>
        <v>0</v>
      </c>
      <c r="BX20" s="30">
        <f t="shared" si="15"/>
        <v>0</v>
      </c>
      <c r="BZ20" s="17">
        <f t="shared" si="40"/>
        <v>1</v>
      </c>
      <c r="CA20" s="27">
        <f t="shared" si="16"/>
        <v>95.950999999999993</v>
      </c>
      <c r="CB20" s="27">
        <f t="shared" si="17"/>
        <v>311.06299999999999</v>
      </c>
      <c r="CC20" s="19">
        <f t="shared" si="18"/>
        <v>11.737</v>
      </c>
      <c r="CE20" s="29">
        <f t="shared" si="19"/>
        <v>0</v>
      </c>
      <c r="CF20" s="30">
        <f t="shared" si="20"/>
        <v>0</v>
      </c>
      <c r="CH20" s="69" t="s">
        <v>18</v>
      </c>
      <c r="CI20" s="68">
        <v>0.93400000000000005</v>
      </c>
      <c r="CJ20" s="64">
        <f t="shared" si="21"/>
        <v>3.6360000000000001</v>
      </c>
      <c r="CK20" s="77">
        <v>3.6360000000000001</v>
      </c>
      <c r="CL20" s="68">
        <v>1.0669999999999999</v>
      </c>
      <c r="CM20" s="64">
        <f t="shared" si="22"/>
        <v>0.51800000000000002</v>
      </c>
      <c r="CN20" s="77">
        <v>0.51800000000000002</v>
      </c>
      <c r="CO20" s="68">
        <v>0.26700000000000002</v>
      </c>
      <c r="CP20" s="64">
        <f t="shared" si="23"/>
        <v>0.14799999999999999</v>
      </c>
      <c r="CQ20" s="77">
        <v>0.14799999999999999</v>
      </c>
      <c r="CR20" s="68">
        <v>0.26700000000000002</v>
      </c>
      <c r="CS20" s="64">
        <f t="shared" si="24"/>
        <v>0.11600000000000001</v>
      </c>
      <c r="CT20" s="78">
        <v>0.11600000000000001</v>
      </c>
      <c r="CU20" s="68">
        <v>1.034</v>
      </c>
      <c r="CV20" s="64">
        <f t="shared" si="25"/>
        <v>0.96899999999999997</v>
      </c>
      <c r="CW20" s="77">
        <v>0.96899999999999997</v>
      </c>
      <c r="CX20" s="68">
        <v>1.167</v>
      </c>
      <c r="CY20" s="64">
        <f t="shared" si="26"/>
        <v>1.103</v>
      </c>
      <c r="CZ20" s="77">
        <v>1.103</v>
      </c>
      <c r="DA20" s="68">
        <v>4.1669999999999998</v>
      </c>
      <c r="DB20" s="64">
        <f t="shared" si="27"/>
        <v>3.9870000000000001</v>
      </c>
      <c r="DC20" s="77">
        <v>3.9870000000000001</v>
      </c>
      <c r="DD20" s="68">
        <v>0.46700000000000003</v>
      </c>
      <c r="DE20" s="64">
        <f t="shared" si="28"/>
        <v>0.183</v>
      </c>
      <c r="DF20" s="77">
        <v>0.183</v>
      </c>
      <c r="DG20" s="67">
        <v>1.3</v>
      </c>
      <c r="DH20" s="64">
        <f t="shared" si="29"/>
        <v>1.075</v>
      </c>
      <c r="DI20" s="77">
        <v>1.075</v>
      </c>
      <c r="DJ20" s="68">
        <v>5.6669999999999998</v>
      </c>
      <c r="DK20" s="64">
        <f t="shared" si="30"/>
        <v>0.31</v>
      </c>
      <c r="DL20" s="77">
        <v>0.31</v>
      </c>
      <c r="DM20" s="68">
        <v>1.7000000000000001E-2</v>
      </c>
      <c r="DN20" s="64">
        <f t="shared" si="31"/>
        <v>4.3999999999999997E-2</v>
      </c>
      <c r="DO20" s="77">
        <v>4.3999999999999997E-2</v>
      </c>
      <c r="DP20" s="68">
        <v>1.7000000000000001E-2</v>
      </c>
      <c r="DQ20" s="64">
        <f t="shared" si="32"/>
        <v>1.2999999999999999E-2</v>
      </c>
      <c r="DR20" s="77">
        <v>1.2999999999999999E-2</v>
      </c>
      <c r="DS20" s="68">
        <v>1.7000000000000001E-2</v>
      </c>
      <c r="DT20" s="64">
        <f t="shared" si="33"/>
        <v>0.01</v>
      </c>
      <c r="DU20" s="77">
        <v>0.01</v>
      </c>
      <c r="DV20" s="68">
        <v>1.7000000000000001E-2</v>
      </c>
      <c r="DW20" s="64">
        <f t="shared" si="34"/>
        <v>8.3000000000000004E-2</v>
      </c>
      <c r="DX20" s="77">
        <v>8.3000000000000004E-2</v>
      </c>
      <c r="DY20" s="68">
        <v>1.7000000000000001E-2</v>
      </c>
      <c r="DZ20" s="64">
        <f t="shared" si="35"/>
        <v>9.4E-2</v>
      </c>
      <c r="EA20" s="77">
        <v>9.4E-2</v>
      </c>
      <c r="EB20" s="63">
        <v>2</v>
      </c>
      <c r="EC20" s="64">
        <f t="shared" si="36"/>
        <v>0.34</v>
      </c>
      <c r="ED20" s="77">
        <v>0.34</v>
      </c>
      <c r="EE20" s="68">
        <v>1.7000000000000001E-2</v>
      </c>
      <c r="EF20" s="64">
        <f t="shared" si="37"/>
        <v>1.6E-2</v>
      </c>
      <c r="EG20" s="77">
        <v>1.6E-2</v>
      </c>
      <c r="EH20" s="68">
        <v>1.7000000000000001E-2</v>
      </c>
      <c r="EI20" s="64">
        <f t="shared" si="38"/>
        <v>9.1999999999999998E-2</v>
      </c>
      <c r="EJ20" s="79">
        <v>9.1999999999999998E-2</v>
      </c>
    </row>
    <row r="21" spans="1:140" ht="12" x14ac:dyDescent="0.2">
      <c r="A21" s="31" t="s">
        <v>19</v>
      </c>
      <c r="B21" s="6">
        <v>0.93300000000000005</v>
      </c>
      <c r="C21" s="6">
        <v>3.4060000000000001</v>
      </c>
      <c r="D21" s="6">
        <v>1.0669999999999999</v>
      </c>
      <c r="E21" s="6">
        <v>0.54100000000000004</v>
      </c>
      <c r="F21" s="6">
        <v>0.26700000000000002</v>
      </c>
      <c r="G21" s="6">
        <v>0.20200000000000001</v>
      </c>
      <c r="H21" s="6">
        <v>0.26700000000000002</v>
      </c>
      <c r="I21" s="6">
        <v>0.19700000000000001</v>
      </c>
      <c r="J21" s="6">
        <v>1.0329999999999999</v>
      </c>
      <c r="K21" s="6">
        <v>0.94899999999999995</v>
      </c>
      <c r="L21" s="6">
        <v>1.167</v>
      </c>
      <c r="M21" s="6">
        <v>1.3089999999999999</v>
      </c>
      <c r="N21" s="6">
        <v>4.1669999999999998</v>
      </c>
      <c r="O21" s="6">
        <v>3.8260000000000001</v>
      </c>
      <c r="P21" s="6">
        <v>0.46700000000000003</v>
      </c>
      <c r="Q21" s="6">
        <v>0.20599999999999999</v>
      </c>
      <c r="R21" s="5">
        <v>1.3</v>
      </c>
      <c r="S21" s="6">
        <v>1.099</v>
      </c>
      <c r="T21" s="6">
        <v>5.6669999999999998</v>
      </c>
      <c r="U21" s="7">
        <v>1.08</v>
      </c>
      <c r="V21" s="6">
        <v>1.7000000000000001E-2</v>
      </c>
      <c r="W21" s="6">
        <v>0.17199999999999999</v>
      </c>
      <c r="X21" s="6">
        <v>1.7000000000000001E-2</v>
      </c>
      <c r="Y21" s="6">
        <v>6.4000000000000001E-2</v>
      </c>
      <c r="Z21" s="6">
        <v>1.7000000000000001E-2</v>
      </c>
      <c r="AA21" s="6">
        <v>6.2E-2</v>
      </c>
      <c r="AB21" s="6">
        <v>1.7000000000000001E-2</v>
      </c>
      <c r="AC21" s="6">
        <v>0.30099999999999999</v>
      </c>
      <c r="AD21" s="6">
        <v>1.7000000000000001E-2</v>
      </c>
      <c r="AE21" s="6">
        <v>0.41499999999999998</v>
      </c>
      <c r="AF21" s="4">
        <v>2</v>
      </c>
      <c r="AG21" s="6">
        <v>1.2130000000000001</v>
      </c>
      <c r="AH21" s="6">
        <v>1.7000000000000001E-2</v>
      </c>
      <c r="AI21" s="6">
        <v>6.5000000000000002E-2</v>
      </c>
      <c r="AJ21" s="6">
        <v>1.7000000000000001E-2</v>
      </c>
      <c r="AK21" s="34">
        <v>0.34799999999999998</v>
      </c>
      <c r="AM21" s="17">
        <f t="shared" si="3"/>
        <v>6.6</v>
      </c>
      <c r="AN21" s="18">
        <f t="shared" si="0"/>
        <v>4.4860000000000007</v>
      </c>
      <c r="AO21" s="18">
        <f t="shared" si="0"/>
        <v>1.0839999999999999</v>
      </c>
      <c r="AP21" s="18">
        <f t="shared" si="0"/>
        <v>0.71300000000000008</v>
      </c>
      <c r="AQ21" s="18">
        <f t="shared" si="0"/>
        <v>0.28400000000000003</v>
      </c>
      <c r="AR21" s="18">
        <f t="shared" si="0"/>
        <v>0.26600000000000001</v>
      </c>
      <c r="AS21" s="18">
        <f t="shared" si="0"/>
        <v>0.28400000000000003</v>
      </c>
      <c r="AT21" s="18">
        <f t="shared" si="0"/>
        <v>0.25900000000000001</v>
      </c>
      <c r="AU21" s="18">
        <f t="shared" si="0"/>
        <v>1.0499999999999998</v>
      </c>
      <c r="AV21" s="18">
        <f t="shared" si="0"/>
        <v>1.25</v>
      </c>
      <c r="AW21" s="18">
        <f t="shared" si="0"/>
        <v>1.1839999999999999</v>
      </c>
      <c r="AX21" s="18">
        <f t="shared" si="0"/>
        <v>1.724</v>
      </c>
      <c r="AY21" s="18">
        <f t="shared" si="0"/>
        <v>6.1669999999999998</v>
      </c>
      <c r="AZ21" s="18">
        <f t="shared" si="0"/>
        <v>5.0389999999999997</v>
      </c>
      <c r="BA21" s="18">
        <f t="shared" si="0"/>
        <v>0.48400000000000004</v>
      </c>
      <c r="BB21" s="18">
        <f t="shared" si="0"/>
        <v>0.27100000000000002</v>
      </c>
      <c r="BC21" s="18">
        <f t="shared" si="0"/>
        <v>1.3169999999999999</v>
      </c>
      <c r="BD21" s="19">
        <f t="shared" si="4"/>
        <v>1.4470000000000001</v>
      </c>
      <c r="BF21" s="17">
        <f t="shared" si="5"/>
        <v>7.7860000000000023</v>
      </c>
      <c r="BG21" s="18">
        <f t="shared" si="6"/>
        <v>8.5649999999999995</v>
      </c>
      <c r="BH21" s="18">
        <f t="shared" si="7"/>
        <v>3.7199999999999998</v>
      </c>
      <c r="BI21" s="18">
        <f t="shared" si="8"/>
        <v>0</v>
      </c>
      <c r="BJ21" s="18">
        <f t="shared" si="9"/>
        <v>10.668000000000001</v>
      </c>
      <c r="BK21" s="18">
        <f t="shared" si="10"/>
        <v>11.734999999999999</v>
      </c>
      <c r="BL21" s="18">
        <f t="shared" si="11"/>
        <v>11.734999999999999</v>
      </c>
      <c r="BM21" s="19">
        <f t="shared" si="12"/>
        <v>0</v>
      </c>
      <c r="BO21" s="17">
        <f t="shared" si="13"/>
        <v>18.454000000000004</v>
      </c>
      <c r="BP21" s="18">
        <f t="shared" si="13"/>
        <v>20.299999999999997</v>
      </c>
      <c r="BQ21" s="19">
        <f t="shared" si="13"/>
        <v>15.454999999999998</v>
      </c>
      <c r="BS21" s="9" t="str">
        <f t="shared" si="1"/>
        <v>2.3</v>
      </c>
      <c r="BT21" s="18">
        <f t="shared" si="2"/>
        <v>4.7869999999999973</v>
      </c>
      <c r="BU21" s="19">
        <f t="shared" si="39"/>
        <v>10.668000000000001</v>
      </c>
      <c r="BW21" s="29">
        <f t="shared" si="14"/>
        <v>0</v>
      </c>
      <c r="BX21" s="30">
        <f t="shared" si="15"/>
        <v>0</v>
      </c>
      <c r="BZ21" s="17">
        <f t="shared" si="40"/>
        <v>3.7199999999999989</v>
      </c>
      <c r="CA21" s="27">
        <f t="shared" si="16"/>
        <v>94.884</v>
      </c>
      <c r="CB21" s="27">
        <f t="shared" si="17"/>
        <v>312.13</v>
      </c>
      <c r="CC21" s="19">
        <f t="shared" si="18"/>
        <v>11.734999999999999</v>
      </c>
      <c r="CE21" s="29">
        <f t="shared" si="19"/>
        <v>0</v>
      </c>
      <c r="CF21" s="30">
        <f t="shared" si="20"/>
        <v>0</v>
      </c>
      <c r="CH21" s="69" t="s">
        <v>19</v>
      </c>
      <c r="CI21" s="68">
        <v>0.93300000000000005</v>
      </c>
      <c r="CJ21" s="64">
        <f t="shared" si="21"/>
        <v>3.4060000000000001</v>
      </c>
      <c r="CK21" s="77">
        <v>3.4060000000000001</v>
      </c>
      <c r="CL21" s="68">
        <v>1.0669999999999999</v>
      </c>
      <c r="CM21" s="64">
        <f t="shared" si="22"/>
        <v>0.54100000000000004</v>
      </c>
      <c r="CN21" s="77">
        <v>0.54100000000000004</v>
      </c>
      <c r="CO21" s="68">
        <v>0.26700000000000002</v>
      </c>
      <c r="CP21" s="64">
        <f t="shared" si="23"/>
        <v>0.20200000000000001</v>
      </c>
      <c r="CQ21" s="77">
        <v>0.20200000000000001</v>
      </c>
      <c r="CR21" s="68">
        <v>0.26700000000000002</v>
      </c>
      <c r="CS21" s="64">
        <f t="shared" si="24"/>
        <v>0.19700000000000001</v>
      </c>
      <c r="CT21" s="78">
        <v>0.19700000000000001</v>
      </c>
      <c r="CU21" s="68">
        <v>1.0329999999999999</v>
      </c>
      <c r="CV21" s="64">
        <f t="shared" si="25"/>
        <v>0.94899999999999995</v>
      </c>
      <c r="CW21" s="77">
        <v>0.94899999999999995</v>
      </c>
      <c r="CX21" s="68">
        <v>1.167</v>
      </c>
      <c r="CY21" s="64">
        <f t="shared" si="26"/>
        <v>1.3089999999999999</v>
      </c>
      <c r="CZ21" s="77">
        <v>1.3089999999999999</v>
      </c>
      <c r="DA21" s="68">
        <v>4.1669999999999998</v>
      </c>
      <c r="DB21" s="64">
        <f t="shared" si="27"/>
        <v>3.8260000000000001</v>
      </c>
      <c r="DC21" s="77">
        <v>3.8260000000000001</v>
      </c>
      <c r="DD21" s="68">
        <v>0.46700000000000003</v>
      </c>
      <c r="DE21" s="64">
        <f t="shared" si="28"/>
        <v>0.20599999999999999</v>
      </c>
      <c r="DF21" s="77">
        <v>0.20599999999999999</v>
      </c>
      <c r="DG21" s="67">
        <v>1.3</v>
      </c>
      <c r="DH21" s="64">
        <f t="shared" si="29"/>
        <v>1.099</v>
      </c>
      <c r="DI21" s="77">
        <v>1.099</v>
      </c>
      <c r="DJ21" s="68">
        <v>5.6669999999999998</v>
      </c>
      <c r="DK21" s="64">
        <f t="shared" si="30"/>
        <v>1.08</v>
      </c>
      <c r="DL21" s="77">
        <v>1.08</v>
      </c>
      <c r="DM21" s="68">
        <v>1.7000000000000001E-2</v>
      </c>
      <c r="DN21" s="64">
        <f t="shared" si="31"/>
        <v>0.17199999999999999</v>
      </c>
      <c r="DO21" s="77">
        <v>0.17199999999999999</v>
      </c>
      <c r="DP21" s="68">
        <v>1.7000000000000001E-2</v>
      </c>
      <c r="DQ21" s="64">
        <f t="shared" si="32"/>
        <v>6.4000000000000001E-2</v>
      </c>
      <c r="DR21" s="77">
        <v>6.4000000000000001E-2</v>
      </c>
      <c r="DS21" s="68">
        <v>1.7000000000000001E-2</v>
      </c>
      <c r="DT21" s="64">
        <f t="shared" si="33"/>
        <v>6.2E-2</v>
      </c>
      <c r="DU21" s="77">
        <v>6.2E-2</v>
      </c>
      <c r="DV21" s="68">
        <v>1.7000000000000001E-2</v>
      </c>
      <c r="DW21" s="64">
        <f t="shared" si="34"/>
        <v>0.30099999999999999</v>
      </c>
      <c r="DX21" s="77">
        <v>0.30099999999999999</v>
      </c>
      <c r="DY21" s="68">
        <v>1.7000000000000001E-2</v>
      </c>
      <c r="DZ21" s="64">
        <f t="shared" si="35"/>
        <v>0.41499999999999998</v>
      </c>
      <c r="EA21" s="77">
        <v>0.41499999999999998</v>
      </c>
      <c r="EB21" s="63">
        <v>2</v>
      </c>
      <c r="EC21" s="64">
        <f t="shared" si="36"/>
        <v>1.2130000000000001</v>
      </c>
      <c r="ED21" s="77">
        <v>1.2130000000000001</v>
      </c>
      <c r="EE21" s="68">
        <v>1.7000000000000001E-2</v>
      </c>
      <c r="EF21" s="64">
        <f t="shared" si="37"/>
        <v>6.5000000000000002E-2</v>
      </c>
      <c r="EG21" s="77">
        <v>6.5000000000000002E-2</v>
      </c>
      <c r="EH21" s="68">
        <v>1.7000000000000001E-2</v>
      </c>
      <c r="EI21" s="64">
        <f t="shared" si="38"/>
        <v>0.34799999999999998</v>
      </c>
      <c r="EJ21" s="79">
        <v>0.34799999999999998</v>
      </c>
    </row>
    <row r="22" spans="1:140" ht="12" x14ac:dyDescent="0.2">
      <c r="A22" s="31" t="s">
        <v>20</v>
      </c>
      <c r="B22" s="6">
        <v>0.93400000000000005</v>
      </c>
      <c r="C22" s="6">
        <v>3.2450000000000001</v>
      </c>
      <c r="D22" s="6">
        <v>1.0669999999999999</v>
      </c>
      <c r="E22" s="6">
        <v>0.51800000000000002</v>
      </c>
      <c r="F22" s="6">
        <v>0.26700000000000002</v>
      </c>
      <c r="G22" s="6">
        <v>0.23499999999999999</v>
      </c>
      <c r="H22" s="6">
        <v>0.26700000000000002</v>
      </c>
      <c r="I22" s="6">
        <v>0.249</v>
      </c>
      <c r="J22" s="6">
        <v>1.034</v>
      </c>
      <c r="K22" s="6">
        <v>0.97599999999999998</v>
      </c>
      <c r="L22" s="6">
        <v>1.167</v>
      </c>
      <c r="M22" s="6">
        <v>1.482</v>
      </c>
      <c r="N22" s="6">
        <v>4.1669999999999998</v>
      </c>
      <c r="O22" s="6">
        <v>3.6709999999999998</v>
      </c>
      <c r="P22" s="6">
        <v>0.46700000000000003</v>
      </c>
      <c r="Q22" s="6">
        <v>0.218</v>
      </c>
      <c r="R22" s="5">
        <v>1.3</v>
      </c>
      <c r="S22" s="6">
        <v>1.143</v>
      </c>
      <c r="T22" s="6">
        <v>5.6669999999999998</v>
      </c>
      <c r="U22" s="6">
        <v>1.714</v>
      </c>
      <c r="V22" s="6">
        <v>1.7000000000000001E-2</v>
      </c>
      <c r="W22" s="6">
        <v>0.27400000000000002</v>
      </c>
      <c r="X22" s="6">
        <v>1.7000000000000001E-2</v>
      </c>
      <c r="Y22" s="6">
        <v>0.124</v>
      </c>
      <c r="Z22" s="6">
        <v>1.7000000000000001E-2</v>
      </c>
      <c r="AA22" s="6">
        <v>0.13200000000000001</v>
      </c>
      <c r="AB22" s="6">
        <v>1.7000000000000001E-2</v>
      </c>
      <c r="AC22" s="6">
        <v>0.51600000000000001</v>
      </c>
      <c r="AD22" s="6">
        <v>1.7000000000000001E-2</v>
      </c>
      <c r="AE22" s="6">
        <v>0.78200000000000003</v>
      </c>
      <c r="AF22" s="4">
        <v>2</v>
      </c>
      <c r="AG22" s="6">
        <v>1.9390000000000001</v>
      </c>
      <c r="AH22" s="6">
        <v>1.7000000000000001E-2</v>
      </c>
      <c r="AI22" s="6">
        <v>0.115</v>
      </c>
      <c r="AJ22" s="6">
        <v>1.7000000000000001E-2</v>
      </c>
      <c r="AK22" s="34">
        <v>0.60299999999999998</v>
      </c>
      <c r="AM22" s="17">
        <f t="shared" si="3"/>
        <v>6.601</v>
      </c>
      <c r="AN22" s="18">
        <f t="shared" si="0"/>
        <v>4.9589999999999996</v>
      </c>
      <c r="AO22" s="18">
        <f t="shared" si="0"/>
        <v>1.0839999999999999</v>
      </c>
      <c r="AP22" s="18">
        <f t="shared" si="0"/>
        <v>0.79200000000000004</v>
      </c>
      <c r="AQ22" s="18">
        <f t="shared" si="0"/>
        <v>0.28400000000000003</v>
      </c>
      <c r="AR22" s="18">
        <f t="shared" si="0"/>
        <v>0.35899999999999999</v>
      </c>
      <c r="AS22" s="18">
        <f t="shared" si="0"/>
        <v>0.28400000000000003</v>
      </c>
      <c r="AT22" s="18">
        <f t="shared" si="0"/>
        <v>0.38100000000000001</v>
      </c>
      <c r="AU22" s="18">
        <f t="shared" si="0"/>
        <v>1.0509999999999999</v>
      </c>
      <c r="AV22" s="18">
        <f t="shared" si="0"/>
        <v>1.492</v>
      </c>
      <c r="AW22" s="18">
        <f t="shared" si="0"/>
        <v>1.1839999999999999</v>
      </c>
      <c r="AX22" s="18">
        <f t="shared" si="0"/>
        <v>2.2640000000000002</v>
      </c>
      <c r="AY22" s="18">
        <f t="shared" si="0"/>
        <v>6.1669999999999998</v>
      </c>
      <c r="AZ22" s="18">
        <f t="shared" si="0"/>
        <v>5.6099999999999994</v>
      </c>
      <c r="BA22" s="18">
        <f t="shared" si="0"/>
        <v>0.48400000000000004</v>
      </c>
      <c r="BB22" s="18">
        <f t="shared" si="0"/>
        <v>0.33300000000000002</v>
      </c>
      <c r="BC22" s="18">
        <f t="shared" si="0"/>
        <v>1.3169999999999999</v>
      </c>
      <c r="BD22" s="19">
        <f t="shared" si="4"/>
        <v>1.746</v>
      </c>
      <c r="BF22" s="17">
        <f t="shared" si="5"/>
        <v>7.7860000000000023</v>
      </c>
      <c r="BG22" s="18">
        <f t="shared" si="6"/>
        <v>8.5649999999999995</v>
      </c>
      <c r="BH22" s="18">
        <f t="shared" si="7"/>
        <v>6.1989999999999998</v>
      </c>
      <c r="BI22" s="18">
        <f t="shared" si="8"/>
        <v>0</v>
      </c>
      <c r="BJ22" s="18">
        <f t="shared" si="9"/>
        <v>10.67</v>
      </c>
      <c r="BK22" s="18">
        <f t="shared" si="10"/>
        <v>11.737</v>
      </c>
      <c r="BL22" s="18">
        <f t="shared" si="11"/>
        <v>11.737</v>
      </c>
      <c r="BM22" s="19">
        <f t="shared" si="12"/>
        <v>0</v>
      </c>
      <c r="BO22" s="17">
        <f t="shared" si="13"/>
        <v>18.456000000000003</v>
      </c>
      <c r="BP22" s="18">
        <f t="shared" si="13"/>
        <v>20.302</v>
      </c>
      <c r="BQ22" s="19">
        <f t="shared" si="13"/>
        <v>17.936</v>
      </c>
      <c r="BS22" s="9" t="str">
        <f t="shared" si="1"/>
        <v>2.3</v>
      </c>
      <c r="BT22" s="18">
        <f t="shared" si="2"/>
        <v>7.266</v>
      </c>
      <c r="BU22" s="19">
        <f t="shared" si="39"/>
        <v>10.67</v>
      </c>
      <c r="BW22" s="29">
        <f t="shared" si="14"/>
        <v>0</v>
      </c>
      <c r="BX22" s="30">
        <f t="shared" si="15"/>
        <v>0</v>
      </c>
      <c r="BZ22" s="17">
        <f t="shared" si="40"/>
        <v>6.1989999999999998</v>
      </c>
      <c r="CA22" s="27">
        <f t="shared" si="16"/>
        <v>93.817000000000007</v>
      </c>
      <c r="CB22" s="27">
        <f t="shared" si="17"/>
        <v>313.197</v>
      </c>
      <c r="CC22" s="19">
        <f t="shared" si="18"/>
        <v>11.737</v>
      </c>
      <c r="CE22" s="29">
        <f t="shared" si="19"/>
        <v>0</v>
      </c>
      <c r="CF22" s="30">
        <f t="shared" si="20"/>
        <v>0</v>
      </c>
      <c r="CH22" s="69" t="s">
        <v>20</v>
      </c>
      <c r="CI22" s="68">
        <v>0.93400000000000005</v>
      </c>
      <c r="CJ22" s="64">
        <f t="shared" si="21"/>
        <v>3.2450000000000001</v>
      </c>
      <c r="CK22" s="77">
        <v>3.2450000000000001</v>
      </c>
      <c r="CL22" s="68">
        <v>1.0669999999999999</v>
      </c>
      <c r="CM22" s="64">
        <f t="shared" si="22"/>
        <v>0.51800000000000002</v>
      </c>
      <c r="CN22" s="77">
        <v>0.51800000000000002</v>
      </c>
      <c r="CO22" s="68">
        <v>0.26700000000000002</v>
      </c>
      <c r="CP22" s="64">
        <f t="shared" si="23"/>
        <v>0.23499999999999999</v>
      </c>
      <c r="CQ22" s="77">
        <v>0.23499999999999999</v>
      </c>
      <c r="CR22" s="68">
        <v>0.26700000000000002</v>
      </c>
      <c r="CS22" s="64">
        <f t="shared" si="24"/>
        <v>0.249</v>
      </c>
      <c r="CT22" s="78">
        <v>0.249</v>
      </c>
      <c r="CU22" s="68">
        <v>1.034</v>
      </c>
      <c r="CV22" s="64">
        <f t="shared" si="25"/>
        <v>0.97599999999999998</v>
      </c>
      <c r="CW22" s="77">
        <v>0.97599999999999998</v>
      </c>
      <c r="CX22" s="68">
        <v>1.167</v>
      </c>
      <c r="CY22" s="64">
        <f t="shared" si="26"/>
        <v>1.482</v>
      </c>
      <c r="CZ22" s="77">
        <v>1.482</v>
      </c>
      <c r="DA22" s="68">
        <v>4.1669999999999998</v>
      </c>
      <c r="DB22" s="64">
        <f t="shared" si="27"/>
        <v>3.6709999999999998</v>
      </c>
      <c r="DC22" s="77">
        <v>3.6709999999999998</v>
      </c>
      <c r="DD22" s="68">
        <v>0.46700000000000003</v>
      </c>
      <c r="DE22" s="64">
        <f t="shared" si="28"/>
        <v>0.218</v>
      </c>
      <c r="DF22" s="77">
        <v>0.218</v>
      </c>
      <c r="DG22" s="67">
        <v>1.3</v>
      </c>
      <c r="DH22" s="64">
        <f t="shared" si="29"/>
        <v>1.143</v>
      </c>
      <c r="DI22" s="77">
        <v>1.143</v>
      </c>
      <c r="DJ22" s="68">
        <v>5.6669999999999998</v>
      </c>
      <c r="DK22" s="64">
        <f t="shared" si="30"/>
        <v>1.714</v>
      </c>
      <c r="DL22" s="77">
        <v>1.714</v>
      </c>
      <c r="DM22" s="68">
        <v>1.7000000000000001E-2</v>
      </c>
      <c r="DN22" s="64">
        <f t="shared" si="31"/>
        <v>0.27400000000000002</v>
      </c>
      <c r="DO22" s="77">
        <v>0.27400000000000002</v>
      </c>
      <c r="DP22" s="68">
        <v>1.7000000000000001E-2</v>
      </c>
      <c r="DQ22" s="64">
        <f t="shared" si="32"/>
        <v>0.124</v>
      </c>
      <c r="DR22" s="77">
        <v>0.124</v>
      </c>
      <c r="DS22" s="68">
        <v>1.7000000000000001E-2</v>
      </c>
      <c r="DT22" s="64">
        <f t="shared" si="33"/>
        <v>0.13200000000000001</v>
      </c>
      <c r="DU22" s="77">
        <v>0.13200000000000001</v>
      </c>
      <c r="DV22" s="68">
        <v>1.7000000000000001E-2</v>
      </c>
      <c r="DW22" s="64">
        <f t="shared" si="34"/>
        <v>0.51600000000000001</v>
      </c>
      <c r="DX22" s="77">
        <v>0.51600000000000001</v>
      </c>
      <c r="DY22" s="68">
        <v>1.7000000000000001E-2</v>
      </c>
      <c r="DZ22" s="64">
        <f t="shared" si="35"/>
        <v>0.78200000000000003</v>
      </c>
      <c r="EA22" s="77">
        <v>0.78200000000000003</v>
      </c>
      <c r="EB22" s="63">
        <v>2</v>
      </c>
      <c r="EC22" s="64">
        <f t="shared" si="36"/>
        <v>1.9390000000000001</v>
      </c>
      <c r="ED22" s="77">
        <v>1.9390000000000001</v>
      </c>
      <c r="EE22" s="68">
        <v>1.7000000000000001E-2</v>
      </c>
      <c r="EF22" s="64">
        <f t="shared" si="37"/>
        <v>0.115</v>
      </c>
      <c r="EG22" s="77">
        <v>0.115</v>
      </c>
      <c r="EH22" s="68">
        <v>1.7000000000000001E-2</v>
      </c>
      <c r="EI22" s="64">
        <f t="shared" si="38"/>
        <v>0.60299999999999998</v>
      </c>
      <c r="EJ22" s="79">
        <v>0.60299999999999998</v>
      </c>
    </row>
    <row r="23" spans="1:140" ht="12" x14ac:dyDescent="0.2">
      <c r="A23" s="31" t="s">
        <v>21</v>
      </c>
      <c r="B23" s="6">
        <v>0.93300000000000005</v>
      </c>
      <c r="C23" s="6">
        <v>3.2469999999999999</v>
      </c>
      <c r="D23" s="6">
        <v>1.0669999999999999</v>
      </c>
      <c r="E23" s="6">
        <v>0.55800000000000005</v>
      </c>
      <c r="F23" s="6">
        <v>0.26700000000000002</v>
      </c>
      <c r="G23" s="6">
        <v>0.26200000000000001</v>
      </c>
      <c r="H23" s="6">
        <v>0.26700000000000002</v>
      </c>
      <c r="I23" s="6">
        <v>0.23699999999999999</v>
      </c>
      <c r="J23" s="6">
        <v>1.0329999999999999</v>
      </c>
      <c r="K23" s="6">
        <v>1.0209999999999999</v>
      </c>
      <c r="L23" s="6">
        <v>1.167</v>
      </c>
      <c r="M23" s="6">
        <v>1.5089999999999999</v>
      </c>
      <c r="N23" s="6">
        <v>4.1669999999999998</v>
      </c>
      <c r="O23" s="6">
        <v>3.4569999999999999</v>
      </c>
      <c r="P23" s="6">
        <v>0.46700000000000003</v>
      </c>
      <c r="Q23" s="6">
        <v>0.224</v>
      </c>
      <c r="R23" s="5">
        <v>1.3</v>
      </c>
      <c r="S23" s="6">
        <v>1.2210000000000001</v>
      </c>
      <c r="T23" s="6">
        <v>5.6669999999999998</v>
      </c>
      <c r="U23" s="6">
        <v>1.996</v>
      </c>
      <c r="V23" s="6">
        <v>1.7000000000000001E-2</v>
      </c>
      <c r="W23" s="6">
        <v>0.34300000000000003</v>
      </c>
      <c r="X23" s="6">
        <v>1.7000000000000001E-2</v>
      </c>
      <c r="Y23" s="6">
        <v>0.161</v>
      </c>
      <c r="Z23" s="6">
        <v>1.7000000000000001E-2</v>
      </c>
      <c r="AA23" s="6">
        <v>0.14599999999999999</v>
      </c>
      <c r="AB23" s="6">
        <v>1.7000000000000001E-2</v>
      </c>
      <c r="AC23" s="6">
        <v>0.628</v>
      </c>
      <c r="AD23" s="6">
        <v>1.7000000000000001E-2</v>
      </c>
      <c r="AE23" s="6">
        <v>0.92700000000000005</v>
      </c>
      <c r="AF23" s="4">
        <v>2</v>
      </c>
      <c r="AG23" s="6">
        <v>2.1259999999999999</v>
      </c>
      <c r="AH23" s="6">
        <v>1.7000000000000001E-2</v>
      </c>
      <c r="AI23" s="6">
        <v>0.13700000000000001</v>
      </c>
      <c r="AJ23" s="6">
        <v>1.7000000000000001E-2</v>
      </c>
      <c r="AK23" s="33">
        <v>0.75</v>
      </c>
      <c r="AM23" s="17">
        <f t="shared" si="3"/>
        <v>6.6</v>
      </c>
      <c r="AN23" s="18">
        <f t="shared" si="0"/>
        <v>5.2430000000000003</v>
      </c>
      <c r="AO23" s="18">
        <f t="shared" si="0"/>
        <v>1.0839999999999999</v>
      </c>
      <c r="AP23" s="18">
        <f t="shared" si="0"/>
        <v>0.90100000000000002</v>
      </c>
      <c r="AQ23" s="18">
        <f t="shared" si="0"/>
        <v>0.28400000000000003</v>
      </c>
      <c r="AR23" s="18">
        <f t="shared" si="0"/>
        <v>0.42300000000000004</v>
      </c>
      <c r="AS23" s="18">
        <f t="shared" si="0"/>
        <v>0.28400000000000003</v>
      </c>
      <c r="AT23" s="18">
        <f t="shared" si="0"/>
        <v>0.38300000000000001</v>
      </c>
      <c r="AU23" s="18">
        <f t="shared" si="0"/>
        <v>1.0499999999999998</v>
      </c>
      <c r="AV23" s="18">
        <f t="shared" si="0"/>
        <v>1.649</v>
      </c>
      <c r="AW23" s="18">
        <f t="shared" si="0"/>
        <v>1.1839999999999999</v>
      </c>
      <c r="AX23" s="18">
        <f t="shared" si="0"/>
        <v>2.4359999999999999</v>
      </c>
      <c r="AY23" s="18">
        <f t="shared" si="0"/>
        <v>6.1669999999999998</v>
      </c>
      <c r="AZ23" s="18">
        <f t="shared" si="0"/>
        <v>5.5830000000000002</v>
      </c>
      <c r="BA23" s="18">
        <f t="shared" si="0"/>
        <v>0.48400000000000004</v>
      </c>
      <c r="BB23" s="18">
        <f t="shared" si="0"/>
        <v>0.36099999999999999</v>
      </c>
      <c r="BC23" s="18">
        <f t="shared" si="0"/>
        <v>1.3169999999999999</v>
      </c>
      <c r="BD23" s="19">
        <f t="shared" si="4"/>
        <v>1.9710000000000001</v>
      </c>
      <c r="BF23" s="17">
        <f t="shared" si="5"/>
        <v>7.7860000000000023</v>
      </c>
      <c r="BG23" s="18">
        <f t="shared" si="6"/>
        <v>8.5649999999999995</v>
      </c>
      <c r="BH23" s="18">
        <f t="shared" si="7"/>
        <v>7.2140000000000004</v>
      </c>
      <c r="BI23" s="18">
        <f t="shared" si="8"/>
        <v>0</v>
      </c>
      <c r="BJ23" s="18">
        <f t="shared" si="9"/>
        <v>10.668000000000001</v>
      </c>
      <c r="BK23" s="18">
        <f t="shared" si="10"/>
        <v>11.734999999999999</v>
      </c>
      <c r="BL23" s="18">
        <f t="shared" si="11"/>
        <v>11.736000000000001</v>
      </c>
      <c r="BM23" s="19">
        <f t="shared" si="12"/>
        <v>1.0000000000012221E-3</v>
      </c>
      <c r="BO23" s="17">
        <f t="shared" si="13"/>
        <v>18.454000000000004</v>
      </c>
      <c r="BP23" s="18">
        <f t="shared" si="13"/>
        <v>20.299999999999997</v>
      </c>
      <c r="BQ23" s="19">
        <f t="shared" si="13"/>
        <v>18.950000000000003</v>
      </c>
      <c r="BS23" s="9" t="str">
        <f t="shared" si="1"/>
        <v>2.2</v>
      </c>
      <c r="BT23" s="18">
        <f t="shared" si="2"/>
        <v>7.2150000000000034</v>
      </c>
      <c r="BU23" s="19">
        <f>MIN(BQ23,BK23)</f>
        <v>11.734999999999999</v>
      </c>
      <c r="BW23" s="29">
        <f t="shared" si="14"/>
        <v>0</v>
      </c>
      <c r="BX23" s="30">
        <f t="shared" si="15"/>
        <v>0</v>
      </c>
      <c r="BZ23" s="17">
        <f t="shared" si="40"/>
        <v>7.2150000000000034</v>
      </c>
      <c r="CA23" s="27">
        <f t="shared" si="16"/>
        <v>93.817000000000007</v>
      </c>
      <c r="CB23" s="27">
        <f t="shared" si="17"/>
        <v>313.197</v>
      </c>
      <c r="CC23" s="19">
        <f t="shared" si="18"/>
        <v>11.734999999999999</v>
      </c>
      <c r="CE23" s="29">
        <f t="shared" si="19"/>
        <v>0</v>
      </c>
      <c r="CF23" s="30">
        <f t="shared" si="20"/>
        <v>0</v>
      </c>
      <c r="CH23" s="69" t="s">
        <v>21</v>
      </c>
      <c r="CI23" s="68">
        <v>0.93300000000000005</v>
      </c>
      <c r="CJ23" s="64">
        <f t="shared" si="21"/>
        <v>3.2469999999999999</v>
      </c>
      <c r="CK23" s="77">
        <v>3.2469999999999999</v>
      </c>
      <c r="CL23" s="68">
        <v>1.0669999999999999</v>
      </c>
      <c r="CM23" s="64">
        <f t="shared" si="22"/>
        <v>0.55800000000000005</v>
      </c>
      <c r="CN23" s="77">
        <v>0.55800000000000005</v>
      </c>
      <c r="CO23" s="68">
        <v>0.26700000000000002</v>
      </c>
      <c r="CP23" s="64">
        <f t="shared" si="23"/>
        <v>0.26200000000000001</v>
      </c>
      <c r="CQ23" s="77">
        <v>0.26200000000000001</v>
      </c>
      <c r="CR23" s="68">
        <v>0.26700000000000002</v>
      </c>
      <c r="CS23" s="64">
        <f t="shared" si="24"/>
        <v>0.23699999999999999</v>
      </c>
      <c r="CT23" s="78">
        <v>0.23699999999999999</v>
      </c>
      <c r="CU23" s="68">
        <v>1.0329999999999999</v>
      </c>
      <c r="CV23" s="64">
        <f t="shared" si="25"/>
        <v>1.0209999999999999</v>
      </c>
      <c r="CW23" s="77">
        <v>1.0209999999999999</v>
      </c>
      <c r="CX23" s="68">
        <v>1.167</v>
      </c>
      <c r="CY23" s="64">
        <f t="shared" si="26"/>
        <v>1.5089999999999999</v>
      </c>
      <c r="CZ23" s="77">
        <v>1.5089999999999999</v>
      </c>
      <c r="DA23" s="68">
        <v>4.1669999999999998</v>
      </c>
      <c r="DB23" s="64">
        <f t="shared" si="27"/>
        <v>3.4569999999999999</v>
      </c>
      <c r="DC23" s="77">
        <v>3.4569999999999999</v>
      </c>
      <c r="DD23" s="68">
        <v>0.46700000000000003</v>
      </c>
      <c r="DE23" s="64">
        <f t="shared" si="28"/>
        <v>0.224</v>
      </c>
      <c r="DF23" s="77">
        <v>0.224</v>
      </c>
      <c r="DG23" s="67">
        <v>1.3</v>
      </c>
      <c r="DH23" s="64">
        <f t="shared" si="29"/>
        <v>1.2210000000000001</v>
      </c>
      <c r="DI23" s="77">
        <v>1.2210000000000001</v>
      </c>
      <c r="DJ23" s="68">
        <v>5.6669999999999998</v>
      </c>
      <c r="DK23" s="64">
        <f t="shared" si="30"/>
        <v>1.996</v>
      </c>
      <c r="DL23" s="77">
        <v>1.996</v>
      </c>
      <c r="DM23" s="68">
        <v>1.7000000000000001E-2</v>
      </c>
      <c r="DN23" s="64">
        <f t="shared" si="31"/>
        <v>0.34300000000000003</v>
      </c>
      <c r="DO23" s="77">
        <v>0.34300000000000003</v>
      </c>
      <c r="DP23" s="68">
        <v>1.7000000000000001E-2</v>
      </c>
      <c r="DQ23" s="64">
        <f t="shared" si="32"/>
        <v>0.161</v>
      </c>
      <c r="DR23" s="77">
        <v>0.161</v>
      </c>
      <c r="DS23" s="68">
        <v>1.7000000000000001E-2</v>
      </c>
      <c r="DT23" s="64">
        <f t="shared" si="33"/>
        <v>0.14599999999999999</v>
      </c>
      <c r="DU23" s="77">
        <v>0.14599999999999999</v>
      </c>
      <c r="DV23" s="68">
        <v>1.7000000000000001E-2</v>
      </c>
      <c r="DW23" s="64">
        <f t="shared" si="34"/>
        <v>0.628</v>
      </c>
      <c r="DX23" s="77">
        <v>0.628</v>
      </c>
      <c r="DY23" s="68">
        <v>1.7000000000000001E-2</v>
      </c>
      <c r="DZ23" s="64">
        <f t="shared" si="35"/>
        <v>0.92700000000000005</v>
      </c>
      <c r="EA23" s="77">
        <v>0.92700000000000005</v>
      </c>
      <c r="EB23" s="63">
        <v>2</v>
      </c>
      <c r="EC23" s="64">
        <f t="shared" si="36"/>
        <v>2.1259999999999999</v>
      </c>
      <c r="ED23" s="77">
        <v>2.1259999999999999</v>
      </c>
      <c r="EE23" s="68">
        <v>1.7000000000000001E-2</v>
      </c>
      <c r="EF23" s="64">
        <f t="shared" si="37"/>
        <v>0.13700000000000001</v>
      </c>
      <c r="EG23" s="77">
        <v>0.13700000000000001</v>
      </c>
      <c r="EH23" s="68">
        <v>1.7000000000000001E-2</v>
      </c>
      <c r="EI23" s="64">
        <f t="shared" si="38"/>
        <v>0.75</v>
      </c>
      <c r="EJ23" s="79">
        <v>0.75</v>
      </c>
    </row>
    <row r="24" spans="1:140" ht="12" x14ac:dyDescent="0.2">
      <c r="A24" s="31" t="s">
        <v>22</v>
      </c>
      <c r="B24" s="6">
        <v>0.93400000000000005</v>
      </c>
      <c r="C24" s="6">
        <v>3.3620000000000001</v>
      </c>
      <c r="D24" s="6">
        <v>1.0669999999999999</v>
      </c>
      <c r="E24" s="6">
        <v>0.59699999999999998</v>
      </c>
      <c r="F24" s="6">
        <v>0.26700000000000002</v>
      </c>
      <c r="G24" s="6">
        <v>0.30299999999999999</v>
      </c>
      <c r="H24" s="6">
        <v>0.26700000000000002</v>
      </c>
      <c r="I24" s="6">
        <v>0.22900000000000001</v>
      </c>
      <c r="J24" s="6">
        <v>1.034</v>
      </c>
      <c r="K24" s="6">
        <v>1.1859999999999999</v>
      </c>
      <c r="L24" s="6">
        <v>1.167</v>
      </c>
      <c r="M24" s="6">
        <v>1.841</v>
      </c>
      <c r="N24" s="6">
        <v>4.1669999999999998</v>
      </c>
      <c r="O24" s="6">
        <v>3.8650000000000002</v>
      </c>
      <c r="P24" s="6">
        <v>0.46700000000000003</v>
      </c>
      <c r="Q24" s="6">
        <v>0.223</v>
      </c>
      <c r="R24" s="5">
        <v>1.3</v>
      </c>
      <c r="S24" s="6">
        <v>1.3520000000000001</v>
      </c>
      <c r="T24" s="6">
        <v>5.6669999999999998</v>
      </c>
      <c r="U24" s="6">
        <v>2.2229999999999999</v>
      </c>
      <c r="V24" s="6">
        <v>1.7000000000000001E-2</v>
      </c>
      <c r="W24" s="6">
        <v>0.39500000000000002</v>
      </c>
      <c r="X24" s="6">
        <v>1.7000000000000001E-2</v>
      </c>
      <c r="Y24" s="5">
        <v>0.2</v>
      </c>
      <c r="Z24" s="6">
        <v>1.7000000000000001E-2</v>
      </c>
      <c r="AA24" s="6">
        <v>0.152</v>
      </c>
      <c r="AB24" s="6">
        <v>1.7000000000000001E-2</v>
      </c>
      <c r="AC24" s="6">
        <v>0.78400000000000003</v>
      </c>
      <c r="AD24" s="6">
        <v>1.7000000000000001E-2</v>
      </c>
      <c r="AE24" s="6">
        <v>1.2170000000000001</v>
      </c>
      <c r="AF24" s="4">
        <v>2</v>
      </c>
      <c r="AG24" s="6">
        <v>2.5529999999999999</v>
      </c>
      <c r="AH24" s="6">
        <v>1.7000000000000001E-2</v>
      </c>
      <c r="AI24" s="6">
        <v>0.14699999999999999</v>
      </c>
      <c r="AJ24" s="6">
        <v>1.7000000000000001E-2</v>
      </c>
      <c r="AK24" s="34">
        <v>0.89400000000000002</v>
      </c>
      <c r="AM24" s="17">
        <f t="shared" si="3"/>
        <v>6.601</v>
      </c>
      <c r="AN24" s="18">
        <f t="shared" si="0"/>
        <v>5.585</v>
      </c>
      <c r="AO24" s="18">
        <f t="shared" si="0"/>
        <v>1.0839999999999999</v>
      </c>
      <c r="AP24" s="18">
        <f t="shared" si="0"/>
        <v>0.99199999999999999</v>
      </c>
      <c r="AQ24" s="18">
        <f t="shared" si="0"/>
        <v>0.28400000000000003</v>
      </c>
      <c r="AR24" s="18">
        <f t="shared" si="0"/>
        <v>0.503</v>
      </c>
      <c r="AS24" s="18">
        <f t="shared" si="0"/>
        <v>0.28400000000000003</v>
      </c>
      <c r="AT24" s="18">
        <f t="shared" si="0"/>
        <v>0.38100000000000001</v>
      </c>
      <c r="AU24" s="18">
        <f t="shared" si="0"/>
        <v>1.0509999999999999</v>
      </c>
      <c r="AV24" s="18">
        <f t="shared" si="0"/>
        <v>1.97</v>
      </c>
      <c r="AW24" s="18">
        <f t="shared" si="0"/>
        <v>1.1839999999999999</v>
      </c>
      <c r="AX24" s="18">
        <f t="shared" si="0"/>
        <v>3.0579999999999998</v>
      </c>
      <c r="AY24" s="18">
        <f t="shared" si="0"/>
        <v>6.1669999999999998</v>
      </c>
      <c r="AZ24" s="18">
        <f t="shared" si="0"/>
        <v>6.4180000000000001</v>
      </c>
      <c r="BA24" s="18">
        <f t="shared" si="0"/>
        <v>0.48400000000000004</v>
      </c>
      <c r="BB24" s="18">
        <f t="shared" si="0"/>
        <v>0.37</v>
      </c>
      <c r="BC24" s="18">
        <f t="shared" si="0"/>
        <v>1.3169999999999999</v>
      </c>
      <c r="BD24" s="19">
        <f t="shared" si="4"/>
        <v>2.246</v>
      </c>
      <c r="BF24" s="17">
        <f t="shared" si="5"/>
        <v>7.7860000000000023</v>
      </c>
      <c r="BG24" s="18">
        <f t="shared" si="6"/>
        <v>8.5649999999999995</v>
      </c>
      <c r="BH24" s="18">
        <f t="shared" si="7"/>
        <v>8.5649999999999995</v>
      </c>
      <c r="BI24" s="18">
        <f t="shared" si="8"/>
        <v>0</v>
      </c>
      <c r="BJ24" s="18">
        <f t="shared" si="9"/>
        <v>10.67</v>
      </c>
      <c r="BK24" s="18">
        <f t="shared" si="10"/>
        <v>11.737</v>
      </c>
      <c r="BL24" s="18">
        <f t="shared" si="11"/>
        <v>12.958000000000002</v>
      </c>
      <c r="BM24" s="19">
        <f t="shared" si="12"/>
        <v>1.2210000000000019</v>
      </c>
      <c r="BO24" s="17">
        <f t="shared" si="13"/>
        <v>18.456000000000003</v>
      </c>
      <c r="BP24" s="18">
        <f t="shared" si="13"/>
        <v>20.302</v>
      </c>
      <c r="BQ24" s="19">
        <f t="shared" si="13"/>
        <v>21.523000000000003</v>
      </c>
      <c r="BS24" s="9" t="str">
        <f t="shared" si="1"/>
        <v>2.1</v>
      </c>
      <c r="BT24" s="18">
        <f>BG24</f>
        <v>8.5649999999999995</v>
      </c>
      <c r="BU24" s="19">
        <f>BQ24-BT24</f>
        <v>12.958000000000004</v>
      </c>
      <c r="BW24" s="29">
        <f t="shared" si="14"/>
        <v>0</v>
      </c>
      <c r="BX24" s="30">
        <f t="shared" si="15"/>
        <v>1.2210000000000036</v>
      </c>
      <c r="BZ24" s="17">
        <f t="shared" si="40"/>
        <v>8.5649999999999995</v>
      </c>
      <c r="CA24" s="27">
        <f t="shared" si="16"/>
        <v>93.817000000000007</v>
      </c>
      <c r="CB24" s="27">
        <f t="shared" si="17"/>
        <v>313.197</v>
      </c>
      <c r="CC24" s="19">
        <f t="shared" si="18"/>
        <v>12.958000000000004</v>
      </c>
      <c r="CE24" s="29">
        <f t="shared" si="19"/>
        <v>0</v>
      </c>
      <c r="CF24" s="30">
        <f t="shared" si="20"/>
        <v>1.2210000000000036</v>
      </c>
      <c r="CH24" s="69" t="s">
        <v>22</v>
      </c>
      <c r="CI24" s="68">
        <v>0.93400000000000005</v>
      </c>
      <c r="CJ24" s="64">
        <f t="shared" si="21"/>
        <v>3.3620000000000001</v>
      </c>
      <c r="CK24" s="77">
        <v>3.3620000000000001</v>
      </c>
      <c r="CL24" s="68">
        <v>1.0669999999999999</v>
      </c>
      <c r="CM24" s="64">
        <f t="shared" si="22"/>
        <v>0.59699999999999998</v>
      </c>
      <c r="CN24" s="77">
        <v>0.59699999999999998</v>
      </c>
      <c r="CO24" s="68">
        <v>0.26700000000000002</v>
      </c>
      <c r="CP24" s="64">
        <f t="shared" si="23"/>
        <v>0.30299999999999999</v>
      </c>
      <c r="CQ24" s="77">
        <v>0.30299999999999999</v>
      </c>
      <c r="CR24" s="68">
        <v>0.26700000000000002</v>
      </c>
      <c r="CS24" s="64">
        <f t="shared" si="24"/>
        <v>0.22900000000000001</v>
      </c>
      <c r="CT24" s="78">
        <v>0.22900000000000001</v>
      </c>
      <c r="CU24" s="68">
        <v>1.034</v>
      </c>
      <c r="CV24" s="64">
        <f t="shared" si="25"/>
        <v>1.1859999999999999</v>
      </c>
      <c r="CW24" s="77">
        <v>1.1859999999999999</v>
      </c>
      <c r="CX24" s="68">
        <v>1.167</v>
      </c>
      <c r="CY24" s="64">
        <f t="shared" si="26"/>
        <v>1.841</v>
      </c>
      <c r="CZ24" s="77">
        <v>1.841</v>
      </c>
      <c r="DA24" s="68">
        <v>4.1669999999999998</v>
      </c>
      <c r="DB24" s="64">
        <f t="shared" si="27"/>
        <v>3.8639999999999999</v>
      </c>
      <c r="DC24" s="77">
        <v>3.8639999999999999</v>
      </c>
      <c r="DD24" s="68">
        <v>0.46700000000000003</v>
      </c>
      <c r="DE24" s="64">
        <f t="shared" si="28"/>
        <v>0.223</v>
      </c>
      <c r="DF24" s="77">
        <v>0.223</v>
      </c>
      <c r="DG24" s="67">
        <v>1.3</v>
      </c>
      <c r="DH24" s="64">
        <f t="shared" si="29"/>
        <v>1.3520000000000001</v>
      </c>
      <c r="DI24" s="77">
        <v>1.3520000000000001</v>
      </c>
      <c r="DJ24" s="68">
        <v>5.6669999999999998</v>
      </c>
      <c r="DK24" s="64">
        <f t="shared" si="30"/>
        <v>2.2229999999999999</v>
      </c>
      <c r="DL24" s="77">
        <v>2.2229999999999999</v>
      </c>
      <c r="DM24" s="68">
        <v>1.7000000000000001E-2</v>
      </c>
      <c r="DN24" s="64">
        <f t="shared" si="31"/>
        <v>0.39500000000000002</v>
      </c>
      <c r="DO24" s="77">
        <v>0.39500000000000002</v>
      </c>
      <c r="DP24" s="68">
        <v>1.7000000000000001E-2</v>
      </c>
      <c r="DQ24" s="64">
        <f t="shared" si="32"/>
        <v>0.2</v>
      </c>
      <c r="DR24" s="77">
        <v>0.2</v>
      </c>
      <c r="DS24" s="68">
        <v>1.7000000000000001E-2</v>
      </c>
      <c r="DT24" s="64">
        <f t="shared" si="33"/>
        <v>0.152</v>
      </c>
      <c r="DU24" s="77">
        <v>0.152</v>
      </c>
      <c r="DV24" s="68">
        <v>1.7000000000000001E-2</v>
      </c>
      <c r="DW24" s="64">
        <f t="shared" si="34"/>
        <v>0.78400000000000003</v>
      </c>
      <c r="DX24" s="77">
        <v>0.78400000000000003</v>
      </c>
      <c r="DY24" s="68">
        <v>1.7000000000000001E-2</v>
      </c>
      <c r="DZ24" s="64">
        <f t="shared" si="35"/>
        <v>1.2170000000000001</v>
      </c>
      <c r="EA24" s="77">
        <v>1.2170000000000001</v>
      </c>
      <c r="EB24" s="63">
        <v>2</v>
      </c>
      <c r="EC24" s="64">
        <f t="shared" si="36"/>
        <v>2.5539999999999998</v>
      </c>
      <c r="ED24" s="77">
        <v>2.5539999999999998</v>
      </c>
      <c r="EE24" s="68">
        <v>1.7000000000000001E-2</v>
      </c>
      <c r="EF24" s="64">
        <f t="shared" si="37"/>
        <v>0.14699999999999999</v>
      </c>
      <c r="EG24" s="77">
        <v>0.14699999999999999</v>
      </c>
      <c r="EH24" s="68">
        <v>1.7000000000000001E-2</v>
      </c>
      <c r="EI24" s="64">
        <f t="shared" si="38"/>
        <v>0.89400000000000002</v>
      </c>
      <c r="EJ24" s="79">
        <v>0.89400000000000002</v>
      </c>
    </row>
    <row r="25" spans="1:140" ht="12" x14ac:dyDescent="0.2">
      <c r="A25" s="31" t="s">
        <v>23</v>
      </c>
      <c r="B25" s="6">
        <v>0.93300000000000005</v>
      </c>
      <c r="C25" s="6">
        <v>3.085</v>
      </c>
      <c r="D25" s="6">
        <v>1.0660000000000001</v>
      </c>
      <c r="E25" s="7">
        <v>0.55000000000000004</v>
      </c>
      <c r="F25" s="6">
        <v>0.26600000000000001</v>
      </c>
      <c r="G25" s="7">
        <v>0.28000000000000003</v>
      </c>
      <c r="H25" s="6">
        <v>0.26600000000000001</v>
      </c>
      <c r="I25" s="6">
        <v>0.20200000000000001</v>
      </c>
      <c r="J25" s="6">
        <v>1.0329999999999999</v>
      </c>
      <c r="K25" s="6">
        <v>1.004</v>
      </c>
      <c r="L25" s="6">
        <v>1.1659999999999999</v>
      </c>
      <c r="M25" s="6">
        <v>1.4870000000000001</v>
      </c>
      <c r="N25" s="6">
        <v>4.1660000000000004</v>
      </c>
      <c r="O25" s="6">
        <v>3.5870000000000002</v>
      </c>
      <c r="P25" s="6">
        <v>0.46600000000000003</v>
      </c>
      <c r="Q25" s="6">
        <v>0.255</v>
      </c>
      <c r="R25" s="5">
        <v>1.3</v>
      </c>
      <c r="S25" s="6">
        <v>1.2769999999999999</v>
      </c>
      <c r="T25" s="6">
        <v>5.6660000000000004</v>
      </c>
      <c r="U25" s="6">
        <v>1.782</v>
      </c>
      <c r="V25" s="6">
        <v>1.6E-2</v>
      </c>
      <c r="W25" s="6">
        <v>0.318</v>
      </c>
      <c r="X25" s="6">
        <v>1.6E-2</v>
      </c>
      <c r="Y25" s="6">
        <v>0.161</v>
      </c>
      <c r="Z25" s="6">
        <v>1.6E-2</v>
      </c>
      <c r="AA25" s="6">
        <v>0.11700000000000001</v>
      </c>
      <c r="AB25" s="6">
        <v>1.6E-2</v>
      </c>
      <c r="AC25" s="7">
        <v>0.57999999999999996</v>
      </c>
      <c r="AD25" s="6">
        <v>1.6E-2</v>
      </c>
      <c r="AE25" s="6">
        <v>0.85899999999999999</v>
      </c>
      <c r="AF25" s="4">
        <v>2</v>
      </c>
      <c r="AG25" s="6">
        <v>2.0720000000000001</v>
      </c>
      <c r="AH25" s="6">
        <v>1.6E-2</v>
      </c>
      <c r="AI25" s="6">
        <v>0.14799999999999999</v>
      </c>
      <c r="AJ25" s="6">
        <v>1.6E-2</v>
      </c>
      <c r="AK25" s="34">
        <v>0.73799999999999999</v>
      </c>
      <c r="AM25" s="17">
        <f t="shared" si="3"/>
        <v>6.5990000000000002</v>
      </c>
      <c r="AN25" s="18">
        <f t="shared" si="0"/>
        <v>4.867</v>
      </c>
      <c r="AO25" s="18">
        <f t="shared" si="0"/>
        <v>1.0820000000000001</v>
      </c>
      <c r="AP25" s="18">
        <f t="shared" si="0"/>
        <v>0.8680000000000001</v>
      </c>
      <c r="AQ25" s="18">
        <f t="shared" si="0"/>
        <v>0.28200000000000003</v>
      </c>
      <c r="AR25" s="18">
        <f t="shared" si="0"/>
        <v>0.44100000000000006</v>
      </c>
      <c r="AS25" s="18">
        <f t="shared" si="0"/>
        <v>0.28200000000000003</v>
      </c>
      <c r="AT25" s="18">
        <f t="shared" si="0"/>
        <v>0.31900000000000001</v>
      </c>
      <c r="AU25" s="18">
        <f t="shared" si="0"/>
        <v>1.0489999999999999</v>
      </c>
      <c r="AV25" s="18">
        <f t="shared" si="0"/>
        <v>1.5840000000000001</v>
      </c>
      <c r="AW25" s="18">
        <f t="shared" si="0"/>
        <v>1.1819999999999999</v>
      </c>
      <c r="AX25" s="18">
        <f t="shared" si="0"/>
        <v>2.3460000000000001</v>
      </c>
      <c r="AY25" s="18">
        <f t="shared" si="0"/>
        <v>6.1660000000000004</v>
      </c>
      <c r="AZ25" s="18">
        <f t="shared" si="0"/>
        <v>5.6590000000000007</v>
      </c>
      <c r="BA25" s="18">
        <f t="shared" si="0"/>
        <v>0.48200000000000004</v>
      </c>
      <c r="BB25" s="18">
        <f t="shared" si="0"/>
        <v>0.40300000000000002</v>
      </c>
      <c r="BC25" s="18">
        <f t="shared" si="0"/>
        <v>1.3160000000000001</v>
      </c>
      <c r="BD25" s="19">
        <f t="shared" si="4"/>
        <v>2.0149999999999997</v>
      </c>
      <c r="BF25" s="17">
        <f t="shared" si="5"/>
        <v>7.7780000000000005</v>
      </c>
      <c r="BG25" s="18">
        <f t="shared" si="6"/>
        <v>8.5559999999999992</v>
      </c>
      <c r="BH25" s="18">
        <f t="shared" si="7"/>
        <v>6.7750000000000004</v>
      </c>
      <c r="BI25" s="18">
        <f t="shared" si="8"/>
        <v>0</v>
      </c>
      <c r="BJ25" s="18">
        <f t="shared" si="9"/>
        <v>10.662000000000001</v>
      </c>
      <c r="BK25" s="18">
        <f t="shared" si="10"/>
        <v>11.728</v>
      </c>
      <c r="BL25" s="18">
        <f t="shared" si="11"/>
        <v>11.727</v>
      </c>
      <c r="BM25" s="19">
        <f t="shared" si="12"/>
        <v>0</v>
      </c>
      <c r="BO25" s="17">
        <f t="shared" si="13"/>
        <v>18.440000000000001</v>
      </c>
      <c r="BP25" s="18">
        <f t="shared" si="13"/>
        <v>20.283999999999999</v>
      </c>
      <c r="BQ25" s="19">
        <f t="shared" si="13"/>
        <v>18.502000000000002</v>
      </c>
      <c r="BS25" s="9" t="str">
        <f t="shared" si="1"/>
        <v>2.2</v>
      </c>
      <c r="BT25" s="18">
        <f t="shared" si="2"/>
        <v>6.7740000000000027</v>
      </c>
      <c r="BU25" s="19">
        <f>MIN(BQ25,BK25)</f>
        <v>11.728</v>
      </c>
      <c r="BW25" s="29">
        <f t="shared" si="14"/>
        <v>0</v>
      </c>
      <c r="BX25" s="30">
        <f t="shared" si="15"/>
        <v>0</v>
      </c>
      <c r="BZ25" s="17">
        <f t="shared" si="40"/>
        <v>6.7740000000000027</v>
      </c>
      <c r="CA25" s="27">
        <f t="shared" si="16"/>
        <v>93.817000000000007</v>
      </c>
      <c r="CB25" s="27">
        <f t="shared" si="17"/>
        <v>313.197</v>
      </c>
      <c r="CC25" s="19">
        <f t="shared" si="18"/>
        <v>11.728</v>
      </c>
      <c r="CE25" s="29">
        <f t="shared" si="19"/>
        <v>0</v>
      </c>
      <c r="CF25" s="30">
        <f t="shared" si="20"/>
        <v>0</v>
      </c>
      <c r="CH25" s="69" t="s">
        <v>23</v>
      </c>
      <c r="CI25" s="68">
        <v>0.93300000000000005</v>
      </c>
      <c r="CJ25" s="64">
        <f t="shared" si="21"/>
        <v>3.085</v>
      </c>
      <c r="CK25" s="77">
        <v>3.085</v>
      </c>
      <c r="CL25" s="68">
        <v>1.0660000000000001</v>
      </c>
      <c r="CM25" s="64">
        <f t="shared" si="22"/>
        <v>0.55000000000000004</v>
      </c>
      <c r="CN25" s="77">
        <v>0.55000000000000004</v>
      </c>
      <c r="CO25" s="68">
        <v>0.26600000000000001</v>
      </c>
      <c r="CP25" s="64">
        <f t="shared" si="23"/>
        <v>0.28000000000000003</v>
      </c>
      <c r="CQ25" s="77">
        <v>0.28000000000000003</v>
      </c>
      <c r="CR25" s="68">
        <v>0.26600000000000001</v>
      </c>
      <c r="CS25" s="64">
        <f t="shared" si="24"/>
        <v>0.20200000000000001</v>
      </c>
      <c r="CT25" s="78">
        <v>0.20200000000000001</v>
      </c>
      <c r="CU25" s="68">
        <v>1.0329999999999999</v>
      </c>
      <c r="CV25" s="64">
        <f t="shared" si="25"/>
        <v>1.004</v>
      </c>
      <c r="CW25" s="77">
        <v>1.004</v>
      </c>
      <c r="CX25" s="68">
        <v>1.1659999999999999</v>
      </c>
      <c r="CY25" s="64">
        <f t="shared" si="26"/>
        <v>1.4870000000000001</v>
      </c>
      <c r="CZ25" s="77">
        <v>1.4870000000000001</v>
      </c>
      <c r="DA25" s="68">
        <v>4.1660000000000004</v>
      </c>
      <c r="DB25" s="64">
        <f t="shared" si="27"/>
        <v>3.5870000000000002</v>
      </c>
      <c r="DC25" s="77">
        <v>3.5870000000000002</v>
      </c>
      <c r="DD25" s="68">
        <v>0.46600000000000003</v>
      </c>
      <c r="DE25" s="64">
        <f t="shared" si="28"/>
        <v>0.255</v>
      </c>
      <c r="DF25" s="77">
        <v>0.255</v>
      </c>
      <c r="DG25" s="67">
        <v>1.3</v>
      </c>
      <c r="DH25" s="64">
        <f t="shared" si="29"/>
        <v>1.2769999999999999</v>
      </c>
      <c r="DI25" s="77">
        <v>1.2769999999999999</v>
      </c>
      <c r="DJ25" s="68">
        <v>5.6660000000000004</v>
      </c>
      <c r="DK25" s="64">
        <f t="shared" si="30"/>
        <v>1.782</v>
      </c>
      <c r="DL25" s="77">
        <v>1.782</v>
      </c>
      <c r="DM25" s="68">
        <v>1.6E-2</v>
      </c>
      <c r="DN25" s="64">
        <f t="shared" si="31"/>
        <v>0.318</v>
      </c>
      <c r="DO25" s="77">
        <v>0.318</v>
      </c>
      <c r="DP25" s="68">
        <v>1.6E-2</v>
      </c>
      <c r="DQ25" s="64">
        <f t="shared" si="32"/>
        <v>0.161</v>
      </c>
      <c r="DR25" s="77">
        <v>0.161</v>
      </c>
      <c r="DS25" s="68">
        <v>1.6E-2</v>
      </c>
      <c r="DT25" s="64">
        <f t="shared" si="33"/>
        <v>0.11700000000000001</v>
      </c>
      <c r="DU25" s="77">
        <v>0.11700000000000001</v>
      </c>
      <c r="DV25" s="68">
        <v>1.6E-2</v>
      </c>
      <c r="DW25" s="64">
        <f t="shared" si="34"/>
        <v>0.57999999999999996</v>
      </c>
      <c r="DX25" s="77">
        <v>0.57999999999999996</v>
      </c>
      <c r="DY25" s="68">
        <v>1.6E-2</v>
      </c>
      <c r="DZ25" s="64">
        <f t="shared" si="35"/>
        <v>0.85899999999999999</v>
      </c>
      <c r="EA25" s="77">
        <v>0.85899999999999999</v>
      </c>
      <c r="EB25" s="63">
        <v>2</v>
      </c>
      <c r="EC25" s="64">
        <f t="shared" si="36"/>
        <v>2.0720000000000001</v>
      </c>
      <c r="ED25" s="77">
        <v>2.0720000000000001</v>
      </c>
      <c r="EE25" s="68">
        <v>1.6E-2</v>
      </c>
      <c r="EF25" s="64">
        <f t="shared" si="37"/>
        <v>0.14799999999999999</v>
      </c>
      <c r="EG25" s="77">
        <v>0.14799999999999999</v>
      </c>
      <c r="EH25" s="68">
        <v>1.6E-2</v>
      </c>
      <c r="EI25" s="64">
        <f t="shared" si="38"/>
        <v>0.73799999999999999</v>
      </c>
      <c r="EJ25" s="79">
        <v>0.73799999999999999</v>
      </c>
    </row>
    <row r="26" spans="1:140" ht="12" x14ac:dyDescent="0.2">
      <c r="A26" s="31" t="s">
        <v>24</v>
      </c>
      <c r="B26" s="6">
        <v>0.93400000000000005</v>
      </c>
      <c r="C26" s="7">
        <v>3.21</v>
      </c>
      <c r="D26" s="6">
        <v>1.0669999999999999</v>
      </c>
      <c r="E26" s="6">
        <v>0.54900000000000004</v>
      </c>
      <c r="F26" s="6">
        <v>0.26700000000000002</v>
      </c>
      <c r="G26" s="7">
        <v>0.27</v>
      </c>
      <c r="H26" s="6">
        <v>0.26700000000000002</v>
      </c>
      <c r="I26" s="7">
        <v>0.17</v>
      </c>
      <c r="J26" s="6">
        <v>1.034</v>
      </c>
      <c r="K26" s="6">
        <v>0.98299999999999998</v>
      </c>
      <c r="L26" s="6">
        <v>1.167</v>
      </c>
      <c r="M26" s="6">
        <v>1.506</v>
      </c>
      <c r="N26" s="6">
        <v>4.1669999999999998</v>
      </c>
      <c r="O26" s="6">
        <v>3.5369999999999999</v>
      </c>
      <c r="P26" s="6">
        <v>0.46700000000000003</v>
      </c>
      <c r="Q26" s="6">
        <v>0.26300000000000001</v>
      </c>
      <c r="R26" s="5">
        <v>1.3</v>
      </c>
      <c r="S26" s="6">
        <v>1.2470000000000001</v>
      </c>
      <c r="T26" s="6">
        <v>5.6669999999999998</v>
      </c>
      <c r="U26" s="6">
        <v>1.5940000000000001</v>
      </c>
      <c r="V26" s="6">
        <v>1.7000000000000001E-2</v>
      </c>
      <c r="W26" s="6">
        <v>0.27300000000000002</v>
      </c>
      <c r="X26" s="6">
        <v>1.7000000000000001E-2</v>
      </c>
      <c r="Y26" s="6">
        <v>0.13400000000000001</v>
      </c>
      <c r="Z26" s="6">
        <v>1.7000000000000001E-2</v>
      </c>
      <c r="AA26" s="6">
        <v>8.5000000000000006E-2</v>
      </c>
      <c r="AB26" s="6">
        <v>1.7000000000000001E-2</v>
      </c>
      <c r="AC26" s="6">
        <v>0.48799999999999999</v>
      </c>
      <c r="AD26" s="6">
        <v>1.7000000000000001E-2</v>
      </c>
      <c r="AE26" s="6">
        <v>0.748</v>
      </c>
      <c r="AF26" s="4">
        <v>2</v>
      </c>
      <c r="AG26" s="6">
        <v>1.756</v>
      </c>
      <c r="AH26" s="6">
        <v>1.7000000000000001E-2</v>
      </c>
      <c r="AI26" s="6">
        <v>0.13100000000000001</v>
      </c>
      <c r="AJ26" s="6">
        <v>1.7000000000000001E-2</v>
      </c>
      <c r="AK26" s="34">
        <v>0.61899999999999999</v>
      </c>
      <c r="AM26" s="17">
        <f t="shared" si="3"/>
        <v>6.601</v>
      </c>
      <c r="AN26" s="18">
        <f t="shared" si="0"/>
        <v>4.8040000000000003</v>
      </c>
      <c r="AO26" s="18">
        <f t="shared" si="0"/>
        <v>1.0839999999999999</v>
      </c>
      <c r="AP26" s="18">
        <f t="shared" si="0"/>
        <v>0.82200000000000006</v>
      </c>
      <c r="AQ26" s="18">
        <f t="shared" si="0"/>
        <v>0.28400000000000003</v>
      </c>
      <c r="AR26" s="18">
        <f t="shared" si="0"/>
        <v>0.40400000000000003</v>
      </c>
      <c r="AS26" s="18">
        <f t="shared" si="0"/>
        <v>0.28400000000000003</v>
      </c>
      <c r="AT26" s="18">
        <f t="shared" si="0"/>
        <v>0.255</v>
      </c>
      <c r="AU26" s="18">
        <f t="shared" si="0"/>
        <v>1.0509999999999999</v>
      </c>
      <c r="AV26" s="18">
        <f t="shared" si="0"/>
        <v>1.4710000000000001</v>
      </c>
      <c r="AW26" s="18">
        <f t="shared" si="0"/>
        <v>1.1839999999999999</v>
      </c>
      <c r="AX26" s="18">
        <f t="shared" si="0"/>
        <v>2.254</v>
      </c>
      <c r="AY26" s="18">
        <f t="shared" si="0"/>
        <v>6.1669999999999998</v>
      </c>
      <c r="AZ26" s="18">
        <f t="shared" si="0"/>
        <v>5.2930000000000001</v>
      </c>
      <c r="BA26" s="18">
        <f t="shared" si="0"/>
        <v>0.48400000000000004</v>
      </c>
      <c r="BB26" s="18">
        <f t="shared" si="0"/>
        <v>0.39400000000000002</v>
      </c>
      <c r="BC26" s="18">
        <f t="shared" si="0"/>
        <v>1.3169999999999999</v>
      </c>
      <c r="BD26" s="19">
        <f t="shared" si="4"/>
        <v>1.8660000000000001</v>
      </c>
      <c r="BF26" s="17">
        <f t="shared" si="5"/>
        <v>7.7860000000000023</v>
      </c>
      <c r="BG26" s="18">
        <f t="shared" si="6"/>
        <v>8.5649999999999995</v>
      </c>
      <c r="BH26" s="18">
        <f t="shared" si="7"/>
        <v>5.8280000000000003</v>
      </c>
      <c r="BI26" s="18">
        <f t="shared" si="8"/>
        <v>0</v>
      </c>
      <c r="BJ26" s="18">
        <f t="shared" si="9"/>
        <v>10.67</v>
      </c>
      <c r="BK26" s="18">
        <f t="shared" si="10"/>
        <v>11.737</v>
      </c>
      <c r="BL26" s="18">
        <f t="shared" si="11"/>
        <v>11.734999999999999</v>
      </c>
      <c r="BM26" s="19">
        <f t="shared" si="12"/>
        <v>0</v>
      </c>
      <c r="BO26" s="17">
        <f t="shared" si="13"/>
        <v>18.456000000000003</v>
      </c>
      <c r="BP26" s="18">
        <f t="shared" si="13"/>
        <v>20.302</v>
      </c>
      <c r="BQ26" s="19">
        <f t="shared" si="13"/>
        <v>17.562999999999999</v>
      </c>
      <c r="BS26" s="9" t="str">
        <f t="shared" si="1"/>
        <v>2.3</v>
      </c>
      <c r="BT26" s="18">
        <f t="shared" ref="BT26:BT43" si="41">BQ26-BU26</f>
        <v>6.8929999999999989</v>
      </c>
      <c r="BU26" s="19">
        <f t="shared" ref="BU26:BU43" si="42">MIN(BQ26,BJ26)</f>
        <v>10.67</v>
      </c>
      <c r="BW26" s="29">
        <f t="shared" si="14"/>
        <v>0</v>
      </c>
      <c r="BX26" s="30">
        <f t="shared" si="15"/>
        <v>0</v>
      </c>
      <c r="BZ26" s="17">
        <f t="shared" si="40"/>
        <v>5.8259999999999987</v>
      </c>
      <c r="CA26" s="27">
        <f t="shared" si="16"/>
        <v>92.75</v>
      </c>
      <c r="CB26" s="27">
        <f t="shared" si="17"/>
        <v>314.26400000000001</v>
      </c>
      <c r="CC26" s="19">
        <f t="shared" si="18"/>
        <v>11.737</v>
      </c>
      <c r="CE26" s="29">
        <f t="shared" si="19"/>
        <v>0</v>
      </c>
      <c r="CF26" s="30">
        <f t="shared" si="20"/>
        <v>0</v>
      </c>
      <c r="CH26" s="69" t="s">
        <v>24</v>
      </c>
      <c r="CI26" s="68">
        <v>0.93400000000000005</v>
      </c>
      <c r="CJ26" s="64">
        <f t="shared" si="21"/>
        <v>3.21</v>
      </c>
      <c r="CK26" s="77">
        <v>3.21</v>
      </c>
      <c r="CL26" s="68">
        <v>1.0669999999999999</v>
      </c>
      <c r="CM26" s="64">
        <f t="shared" si="22"/>
        <v>0.54900000000000004</v>
      </c>
      <c r="CN26" s="77">
        <v>0.54900000000000004</v>
      </c>
      <c r="CO26" s="68">
        <v>0.26700000000000002</v>
      </c>
      <c r="CP26" s="64">
        <f t="shared" si="23"/>
        <v>0.27</v>
      </c>
      <c r="CQ26" s="77">
        <v>0.27</v>
      </c>
      <c r="CR26" s="68">
        <v>0.26700000000000002</v>
      </c>
      <c r="CS26" s="64">
        <f t="shared" si="24"/>
        <v>0.17</v>
      </c>
      <c r="CT26" s="78">
        <v>0.17</v>
      </c>
      <c r="CU26" s="68">
        <v>1.034</v>
      </c>
      <c r="CV26" s="64">
        <f t="shared" si="25"/>
        <v>0.98299999999999998</v>
      </c>
      <c r="CW26" s="77">
        <v>0.98299999999999998</v>
      </c>
      <c r="CX26" s="68">
        <v>1.167</v>
      </c>
      <c r="CY26" s="64">
        <f t="shared" si="26"/>
        <v>1.506</v>
      </c>
      <c r="CZ26" s="77">
        <v>1.506</v>
      </c>
      <c r="DA26" s="68">
        <v>4.1669999999999998</v>
      </c>
      <c r="DB26" s="64">
        <f t="shared" si="27"/>
        <v>3.5369999999999999</v>
      </c>
      <c r="DC26" s="77">
        <v>3.5369999999999999</v>
      </c>
      <c r="DD26" s="68">
        <v>0.46700000000000003</v>
      </c>
      <c r="DE26" s="64">
        <f t="shared" si="28"/>
        <v>0.26300000000000001</v>
      </c>
      <c r="DF26" s="77">
        <v>0.26300000000000001</v>
      </c>
      <c r="DG26" s="67">
        <v>1.3</v>
      </c>
      <c r="DH26" s="64">
        <f t="shared" si="29"/>
        <v>1.2470000000000001</v>
      </c>
      <c r="DI26" s="77">
        <v>1.2470000000000001</v>
      </c>
      <c r="DJ26" s="68">
        <v>5.6669999999999998</v>
      </c>
      <c r="DK26" s="64">
        <f t="shared" si="30"/>
        <v>1.5940000000000001</v>
      </c>
      <c r="DL26" s="77">
        <v>1.5940000000000001</v>
      </c>
      <c r="DM26" s="68">
        <v>1.7000000000000001E-2</v>
      </c>
      <c r="DN26" s="64">
        <f t="shared" si="31"/>
        <v>0.27300000000000002</v>
      </c>
      <c r="DO26" s="77">
        <v>0.27300000000000002</v>
      </c>
      <c r="DP26" s="68">
        <v>1.7000000000000001E-2</v>
      </c>
      <c r="DQ26" s="64">
        <f t="shared" si="32"/>
        <v>0.13400000000000001</v>
      </c>
      <c r="DR26" s="77">
        <v>0.13400000000000001</v>
      </c>
      <c r="DS26" s="68">
        <v>1.7000000000000001E-2</v>
      </c>
      <c r="DT26" s="64">
        <f t="shared" si="33"/>
        <v>8.5000000000000006E-2</v>
      </c>
      <c r="DU26" s="77">
        <v>8.5000000000000006E-2</v>
      </c>
      <c r="DV26" s="68">
        <v>1.7000000000000001E-2</v>
      </c>
      <c r="DW26" s="64">
        <f t="shared" si="34"/>
        <v>0.48799999999999999</v>
      </c>
      <c r="DX26" s="77">
        <v>0.48799999999999999</v>
      </c>
      <c r="DY26" s="68">
        <v>1.7000000000000001E-2</v>
      </c>
      <c r="DZ26" s="64">
        <f t="shared" si="35"/>
        <v>0.748</v>
      </c>
      <c r="EA26" s="77">
        <v>0.748</v>
      </c>
      <c r="EB26" s="63">
        <v>2</v>
      </c>
      <c r="EC26" s="64">
        <f t="shared" si="36"/>
        <v>1.756</v>
      </c>
      <c r="ED26" s="77">
        <v>1.756</v>
      </c>
      <c r="EE26" s="68">
        <v>1.7000000000000001E-2</v>
      </c>
      <c r="EF26" s="64">
        <f t="shared" si="37"/>
        <v>0.13100000000000001</v>
      </c>
      <c r="EG26" s="77">
        <v>0.13100000000000001</v>
      </c>
      <c r="EH26" s="68">
        <v>1.7000000000000001E-2</v>
      </c>
      <c r="EI26" s="64">
        <f t="shared" si="38"/>
        <v>0.61899999999999999</v>
      </c>
      <c r="EJ26" s="79">
        <v>0.61899999999999999</v>
      </c>
    </row>
    <row r="27" spans="1:140" ht="12" x14ac:dyDescent="0.2">
      <c r="A27" s="31" t="s">
        <v>25</v>
      </c>
      <c r="B27" s="6">
        <v>0.93300000000000005</v>
      </c>
      <c r="C27" s="6">
        <v>3.306</v>
      </c>
      <c r="D27" s="6">
        <v>1.0660000000000001</v>
      </c>
      <c r="E27" s="6">
        <v>0.53500000000000003</v>
      </c>
      <c r="F27" s="6">
        <v>0.26600000000000001</v>
      </c>
      <c r="G27" s="6">
        <v>0.25700000000000001</v>
      </c>
      <c r="H27" s="6">
        <v>0.26600000000000001</v>
      </c>
      <c r="I27" s="6">
        <v>0.17699999999999999</v>
      </c>
      <c r="J27" s="6">
        <v>1.0329999999999999</v>
      </c>
      <c r="K27" s="6">
        <v>1.0229999999999999</v>
      </c>
      <c r="L27" s="6">
        <v>1.1659999999999999</v>
      </c>
      <c r="M27" s="6">
        <v>1.4530000000000001</v>
      </c>
      <c r="N27" s="6">
        <v>4.1660000000000004</v>
      </c>
      <c r="O27" s="6">
        <v>3.5720000000000001</v>
      </c>
      <c r="P27" s="6">
        <v>0.46600000000000003</v>
      </c>
      <c r="Q27" s="6">
        <v>0.187</v>
      </c>
      <c r="R27" s="5">
        <v>1.3</v>
      </c>
      <c r="S27" s="6">
        <v>1.218</v>
      </c>
      <c r="T27" s="6">
        <v>5.6660000000000004</v>
      </c>
      <c r="U27" s="6">
        <v>1.484</v>
      </c>
      <c r="V27" s="6">
        <v>1.6E-2</v>
      </c>
      <c r="W27" s="7">
        <v>0.24</v>
      </c>
      <c r="X27" s="6">
        <v>1.6E-2</v>
      </c>
      <c r="Y27" s="6">
        <v>0.11600000000000001</v>
      </c>
      <c r="Z27" s="6">
        <v>1.6E-2</v>
      </c>
      <c r="AA27" s="7">
        <v>0.08</v>
      </c>
      <c r="AB27" s="6">
        <v>1.6E-2</v>
      </c>
      <c r="AC27" s="6">
        <v>0.45900000000000002</v>
      </c>
      <c r="AD27" s="6">
        <v>1.6E-2</v>
      </c>
      <c r="AE27" s="6">
        <v>0.65300000000000002</v>
      </c>
      <c r="AF27" s="4">
        <v>2</v>
      </c>
      <c r="AG27" s="6">
        <v>1.6040000000000001</v>
      </c>
      <c r="AH27" s="6">
        <v>1.6E-2</v>
      </c>
      <c r="AI27" s="6">
        <v>8.4000000000000005E-2</v>
      </c>
      <c r="AJ27" s="6">
        <v>1.6E-2</v>
      </c>
      <c r="AK27" s="34">
        <v>0.54700000000000004</v>
      </c>
      <c r="AM27" s="17">
        <f t="shared" si="3"/>
        <v>6.5990000000000002</v>
      </c>
      <c r="AN27" s="18">
        <f t="shared" si="0"/>
        <v>4.79</v>
      </c>
      <c r="AO27" s="18">
        <f t="shared" si="0"/>
        <v>1.0820000000000001</v>
      </c>
      <c r="AP27" s="18">
        <f t="shared" si="0"/>
        <v>0.77500000000000002</v>
      </c>
      <c r="AQ27" s="18">
        <f t="shared" si="0"/>
        <v>0.28200000000000003</v>
      </c>
      <c r="AR27" s="18">
        <f t="shared" si="0"/>
        <v>0.373</v>
      </c>
      <c r="AS27" s="18">
        <f t="shared" si="0"/>
        <v>0.28200000000000003</v>
      </c>
      <c r="AT27" s="18">
        <f t="shared" si="0"/>
        <v>0.25700000000000001</v>
      </c>
      <c r="AU27" s="18">
        <f t="shared" si="0"/>
        <v>1.0489999999999999</v>
      </c>
      <c r="AV27" s="18">
        <f t="shared" si="0"/>
        <v>1.482</v>
      </c>
      <c r="AW27" s="18">
        <f t="shared" si="0"/>
        <v>1.1819999999999999</v>
      </c>
      <c r="AX27" s="18">
        <f t="shared" si="0"/>
        <v>2.1059999999999999</v>
      </c>
      <c r="AY27" s="18">
        <f t="shared" si="0"/>
        <v>6.1660000000000004</v>
      </c>
      <c r="AZ27" s="18">
        <f t="shared" si="0"/>
        <v>5.1760000000000002</v>
      </c>
      <c r="BA27" s="18">
        <f t="shared" si="0"/>
        <v>0.48200000000000004</v>
      </c>
      <c r="BB27" s="18">
        <f t="shared" si="0"/>
        <v>0.27100000000000002</v>
      </c>
      <c r="BC27" s="18">
        <f t="shared" si="0"/>
        <v>1.3160000000000001</v>
      </c>
      <c r="BD27" s="19">
        <f t="shared" si="4"/>
        <v>1.7650000000000001</v>
      </c>
      <c r="BF27" s="17">
        <f t="shared" si="5"/>
        <v>7.7780000000000005</v>
      </c>
      <c r="BG27" s="18">
        <f t="shared" si="6"/>
        <v>8.5559999999999992</v>
      </c>
      <c r="BH27" s="18">
        <f t="shared" si="7"/>
        <v>5.2669999999999995</v>
      </c>
      <c r="BI27" s="18">
        <f t="shared" si="8"/>
        <v>0</v>
      </c>
      <c r="BJ27" s="18">
        <f t="shared" si="9"/>
        <v>10.662000000000001</v>
      </c>
      <c r="BK27" s="18">
        <f t="shared" si="10"/>
        <v>11.728</v>
      </c>
      <c r="BL27" s="18">
        <f t="shared" si="11"/>
        <v>11.728</v>
      </c>
      <c r="BM27" s="19">
        <f t="shared" si="12"/>
        <v>0</v>
      </c>
      <c r="BO27" s="17">
        <f t="shared" si="13"/>
        <v>18.440000000000001</v>
      </c>
      <c r="BP27" s="18">
        <f t="shared" si="13"/>
        <v>20.283999999999999</v>
      </c>
      <c r="BQ27" s="19">
        <f t="shared" si="13"/>
        <v>16.994999999999997</v>
      </c>
      <c r="BS27" s="9" t="str">
        <f t="shared" si="1"/>
        <v>2.3</v>
      </c>
      <c r="BT27" s="18">
        <f t="shared" si="41"/>
        <v>6.3329999999999966</v>
      </c>
      <c r="BU27" s="19">
        <f t="shared" si="42"/>
        <v>10.662000000000001</v>
      </c>
      <c r="BW27" s="29">
        <f t="shared" si="14"/>
        <v>0</v>
      </c>
      <c r="BX27" s="30">
        <f t="shared" si="15"/>
        <v>0</v>
      </c>
      <c r="BZ27" s="17">
        <f t="shared" si="40"/>
        <v>5.2669999999999977</v>
      </c>
      <c r="CA27" s="27">
        <f t="shared" si="16"/>
        <v>91.683999999999997</v>
      </c>
      <c r="CB27" s="27">
        <f t="shared" si="17"/>
        <v>315.33</v>
      </c>
      <c r="CC27" s="19">
        <f t="shared" si="18"/>
        <v>11.728</v>
      </c>
      <c r="CE27" s="29">
        <f t="shared" si="19"/>
        <v>0</v>
      </c>
      <c r="CF27" s="30">
        <f t="shared" si="20"/>
        <v>0</v>
      </c>
      <c r="CH27" s="69" t="s">
        <v>25</v>
      </c>
      <c r="CI27" s="68">
        <v>0.93300000000000005</v>
      </c>
      <c r="CJ27" s="64">
        <f t="shared" si="21"/>
        <v>3.306</v>
      </c>
      <c r="CK27" s="77">
        <v>3.306</v>
      </c>
      <c r="CL27" s="68">
        <v>1.0660000000000001</v>
      </c>
      <c r="CM27" s="64">
        <f t="shared" si="22"/>
        <v>0.53500000000000003</v>
      </c>
      <c r="CN27" s="77">
        <v>0.53500000000000003</v>
      </c>
      <c r="CO27" s="68">
        <v>0.26600000000000001</v>
      </c>
      <c r="CP27" s="64">
        <f t="shared" si="23"/>
        <v>0.25700000000000001</v>
      </c>
      <c r="CQ27" s="77">
        <v>0.25700000000000001</v>
      </c>
      <c r="CR27" s="68">
        <v>0.26600000000000001</v>
      </c>
      <c r="CS27" s="64">
        <f t="shared" si="24"/>
        <v>0.17699999999999999</v>
      </c>
      <c r="CT27" s="78">
        <v>0.17699999999999999</v>
      </c>
      <c r="CU27" s="68">
        <v>1.0329999999999999</v>
      </c>
      <c r="CV27" s="64">
        <f t="shared" si="25"/>
        <v>1.0229999999999999</v>
      </c>
      <c r="CW27" s="77">
        <v>1.0229999999999999</v>
      </c>
      <c r="CX27" s="68">
        <v>1.1659999999999999</v>
      </c>
      <c r="CY27" s="64">
        <f t="shared" si="26"/>
        <v>1.4530000000000001</v>
      </c>
      <c r="CZ27" s="77">
        <v>1.4530000000000001</v>
      </c>
      <c r="DA27" s="68">
        <v>4.1660000000000004</v>
      </c>
      <c r="DB27" s="64">
        <f t="shared" si="27"/>
        <v>3.5720000000000001</v>
      </c>
      <c r="DC27" s="77">
        <v>3.5720000000000001</v>
      </c>
      <c r="DD27" s="68">
        <v>0.46600000000000003</v>
      </c>
      <c r="DE27" s="64">
        <f t="shared" si="28"/>
        <v>0.187</v>
      </c>
      <c r="DF27" s="77">
        <v>0.187</v>
      </c>
      <c r="DG27" s="67">
        <v>1.3</v>
      </c>
      <c r="DH27" s="64">
        <f t="shared" si="29"/>
        <v>1.218</v>
      </c>
      <c r="DI27" s="77">
        <v>1.218</v>
      </c>
      <c r="DJ27" s="68">
        <v>5.6660000000000004</v>
      </c>
      <c r="DK27" s="64">
        <f t="shared" si="30"/>
        <v>1.484</v>
      </c>
      <c r="DL27" s="77">
        <v>1.484</v>
      </c>
      <c r="DM27" s="68">
        <v>1.6E-2</v>
      </c>
      <c r="DN27" s="64">
        <f t="shared" si="31"/>
        <v>0.24</v>
      </c>
      <c r="DO27" s="77">
        <v>0.24</v>
      </c>
      <c r="DP27" s="68">
        <v>1.6E-2</v>
      </c>
      <c r="DQ27" s="64">
        <f t="shared" si="32"/>
        <v>0.11600000000000001</v>
      </c>
      <c r="DR27" s="77">
        <v>0.11600000000000001</v>
      </c>
      <c r="DS27" s="68">
        <v>1.6E-2</v>
      </c>
      <c r="DT27" s="64">
        <f t="shared" si="33"/>
        <v>0.08</v>
      </c>
      <c r="DU27" s="77">
        <v>0.08</v>
      </c>
      <c r="DV27" s="68">
        <v>1.6E-2</v>
      </c>
      <c r="DW27" s="64">
        <f t="shared" si="34"/>
        <v>0.45900000000000002</v>
      </c>
      <c r="DX27" s="77">
        <v>0.45900000000000002</v>
      </c>
      <c r="DY27" s="68">
        <v>1.6E-2</v>
      </c>
      <c r="DZ27" s="64">
        <f t="shared" si="35"/>
        <v>0.65300000000000002</v>
      </c>
      <c r="EA27" s="77">
        <v>0.65300000000000002</v>
      </c>
      <c r="EB27" s="63">
        <v>2</v>
      </c>
      <c r="EC27" s="64">
        <f t="shared" si="36"/>
        <v>1.6040000000000001</v>
      </c>
      <c r="ED27" s="77">
        <v>1.6040000000000001</v>
      </c>
      <c r="EE27" s="68">
        <v>1.6E-2</v>
      </c>
      <c r="EF27" s="64">
        <f t="shared" si="37"/>
        <v>8.4000000000000005E-2</v>
      </c>
      <c r="EG27" s="77">
        <v>8.4000000000000005E-2</v>
      </c>
      <c r="EH27" s="68">
        <v>1.6E-2</v>
      </c>
      <c r="EI27" s="64">
        <f t="shared" si="38"/>
        <v>0.54700000000000004</v>
      </c>
      <c r="EJ27" s="79">
        <v>0.54700000000000004</v>
      </c>
    </row>
    <row r="28" spans="1:140" ht="12" x14ac:dyDescent="0.2">
      <c r="A28" s="31" t="s">
        <v>26</v>
      </c>
      <c r="B28" s="6">
        <v>0.93400000000000005</v>
      </c>
      <c r="C28" s="7">
        <v>3.41</v>
      </c>
      <c r="D28" s="6">
        <v>1.0669999999999999</v>
      </c>
      <c r="E28" s="6">
        <v>0.41799999999999998</v>
      </c>
      <c r="F28" s="6">
        <v>0.26700000000000002</v>
      </c>
      <c r="G28" s="6">
        <v>0.221</v>
      </c>
      <c r="H28" s="6">
        <v>0.26700000000000002</v>
      </c>
      <c r="I28" s="7">
        <v>0.22</v>
      </c>
      <c r="J28" s="6">
        <v>1.034</v>
      </c>
      <c r="K28" s="6">
        <v>0.99299999999999999</v>
      </c>
      <c r="L28" s="6">
        <v>1.167</v>
      </c>
      <c r="M28" s="6">
        <v>1.339</v>
      </c>
      <c r="N28" s="6">
        <v>4.1669999999999998</v>
      </c>
      <c r="O28" s="6">
        <v>3.8660000000000001</v>
      </c>
      <c r="P28" s="6">
        <v>0.46700000000000003</v>
      </c>
      <c r="Q28" s="6">
        <v>0.154</v>
      </c>
      <c r="R28" s="5">
        <v>1.3</v>
      </c>
      <c r="S28" s="6">
        <v>1.1160000000000001</v>
      </c>
      <c r="T28" s="6">
        <v>5.6669999999999998</v>
      </c>
      <c r="U28" s="6">
        <v>1.264</v>
      </c>
      <c r="V28" s="6">
        <v>1.7000000000000001E-2</v>
      </c>
      <c r="W28" s="6">
        <v>0.155</v>
      </c>
      <c r="X28" s="6">
        <v>1.7000000000000001E-2</v>
      </c>
      <c r="Y28" s="6">
        <v>8.2000000000000003E-2</v>
      </c>
      <c r="Z28" s="6">
        <v>1.7000000000000001E-2</v>
      </c>
      <c r="AA28" s="6">
        <v>8.1000000000000003E-2</v>
      </c>
      <c r="AB28" s="6">
        <v>1.7000000000000001E-2</v>
      </c>
      <c r="AC28" s="6">
        <v>0.36799999999999999</v>
      </c>
      <c r="AD28" s="6">
        <v>1.7000000000000001E-2</v>
      </c>
      <c r="AE28" s="6">
        <v>0.496</v>
      </c>
      <c r="AF28" s="4">
        <v>2</v>
      </c>
      <c r="AG28" s="6">
        <v>1.4330000000000001</v>
      </c>
      <c r="AH28" s="6">
        <v>1.7000000000000001E-2</v>
      </c>
      <c r="AI28" s="6">
        <v>5.7000000000000002E-2</v>
      </c>
      <c r="AJ28" s="6">
        <v>1.7000000000000001E-2</v>
      </c>
      <c r="AK28" s="34">
        <v>0.41299999999999998</v>
      </c>
      <c r="AM28" s="17">
        <f t="shared" si="3"/>
        <v>6.601</v>
      </c>
      <c r="AN28" s="18">
        <f t="shared" si="0"/>
        <v>4.6740000000000004</v>
      </c>
      <c r="AO28" s="18">
        <f t="shared" si="0"/>
        <v>1.0839999999999999</v>
      </c>
      <c r="AP28" s="18">
        <f t="shared" si="0"/>
        <v>0.57299999999999995</v>
      </c>
      <c r="AQ28" s="18">
        <f t="shared" si="0"/>
        <v>0.28400000000000003</v>
      </c>
      <c r="AR28" s="18">
        <f t="shared" si="0"/>
        <v>0.30299999999999999</v>
      </c>
      <c r="AS28" s="18">
        <f t="shared" si="0"/>
        <v>0.28400000000000003</v>
      </c>
      <c r="AT28" s="18">
        <f t="shared" si="0"/>
        <v>0.30099999999999999</v>
      </c>
      <c r="AU28" s="18">
        <f t="shared" si="0"/>
        <v>1.0509999999999999</v>
      </c>
      <c r="AV28" s="18">
        <f t="shared" si="0"/>
        <v>1.361</v>
      </c>
      <c r="AW28" s="18">
        <f t="shared" si="0"/>
        <v>1.1839999999999999</v>
      </c>
      <c r="AX28" s="18">
        <f t="shared" si="0"/>
        <v>1.835</v>
      </c>
      <c r="AY28" s="18">
        <f t="shared" si="0"/>
        <v>6.1669999999999998</v>
      </c>
      <c r="AZ28" s="18">
        <f t="shared" si="0"/>
        <v>5.2990000000000004</v>
      </c>
      <c r="BA28" s="18">
        <f t="shared" si="0"/>
        <v>0.48400000000000004</v>
      </c>
      <c r="BB28" s="18">
        <f t="shared" si="0"/>
        <v>0.21099999999999999</v>
      </c>
      <c r="BC28" s="18">
        <f t="shared" ref="BC28:BC43" si="43">SUMIFS($B28:$AK28,$B$7:$AK$7,BC$7,$B$13:$AK$13,BC$13)</f>
        <v>1.3169999999999999</v>
      </c>
      <c r="BD28" s="19">
        <f t="shared" si="4"/>
        <v>1.5290000000000001</v>
      </c>
      <c r="BF28" s="17">
        <f t="shared" si="5"/>
        <v>7.7860000000000023</v>
      </c>
      <c r="BG28" s="18">
        <f t="shared" si="6"/>
        <v>8.5649999999999995</v>
      </c>
      <c r="BH28" s="18">
        <f t="shared" si="7"/>
        <v>4.3490000000000002</v>
      </c>
      <c r="BI28" s="18">
        <f t="shared" si="8"/>
        <v>0</v>
      </c>
      <c r="BJ28" s="18">
        <f t="shared" si="9"/>
        <v>10.67</v>
      </c>
      <c r="BK28" s="18">
        <f t="shared" si="10"/>
        <v>11.737</v>
      </c>
      <c r="BL28" s="18">
        <f t="shared" si="11"/>
        <v>11.737</v>
      </c>
      <c r="BM28" s="19">
        <f t="shared" si="12"/>
        <v>0</v>
      </c>
      <c r="BO28" s="17">
        <f t="shared" si="13"/>
        <v>18.456000000000003</v>
      </c>
      <c r="BP28" s="18">
        <f t="shared" si="13"/>
        <v>20.302</v>
      </c>
      <c r="BQ28" s="19">
        <f t="shared" si="13"/>
        <v>16.085999999999999</v>
      </c>
      <c r="BS28" s="9" t="str">
        <f t="shared" si="1"/>
        <v>2.3</v>
      </c>
      <c r="BT28" s="18">
        <f t="shared" si="41"/>
        <v>5.4159999999999986</v>
      </c>
      <c r="BU28" s="19">
        <f t="shared" si="42"/>
        <v>10.67</v>
      </c>
      <c r="BW28" s="29">
        <f t="shared" si="14"/>
        <v>0</v>
      </c>
      <c r="BX28" s="30">
        <f t="shared" si="15"/>
        <v>0</v>
      </c>
      <c r="BZ28" s="17">
        <f t="shared" si="40"/>
        <v>4.3489999999999984</v>
      </c>
      <c r="CA28" s="27">
        <f t="shared" si="16"/>
        <v>90.61699999999999</v>
      </c>
      <c r="CB28" s="27">
        <f t="shared" si="17"/>
        <v>316.39699999999999</v>
      </c>
      <c r="CC28" s="19">
        <f t="shared" si="18"/>
        <v>11.737</v>
      </c>
      <c r="CE28" s="29">
        <f t="shared" si="19"/>
        <v>0</v>
      </c>
      <c r="CF28" s="30">
        <f t="shared" si="20"/>
        <v>0</v>
      </c>
      <c r="CH28" s="69" t="s">
        <v>26</v>
      </c>
      <c r="CI28" s="68">
        <v>0.93400000000000005</v>
      </c>
      <c r="CJ28" s="64">
        <f t="shared" si="21"/>
        <v>3.41</v>
      </c>
      <c r="CK28" s="77">
        <v>3.41</v>
      </c>
      <c r="CL28" s="68">
        <v>1.0669999999999999</v>
      </c>
      <c r="CM28" s="64">
        <f t="shared" si="22"/>
        <v>0.41799999999999998</v>
      </c>
      <c r="CN28" s="77">
        <v>0.41799999999999998</v>
      </c>
      <c r="CO28" s="68">
        <v>0.26700000000000002</v>
      </c>
      <c r="CP28" s="64">
        <f t="shared" si="23"/>
        <v>0.221</v>
      </c>
      <c r="CQ28" s="77">
        <v>0.221</v>
      </c>
      <c r="CR28" s="68">
        <v>0.26700000000000002</v>
      </c>
      <c r="CS28" s="64">
        <f t="shared" si="24"/>
        <v>0.22</v>
      </c>
      <c r="CT28" s="78">
        <v>0.22</v>
      </c>
      <c r="CU28" s="68">
        <v>1.034</v>
      </c>
      <c r="CV28" s="64">
        <f t="shared" si="25"/>
        <v>0.99299999999999999</v>
      </c>
      <c r="CW28" s="77">
        <v>0.99299999999999999</v>
      </c>
      <c r="CX28" s="68">
        <v>1.167</v>
      </c>
      <c r="CY28" s="64">
        <f t="shared" si="26"/>
        <v>1.339</v>
      </c>
      <c r="CZ28" s="77">
        <v>1.339</v>
      </c>
      <c r="DA28" s="68">
        <v>4.1669999999999998</v>
      </c>
      <c r="DB28" s="64">
        <f t="shared" si="27"/>
        <v>3.8660000000000001</v>
      </c>
      <c r="DC28" s="77">
        <v>3.8660000000000001</v>
      </c>
      <c r="DD28" s="68">
        <v>0.46700000000000003</v>
      </c>
      <c r="DE28" s="64">
        <f t="shared" si="28"/>
        <v>0.154</v>
      </c>
      <c r="DF28" s="77">
        <v>0.154</v>
      </c>
      <c r="DG28" s="67">
        <v>1.3</v>
      </c>
      <c r="DH28" s="64">
        <f t="shared" si="29"/>
        <v>1.1160000000000001</v>
      </c>
      <c r="DI28" s="77">
        <v>1.1160000000000001</v>
      </c>
      <c r="DJ28" s="68">
        <v>5.6669999999999998</v>
      </c>
      <c r="DK28" s="64">
        <f t="shared" si="30"/>
        <v>1.264</v>
      </c>
      <c r="DL28" s="77">
        <v>1.264</v>
      </c>
      <c r="DM28" s="68">
        <v>1.7000000000000001E-2</v>
      </c>
      <c r="DN28" s="64">
        <f t="shared" si="31"/>
        <v>0.155</v>
      </c>
      <c r="DO28" s="77">
        <v>0.155</v>
      </c>
      <c r="DP28" s="68">
        <v>1.7000000000000001E-2</v>
      </c>
      <c r="DQ28" s="64">
        <f t="shared" si="32"/>
        <v>8.2000000000000003E-2</v>
      </c>
      <c r="DR28" s="77">
        <v>8.2000000000000003E-2</v>
      </c>
      <c r="DS28" s="68">
        <v>1.7000000000000001E-2</v>
      </c>
      <c r="DT28" s="64">
        <f t="shared" si="33"/>
        <v>8.1000000000000003E-2</v>
      </c>
      <c r="DU28" s="77">
        <v>8.1000000000000003E-2</v>
      </c>
      <c r="DV28" s="68">
        <v>1.7000000000000001E-2</v>
      </c>
      <c r="DW28" s="64">
        <f t="shared" si="34"/>
        <v>0.36799999999999999</v>
      </c>
      <c r="DX28" s="77">
        <v>0.36799999999999999</v>
      </c>
      <c r="DY28" s="68">
        <v>1.7000000000000001E-2</v>
      </c>
      <c r="DZ28" s="64">
        <f t="shared" si="35"/>
        <v>0.496</v>
      </c>
      <c r="EA28" s="77">
        <v>0.496</v>
      </c>
      <c r="EB28" s="63">
        <v>2</v>
      </c>
      <c r="EC28" s="64">
        <f t="shared" si="36"/>
        <v>1.4330000000000001</v>
      </c>
      <c r="ED28" s="77">
        <v>1.4330000000000001</v>
      </c>
      <c r="EE28" s="68">
        <v>1.7000000000000001E-2</v>
      </c>
      <c r="EF28" s="64">
        <f t="shared" si="37"/>
        <v>5.7000000000000002E-2</v>
      </c>
      <c r="EG28" s="77">
        <v>5.7000000000000002E-2</v>
      </c>
      <c r="EH28" s="68">
        <v>1.7000000000000001E-2</v>
      </c>
      <c r="EI28" s="64">
        <f t="shared" si="38"/>
        <v>0.41299999999999998</v>
      </c>
      <c r="EJ28" s="79">
        <v>0.41299999999999998</v>
      </c>
    </row>
    <row r="29" spans="1:140" ht="12" x14ac:dyDescent="0.2">
      <c r="A29" s="31" t="s">
        <v>27</v>
      </c>
      <c r="B29" s="6">
        <v>0.93300000000000005</v>
      </c>
      <c r="C29" s="6">
        <v>3.427</v>
      </c>
      <c r="D29" s="6">
        <v>1.0660000000000001</v>
      </c>
      <c r="E29" s="6">
        <v>0.434</v>
      </c>
      <c r="F29" s="6">
        <v>0.26600000000000001</v>
      </c>
      <c r="G29" s="6">
        <v>0.223</v>
      </c>
      <c r="H29" s="6">
        <v>0.26600000000000001</v>
      </c>
      <c r="I29" s="6">
        <v>0.19500000000000001</v>
      </c>
      <c r="J29" s="6">
        <v>1.0329999999999999</v>
      </c>
      <c r="K29" s="6">
        <v>1.0589999999999999</v>
      </c>
      <c r="L29" s="6">
        <v>1.1659999999999999</v>
      </c>
      <c r="M29" s="6">
        <v>1.177</v>
      </c>
      <c r="N29" s="6">
        <v>4.1660000000000004</v>
      </c>
      <c r="O29" s="6">
        <v>3.911</v>
      </c>
      <c r="P29" s="6">
        <v>0.46600000000000003</v>
      </c>
      <c r="Q29" s="6">
        <v>0.17799999999999999</v>
      </c>
      <c r="R29" s="5">
        <v>1.3</v>
      </c>
      <c r="S29" s="6">
        <v>1.123</v>
      </c>
      <c r="T29" s="6">
        <v>5.6660000000000004</v>
      </c>
      <c r="U29" s="6">
        <v>0.99199999999999999</v>
      </c>
      <c r="V29" s="6">
        <v>1.6E-2</v>
      </c>
      <c r="W29" s="6">
        <v>0.126</v>
      </c>
      <c r="X29" s="6">
        <v>1.6E-2</v>
      </c>
      <c r="Y29" s="6">
        <v>6.5000000000000002E-2</v>
      </c>
      <c r="Z29" s="6">
        <v>1.6E-2</v>
      </c>
      <c r="AA29" s="6">
        <v>5.6000000000000001E-2</v>
      </c>
      <c r="AB29" s="6">
        <v>1.6E-2</v>
      </c>
      <c r="AC29" s="6">
        <v>0.307</v>
      </c>
      <c r="AD29" s="6">
        <v>1.6E-2</v>
      </c>
      <c r="AE29" s="6">
        <v>0.34100000000000003</v>
      </c>
      <c r="AF29" s="4">
        <v>2</v>
      </c>
      <c r="AG29" s="6">
        <v>1.1319999999999999</v>
      </c>
      <c r="AH29" s="6">
        <v>1.6E-2</v>
      </c>
      <c r="AI29" s="6">
        <v>5.1999999999999998E-2</v>
      </c>
      <c r="AJ29" s="6">
        <v>1.6E-2</v>
      </c>
      <c r="AK29" s="34">
        <v>0.32500000000000001</v>
      </c>
      <c r="AM29" s="17">
        <f t="shared" si="3"/>
        <v>6.5990000000000002</v>
      </c>
      <c r="AN29" s="18">
        <f t="shared" si="0"/>
        <v>4.4190000000000005</v>
      </c>
      <c r="AO29" s="18">
        <f t="shared" si="0"/>
        <v>1.0820000000000001</v>
      </c>
      <c r="AP29" s="18">
        <f t="shared" si="0"/>
        <v>0.56000000000000005</v>
      </c>
      <c r="AQ29" s="18">
        <f t="shared" si="0"/>
        <v>0.28200000000000003</v>
      </c>
      <c r="AR29" s="18">
        <f t="shared" si="0"/>
        <v>0.28800000000000003</v>
      </c>
      <c r="AS29" s="18">
        <f t="shared" si="0"/>
        <v>0.28200000000000003</v>
      </c>
      <c r="AT29" s="18">
        <f t="shared" si="0"/>
        <v>0.251</v>
      </c>
      <c r="AU29" s="18">
        <f t="shared" si="0"/>
        <v>1.0489999999999999</v>
      </c>
      <c r="AV29" s="18">
        <f t="shared" si="0"/>
        <v>1.3659999999999999</v>
      </c>
      <c r="AW29" s="18">
        <f t="shared" si="0"/>
        <v>1.1819999999999999</v>
      </c>
      <c r="AX29" s="18">
        <f t="shared" si="0"/>
        <v>1.518</v>
      </c>
      <c r="AY29" s="18">
        <f t="shared" si="0"/>
        <v>6.1660000000000004</v>
      </c>
      <c r="AZ29" s="18">
        <f t="shared" si="0"/>
        <v>5.0430000000000001</v>
      </c>
      <c r="BA29" s="18">
        <f t="shared" si="0"/>
        <v>0.48200000000000004</v>
      </c>
      <c r="BB29" s="18">
        <f t="shared" si="0"/>
        <v>0.22999999999999998</v>
      </c>
      <c r="BC29" s="18">
        <f t="shared" si="43"/>
        <v>1.3160000000000001</v>
      </c>
      <c r="BD29" s="19">
        <f t="shared" si="4"/>
        <v>1.448</v>
      </c>
      <c r="BF29" s="17">
        <f t="shared" si="5"/>
        <v>7.7780000000000005</v>
      </c>
      <c r="BG29" s="18">
        <f t="shared" si="6"/>
        <v>8.5559999999999992</v>
      </c>
      <c r="BH29" s="18">
        <f t="shared" si="7"/>
        <v>3.3959999999999999</v>
      </c>
      <c r="BI29" s="18">
        <f t="shared" si="8"/>
        <v>0</v>
      </c>
      <c r="BJ29" s="18">
        <f t="shared" si="9"/>
        <v>10.662000000000001</v>
      </c>
      <c r="BK29" s="18">
        <f t="shared" si="10"/>
        <v>11.728</v>
      </c>
      <c r="BL29" s="18">
        <f t="shared" si="11"/>
        <v>11.727</v>
      </c>
      <c r="BM29" s="19">
        <f t="shared" si="12"/>
        <v>0</v>
      </c>
      <c r="BO29" s="17">
        <f t="shared" si="13"/>
        <v>18.440000000000001</v>
      </c>
      <c r="BP29" s="18">
        <f t="shared" si="13"/>
        <v>20.283999999999999</v>
      </c>
      <c r="BQ29" s="19">
        <f t="shared" si="13"/>
        <v>15.123000000000001</v>
      </c>
      <c r="BS29" s="9" t="str">
        <f t="shared" si="1"/>
        <v>2.3</v>
      </c>
      <c r="BT29" s="18">
        <f t="shared" si="41"/>
        <v>4.4610000000000003</v>
      </c>
      <c r="BU29" s="19">
        <f t="shared" si="42"/>
        <v>10.662000000000001</v>
      </c>
      <c r="BW29" s="29">
        <f t="shared" si="14"/>
        <v>0</v>
      </c>
      <c r="BX29" s="30">
        <f t="shared" si="15"/>
        <v>0</v>
      </c>
      <c r="BZ29" s="17">
        <f t="shared" si="40"/>
        <v>3.3950000000000014</v>
      </c>
      <c r="CA29" s="27">
        <f t="shared" si="16"/>
        <v>89.550999999999988</v>
      </c>
      <c r="CB29" s="27">
        <f t="shared" si="17"/>
        <v>317.46299999999997</v>
      </c>
      <c r="CC29" s="19">
        <f t="shared" si="18"/>
        <v>11.728</v>
      </c>
      <c r="CE29" s="29">
        <f t="shared" si="19"/>
        <v>0</v>
      </c>
      <c r="CF29" s="30">
        <f t="shared" si="20"/>
        <v>0</v>
      </c>
      <c r="CH29" s="69" t="s">
        <v>27</v>
      </c>
      <c r="CI29" s="68">
        <v>0.93300000000000005</v>
      </c>
      <c r="CJ29" s="64">
        <f t="shared" si="21"/>
        <v>3.427</v>
      </c>
      <c r="CK29" s="77">
        <v>3.427</v>
      </c>
      <c r="CL29" s="68">
        <v>1.0660000000000001</v>
      </c>
      <c r="CM29" s="64">
        <f t="shared" si="22"/>
        <v>0.434</v>
      </c>
      <c r="CN29" s="77">
        <v>0.434</v>
      </c>
      <c r="CO29" s="68">
        <v>0.26600000000000001</v>
      </c>
      <c r="CP29" s="64">
        <f t="shared" si="23"/>
        <v>0.223</v>
      </c>
      <c r="CQ29" s="77">
        <v>0.223</v>
      </c>
      <c r="CR29" s="68">
        <v>0.26600000000000001</v>
      </c>
      <c r="CS29" s="64">
        <f t="shared" si="24"/>
        <v>0.19500000000000001</v>
      </c>
      <c r="CT29" s="78">
        <v>0.19500000000000001</v>
      </c>
      <c r="CU29" s="68">
        <v>1.0329999999999999</v>
      </c>
      <c r="CV29" s="64">
        <f t="shared" si="25"/>
        <v>1.0589999999999999</v>
      </c>
      <c r="CW29" s="77">
        <v>1.0589999999999999</v>
      </c>
      <c r="CX29" s="68">
        <v>1.1659999999999999</v>
      </c>
      <c r="CY29" s="64">
        <f t="shared" si="26"/>
        <v>1.177</v>
      </c>
      <c r="CZ29" s="77">
        <v>1.177</v>
      </c>
      <c r="DA29" s="68">
        <v>4.1660000000000004</v>
      </c>
      <c r="DB29" s="64">
        <f t="shared" si="27"/>
        <v>3.911</v>
      </c>
      <c r="DC29" s="77">
        <v>3.911</v>
      </c>
      <c r="DD29" s="68">
        <v>0.46600000000000003</v>
      </c>
      <c r="DE29" s="64">
        <f t="shared" si="28"/>
        <v>0.17799999999999999</v>
      </c>
      <c r="DF29" s="77">
        <v>0.17799999999999999</v>
      </c>
      <c r="DG29" s="67">
        <v>1.3</v>
      </c>
      <c r="DH29" s="64">
        <f t="shared" si="29"/>
        <v>1.123</v>
      </c>
      <c r="DI29" s="77">
        <v>1.123</v>
      </c>
      <c r="DJ29" s="68">
        <v>5.6660000000000004</v>
      </c>
      <c r="DK29" s="64">
        <f t="shared" si="30"/>
        <v>0.99199999999999999</v>
      </c>
      <c r="DL29" s="77">
        <v>0.99199999999999999</v>
      </c>
      <c r="DM29" s="68">
        <v>1.6E-2</v>
      </c>
      <c r="DN29" s="64">
        <f t="shared" si="31"/>
        <v>0.126</v>
      </c>
      <c r="DO29" s="77">
        <v>0.126</v>
      </c>
      <c r="DP29" s="68">
        <v>1.6E-2</v>
      </c>
      <c r="DQ29" s="64">
        <f t="shared" si="32"/>
        <v>6.5000000000000002E-2</v>
      </c>
      <c r="DR29" s="77">
        <v>6.5000000000000002E-2</v>
      </c>
      <c r="DS29" s="68">
        <v>1.6E-2</v>
      </c>
      <c r="DT29" s="64">
        <f t="shared" si="33"/>
        <v>5.6000000000000001E-2</v>
      </c>
      <c r="DU29" s="77">
        <v>5.6000000000000001E-2</v>
      </c>
      <c r="DV29" s="68">
        <v>1.6E-2</v>
      </c>
      <c r="DW29" s="64">
        <f t="shared" si="34"/>
        <v>0.307</v>
      </c>
      <c r="DX29" s="77">
        <v>0.307</v>
      </c>
      <c r="DY29" s="68">
        <v>1.6E-2</v>
      </c>
      <c r="DZ29" s="64">
        <f t="shared" si="35"/>
        <v>0.34100000000000003</v>
      </c>
      <c r="EA29" s="77">
        <v>0.34100000000000003</v>
      </c>
      <c r="EB29" s="63">
        <v>2</v>
      </c>
      <c r="EC29" s="64">
        <f t="shared" si="36"/>
        <v>1.1319999999999999</v>
      </c>
      <c r="ED29" s="77">
        <v>1.1319999999999999</v>
      </c>
      <c r="EE29" s="68">
        <v>1.6E-2</v>
      </c>
      <c r="EF29" s="64">
        <f t="shared" si="37"/>
        <v>5.1999999999999998E-2</v>
      </c>
      <c r="EG29" s="77">
        <v>5.1999999999999998E-2</v>
      </c>
      <c r="EH29" s="68">
        <v>1.6E-2</v>
      </c>
      <c r="EI29" s="64">
        <f t="shared" si="38"/>
        <v>0.32500000000000001</v>
      </c>
      <c r="EJ29" s="79">
        <v>0.32500000000000001</v>
      </c>
    </row>
    <row r="30" spans="1:140" ht="12" x14ac:dyDescent="0.2">
      <c r="A30" s="31" t="s">
        <v>28</v>
      </c>
      <c r="B30" s="6">
        <v>0.93400000000000005</v>
      </c>
      <c r="C30" s="6">
        <v>3.4060000000000001</v>
      </c>
      <c r="D30" s="6">
        <v>1.0669999999999999</v>
      </c>
      <c r="E30" s="6">
        <v>0.44700000000000001</v>
      </c>
      <c r="F30" s="6">
        <v>0.26700000000000002</v>
      </c>
      <c r="G30" s="6">
        <v>0.18099999999999999</v>
      </c>
      <c r="H30" s="6">
        <v>0.26700000000000002</v>
      </c>
      <c r="I30" s="6">
        <v>0.11700000000000001</v>
      </c>
      <c r="J30" s="6">
        <v>1.034</v>
      </c>
      <c r="K30" s="6">
        <v>0.99399999999999999</v>
      </c>
      <c r="L30" s="6">
        <v>1.167</v>
      </c>
      <c r="M30" s="6">
        <v>1.232</v>
      </c>
      <c r="N30" s="6">
        <v>4.1669999999999998</v>
      </c>
      <c r="O30" s="6">
        <v>4.1669999999999998</v>
      </c>
      <c r="P30" s="6">
        <v>0.46700000000000003</v>
      </c>
      <c r="Q30" s="6">
        <v>0.16700000000000001</v>
      </c>
      <c r="R30" s="5">
        <v>1.3</v>
      </c>
      <c r="S30" s="6">
        <v>1.026</v>
      </c>
      <c r="T30" s="6">
        <v>5.6669999999999998</v>
      </c>
      <c r="U30" s="6">
        <v>0.51100000000000001</v>
      </c>
      <c r="V30" s="6">
        <v>1.7000000000000001E-2</v>
      </c>
      <c r="W30" s="6">
        <v>6.7000000000000004E-2</v>
      </c>
      <c r="X30" s="6">
        <v>1.7000000000000001E-2</v>
      </c>
      <c r="Y30" s="6">
        <v>2.7E-2</v>
      </c>
      <c r="Z30" s="6">
        <v>1.7000000000000001E-2</v>
      </c>
      <c r="AA30" s="6">
        <v>1.7999999999999999E-2</v>
      </c>
      <c r="AB30" s="6">
        <v>1.7000000000000001E-2</v>
      </c>
      <c r="AC30" s="6">
        <v>0.14899999999999999</v>
      </c>
      <c r="AD30" s="6">
        <v>1.7000000000000001E-2</v>
      </c>
      <c r="AE30" s="6">
        <v>0.185</v>
      </c>
      <c r="AF30" s="4">
        <v>2</v>
      </c>
      <c r="AG30" s="6">
        <v>0.625</v>
      </c>
      <c r="AH30" s="6">
        <v>1.7000000000000001E-2</v>
      </c>
      <c r="AI30" s="6">
        <v>2.5000000000000001E-2</v>
      </c>
      <c r="AJ30" s="6">
        <v>1.7000000000000001E-2</v>
      </c>
      <c r="AK30" s="34">
        <v>0.154</v>
      </c>
      <c r="AM30" s="17">
        <f t="shared" si="3"/>
        <v>6.601</v>
      </c>
      <c r="AN30" s="18">
        <f t="shared" si="3"/>
        <v>3.9170000000000003</v>
      </c>
      <c r="AO30" s="18">
        <f t="shared" si="3"/>
        <v>1.0839999999999999</v>
      </c>
      <c r="AP30" s="18">
        <f t="shared" si="3"/>
        <v>0.51400000000000001</v>
      </c>
      <c r="AQ30" s="18">
        <f t="shared" si="3"/>
        <v>0.28400000000000003</v>
      </c>
      <c r="AR30" s="18">
        <f t="shared" si="3"/>
        <v>0.20799999999999999</v>
      </c>
      <c r="AS30" s="18">
        <f t="shared" si="3"/>
        <v>0.28400000000000003</v>
      </c>
      <c r="AT30" s="18">
        <f t="shared" si="3"/>
        <v>0.13500000000000001</v>
      </c>
      <c r="AU30" s="18">
        <f t="shared" si="3"/>
        <v>1.0509999999999999</v>
      </c>
      <c r="AV30" s="18">
        <f t="shared" si="3"/>
        <v>1.143</v>
      </c>
      <c r="AW30" s="18">
        <f t="shared" si="3"/>
        <v>1.1839999999999999</v>
      </c>
      <c r="AX30" s="18">
        <f t="shared" si="3"/>
        <v>1.417</v>
      </c>
      <c r="AY30" s="18">
        <f t="shared" si="3"/>
        <v>6.1669999999999998</v>
      </c>
      <c r="AZ30" s="18">
        <f t="shared" si="3"/>
        <v>4.7919999999999998</v>
      </c>
      <c r="BA30" s="18">
        <f t="shared" si="3"/>
        <v>0.48400000000000004</v>
      </c>
      <c r="BB30" s="18">
        <f t="shared" si="3"/>
        <v>0.192</v>
      </c>
      <c r="BC30" s="18">
        <f t="shared" si="43"/>
        <v>1.3169999999999999</v>
      </c>
      <c r="BD30" s="19">
        <f t="shared" si="4"/>
        <v>1.18</v>
      </c>
      <c r="BF30" s="17">
        <f t="shared" si="5"/>
        <v>7.7860000000000023</v>
      </c>
      <c r="BG30" s="18">
        <f t="shared" si="6"/>
        <v>8.5649999999999995</v>
      </c>
      <c r="BH30" s="18">
        <f t="shared" si="7"/>
        <v>1.7609999999999999</v>
      </c>
      <c r="BI30" s="18">
        <f t="shared" si="8"/>
        <v>0</v>
      </c>
      <c r="BJ30" s="18">
        <f t="shared" si="9"/>
        <v>10.67</v>
      </c>
      <c r="BK30" s="18">
        <f t="shared" si="10"/>
        <v>11.737</v>
      </c>
      <c r="BL30" s="18">
        <f t="shared" si="11"/>
        <v>11.737</v>
      </c>
      <c r="BM30" s="19">
        <f t="shared" si="12"/>
        <v>0</v>
      </c>
      <c r="BO30" s="17">
        <f t="shared" si="13"/>
        <v>18.456000000000003</v>
      </c>
      <c r="BP30" s="18">
        <f t="shared" si="13"/>
        <v>20.302</v>
      </c>
      <c r="BQ30" s="19">
        <f t="shared" si="13"/>
        <v>13.497999999999999</v>
      </c>
      <c r="BS30" s="9" t="str">
        <f t="shared" si="1"/>
        <v>2.3</v>
      </c>
      <c r="BT30" s="18">
        <f t="shared" si="41"/>
        <v>2.8279999999999994</v>
      </c>
      <c r="BU30" s="19">
        <f t="shared" si="42"/>
        <v>10.67</v>
      </c>
      <c r="BW30" s="29">
        <f t="shared" si="14"/>
        <v>0</v>
      </c>
      <c r="BX30" s="30">
        <f t="shared" si="15"/>
        <v>0</v>
      </c>
      <c r="BZ30" s="17">
        <f t="shared" si="40"/>
        <v>1.7609999999999992</v>
      </c>
      <c r="CA30" s="27">
        <f t="shared" si="16"/>
        <v>88.48399999999998</v>
      </c>
      <c r="CB30" s="27">
        <f t="shared" si="17"/>
        <v>318.52999999999997</v>
      </c>
      <c r="CC30" s="19">
        <f t="shared" si="18"/>
        <v>11.737</v>
      </c>
      <c r="CE30" s="29">
        <f t="shared" si="19"/>
        <v>0</v>
      </c>
      <c r="CF30" s="30">
        <f t="shared" si="20"/>
        <v>0</v>
      </c>
      <c r="CH30" s="69" t="s">
        <v>28</v>
      </c>
      <c r="CI30" s="68">
        <v>0.93400000000000005</v>
      </c>
      <c r="CJ30" s="64">
        <f t="shared" si="21"/>
        <v>3.4060000000000001</v>
      </c>
      <c r="CK30" s="77">
        <v>3.4060000000000001</v>
      </c>
      <c r="CL30" s="68">
        <v>1.0669999999999999</v>
      </c>
      <c r="CM30" s="64">
        <f t="shared" si="22"/>
        <v>0.44700000000000001</v>
      </c>
      <c r="CN30" s="77">
        <v>0.44700000000000001</v>
      </c>
      <c r="CO30" s="68">
        <v>0.26700000000000002</v>
      </c>
      <c r="CP30" s="64">
        <f t="shared" si="23"/>
        <v>0.18099999999999999</v>
      </c>
      <c r="CQ30" s="77">
        <v>0.18099999999999999</v>
      </c>
      <c r="CR30" s="68">
        <v>0.26700000000000002</v>
      </c>
      <c r="CS30" s="64">
        <f t="shared" si="24"/>
        <v>0.11700000000000001</v>
      </c>
      <c r="CT30" s="78">
        <v>0.11700000000000001</v>
      </c>
      <c r="CU30" s="68">
        <v>1.034</v>
      </c>
      <c r="CV30" s="64">
        <f t="shared" si="25"/>
        <v>0.99399999999999999</v>
      </c>
      <c r="CW30" s="77">
        <v>0.99399999999999999</v>
      </c>
      <c r="CX30" s="68">
        <v>1.167</v>
      </c>
      <c r="CY30" s="64">
        <f t="shared" si="26"/>
        <v>1.232</v>
      </c>
      <c r="CZ30" s="77">
        <v>1.232</v>
      </c>
      <c r="DA30" s="68">
        <v>4.1669999999999998</v>
      </c>
      <c r="DB30" s="64">
        <f t="shared" si="27"/>
        <v>4.1669999999999998</v>
      </c>
      <c r="DC30" s="77">
        <v>4.1669999999999998</v>
      </c>
      <c r="DD30" s="68">
        <v>0.46700000000000003</v>
      </c>
      <c r="DE30" s="64">
        <f t="shared" si="28"/>
        <v>0.16700000000000001</v>
      </c>
      <c r="DF30" s="77">
        <v>0.16700000000000001</v>
      </c>
      <c r="DG30" s="67">
        <v>1.3</v>
      </c>
      <c r="DH30" s="64">
        <f t="shared" si="29"/>
        <v>1.026</v>
      </c>
      <c r="DI30" s="77">
        <v>1.026</v>
      </c>
      <c r="DJ30" s="68">
        <v>5.6669999999999998</v>
      </c>
      <c r="DK30" s="64">
        <f t="shared" si="30"/>
        <v>0.51100000000000001</v>
      </c>
      <c r="DL30" s="77">
        <v>0.51100000000000001</v>
      </c>
      <c r="DM30" s="68">
        <v>1.7000000000000001E-2</v>
      </c>
      <c r="DN30" s="64">
        <f t="shared" si="31"/>
        <v>6.7000000000000004E-2</v>
      </c>
      <c r="DO30" s="77">
        <v>6.7000000000000004E-2</v>
      </c>
      <c r="DP30" s="68">
        <v>1.7000000000000001E-2</v>
      </c>
      <c r="DQ30" s="64">
        <f t="shared" si="32"/>
        <v>2.7E-2</v>
      </c>
      <c r="DR30" s="77">
        <v>2.7E-2</v>
      </c>
      <c r="DS30" s="68">
        <v>1.7000000000000001E-2</v>
      </c>
      <c r="DT30" s="64">
        <f t="shared" si="33"/>
        <v>1.7999999999999999E-2</v>
      </c>
      <c r="DU30" s="77">
        <v>1.7999999999999999E-2</v>
      </c>
      <c r="DV30" s="68">
        <v>1.7000000000000001E-2</v>
      </c>
      <c r="DW30" s="64">
        <f t="shared" si="34"/>
        <v>0.14899999999999999</v>
      </c>
      <c r="DX30" s="77">
        <v>0.14899999999999999</v>
      </c>
      <c r="DY30" s="68">
        <v>1.7000000000000001E-2</v>
      </c>
      <c r="DZ30" s="64">
        <f t="shared" si="35"/>
        <v>0.185</v>
      </c>
      <c r="EA30" s="77">
        <v>0.185</v>
      </c>
      <c r="EB30" s="63">
        <v>2</v>
      </c>
      <c r="EC30" s="64">
        <f t="shared" si="36"/>
        <v>0.625</v>
      </c>
      <c r="ED30" s="77">
        <v>0.625</v>
      </c>
      <c r="EE30" s="68">
        <v>1.7000000000000001E-2</v>
      </c>
      <c r="EF30" s="64">
        <f t="shared" si="37"/>
        <v>2.5000000000000001E-2</v>
      </c>
      <c r="EG30" s="77">
        <v>2.5000000000000001E-2</v>
      </c>
      <c r="EH30" s="68">
        <v>1.7000000000000001E-2</v>
      </c>
      <c r="EI30" s="64">
        <f t="shared" si="38"/>
        <v>0.154</v>
      </c>
      <c r="EJ30" s="79">
        <v>0.154</v>
      </c>
    </row>
    <row r="31" spans="1:140" ht="12" x14ac:dyDescent="0.2">
      <c r="A31" s="31" t="s">
        <v>29</v>
      </c>
      <c r="B31" s="6">
        <v>0.93300000000000005</v>
      </c>
      <c r="C31" s="6">
        <v>3.3290000000000002</v>
      </c>
      <c r="D31" s="6">
        <v>1.0660000000000001</v>
      </c>
      <c r="E31" s="6">
        <v>0.48499999999999999</v>
      </c>
      <c r="F31" s="6">
        <v>0.26600000000000001</v>
      </c>
      <c r="G31" s="6">
        <v>0.19900000000000001</v>
      </c>
      <c r="H31" s="6">
        <v>0.26600000000000001</v>
      </c>
      <c r="I31" s="6">
        <v>0.113</v>
      </c>
      <c r="J31" s="6">
        <v>1.0329999999999999</v>
      </c>
      <c r="K31" s="6">
        <v>0.999</v>
      </c>
      <c r="L31" s="6">
        <v>1.1659999999999999</v>
      </c>
      <c r="M31" s="6">
        <v>1.171</v>
      </c>
      <c r="N31" s="6">
        <v>4.1660000000000004</v>
      </c>
      <c r="O31" s="6">
        <v>4.306</v>
      </c>
      <c r="P31" s="6">
        <v>0.46600000000000003</v>
      </c>
      <c r="Q31" s="6">
        <v>0.189</v>
      </c>
      <c r="R31" s="5">
        <v>1.3</v>
      </c>
      <c r="S31" s="6">
        <v>0.93700000000000006</v>
      </c>
      <c r="T31" s="6">
        <v>5.6660000000000004</v>
      </c>
      <c r="U31" s="6">
        <v>0.34399999999999997</v>
      </c>
      <c r="V31" s="6">
        <v>1.6E-2</v>
      </c>
      <c r="W31" s="7">
        <v>0.05</v>
      </c>
      <c r="X31" s="6">
        <v>1.6E-2</v>
      </c>
      <c r="Y31" s="6">
        <v>2.1000000000000001E-2</v>
      </c>
      <c r="Z31" s="6">
        <v>1.6E-2</v>
      </c>
      <c r="AA31" s="6">
        <v>1.2E-2</v>
      </c>
      <c r="AB31" s="6">
        <v>1.6E-2</v>
      </c>
      <c r="AC31" s="6">
        <v>0.10299999999999999</v>
      </c>
      <c r="AD31" s="6">
        <v>1.6E-2</v>
      </c>
      <c r="AE31" s="6">
        <v>0.121</v>
      </c>
      <c r="AF31" s="4">
        <v>2</v>
      </c>
      <c r="AG31" s="6">
        <v>0.44500000000000001</v>
      </c>
      <c r="AH31" s="6">
        <v>1.6E-2</v>
      </c>
      <c r="AI31" s="7">
        <v>0.02</v>
      </c>
      <c r="AJ31" s="6">
        <v>1.6E-2</v>
      </c>
      <c r="AK31" s="34">
        <v>9.7000000000000003E-2</v>
      </c>
      <c r="AM31" s="17">
        <f t="shared" si="3"/>
        <v>6.5990000000000002</v>
      </c>
      <c r="AN31" s="18">
        <f t="shared" si="3"/>
        <v>3.673</v>
      </c>
      <c r="AO31" s="18">
        <f t="shared" si="3"/>
        <v>1.0820000000000001</v>
      </c>
      <c r="AP31" s="18">
        <f t="shared" si="3"/>
        <v>0.53500000000000003</v>
      </c>
      <c r="AQ31" s="18">
        <f t="shared" si="3"/>
        <v>0.28200000000000003</v>
      </c>
      <c r="AR31" s="18">
        <f t="shared" si="3"/>
        <v>0.22</v>
      </c>
      <c r="AS31" s="18">
        <f t="shared" si="3"/>
        <v>0.28200000000000003</v>
      </c>
      <c r="AT31" s="18">
        <f t="shared" si="3"/>
        <v>0.125</v>
      </c>
      <c r="AU31" s="18">
        <f t="shared" si="3"/>
        <v>1.0489999999999999</v>
      </c>
      <c r="AV31" s="18">
        <f t="shared" si="3"/>
        <v>1.1020000000000001</v>
      </c>
      <c r="AW31" s="18">
        <f t="shared" si="3"/>
        <v>1.1819999999999999</v>
      </c>
      <c r="AX31" s="18">
        <f t="shared" si="3"/>
        <v>1.292</v>
      </c>
      <c r="AY31" s="18">
        <f t="shared" si="3"/>
        <v>6.1660000000000004</v>
      </c>
      <c r="AZ31" s="18">
        <f t="shared" si="3"/>
        <v>4.7510000000000003</v>
      </c>
      <c r="BA31" s="18">
        <f t="shared" si="3"/>
        <v>0.48200000000000004</v>
      </c>
      <c r="BB31" s="18">
        <f t="shared" si="3"/>
        <v>0.20899999999999999</v>
      </c>
      <c r="BC31" s="18">
        <f t="shared" si="43"/>
        <v>1.3160000000000001</v>
      </c>
      <c r="BD31" s="19">
        <f t="shared" si="4"/>
        <v>1.034</v>
      </c>
      <c r="BF31" s="17">
        <f t="shared" si="5"/>
        <v>7.7780000000000005</v>
      </c>
      <c r="BG31" s="18">
        <f t="shared" si="6"/>
        <v>8.5559999999999992</v>
      </c>
      <c r="BH31" s="18">
        <f t="shared" si="7"/>
        <v>1.2130000000000001</v>
      </c>
      <c r="BI31" s="18">
        <f t="shared" si="8"/>
        <v>0</v>
      </c>
      <c r="BJ31" s="18">
        <f t="shared" si="9"/>
        <v>10.662000000000001</v>
      </c>
      <c r="BK31" s="18">
        <f t="shared" si="10"/>
        <v>11.728</v>
      </c>
      <c r="BL31" s="18">
        <f t="shared" si="11"/>
        <v>11.728</v>
      </c>
      <c r="BM31" s="19">
        <f t="shared" si="12"/>
        <v>0</v>
      </c>
      <c r="BO31" s="17">
        <f t="shared" si="13"/>
        <v>18.440000000000001</v>
      </c>
      <c r="BP31" s="18">
        <f t="shared" si="13"/>
        <v>20.283999999999999</v>
      </c>
      <c r="BQ31" s="19">
        <f t="shared" si="13"/>
        <v>12.940999999999999</v>
      </c>
      <c r="BS31" s="9" t="str">
        <f t="shared" si="1"/>
        <v>2.3</v>
      </c>
      <c r="BT31" s="18">
        <f t="shared" si="41"/>
        <v>2.2789999999999981</v>
      </c>
      <c r="BU31" s="19">
        <f t="shared" si="42"/>
        <v>10.662000000000001</v>
      </c>
      <c r="BW31" s="29">
        <f t="shared" si="14"/>
        <v>0</v>
      </c>
      <c r="BX31" s="30">
        <f t="shared" si="15"/>
        <v>0</v>
      </c>
      <c r="BZ31" s="17">
        <f t="shared" si="40"/>
        <v>1.2129999999999992</v>
      </c>
      <c r="CA31" s="27">
        <f t="shared" si="16"/>
        <v>87.417999999999978</v>
      </c>
      <c r="CB31" s="27">
        <f t="shared" si="17"/>
        <v>319.59599999999995</v>
      </c>
      <c r="CC31" s="19">
        <f t="shared" si="18"/>
        <v>11.728</v>
      </c>
      <c r="CE31" s="29">
        <f t="shared" si="19"/>
        <v>0</v>
      </c>
      <c r="CF31" s="30">
        <f t="shared" si="20"/>
        <v>0</v>
      </c>
      <c r="CH31" s="69" t="s">
        <v>29</v>
      </c>
      <c r="CI31" s="68">
        <v>0.93300000000000005</v>
      </c>
      <c r="CJ31" s="64">
        <f t="shared" si="21"/>
        <v>3.3290000000000002</v>
      </c>
      <c r="CK31" s="77">
        <v>3.3290000000000002</v>
      </c>
      <c r="CL31" s="68">
        <v>1.0660000000000001</v>
      </c>
      <c r="CM31" s="64">
        <f t="shared" si="22"/>
        <v>0.48499999999999999</v>
      </c>
      <c r="CN31" s="77">
        <v>0.48499999999999999</v>
      </c>
      <c r="CO31" s="68">
        <v>0.26600000000000001</v>
      </c>
      <c r="CP31" s="64">
        <f t="shared" si="23"/>
        <v>0.19900000000000001</v>
      </c>
      <c r="CQ31" s="77">
        <v>0.19900000000000001</v>
      </c>
      <c r="CR31" s="68">
        <v>0.26600000000000001</v>
      </c>
      <c r="CS31" s="64">
        <f t="shared" si="24"/>
        <v>0.113</v>
      </c>
      <c r="CT31" s="78">
        <v>0.113</v>
      </c>
      <c r="CU31" s="68">
        <v>1.0329999999999999</v>
      </c>
      <c r="CV31" s="64">
        <f t="shared" si="25"/>
        <v>0.999</v>
      </c>
      <c r="CW31" s="77">
        <v>0.999</v>
      </c>
      <c r="CX31" s="68">
        <v>1.1659999999999999</v>
      </c>
      <c r="CY31" s="64">
        <f t="shared" si="26"/>
        <v>1.171</v>
      </c>
      <c r="CZ31" s="77">
        <v>1.171</v>
      </c>
      <c r="DA31" s="68">
        <v>4.1660000000000004</v>
      </c>
      <c r="DB31" s="64">
        <f t="shared" si="27"/>
        <v>4.306</v>
      </c>
      <c r="DC31" s="77">
        <v>4.306</v>
      </c>
      <c r="DD31" s="68">
        <v>0.46600000000000003</v>
      </c>
      <c r="DE31" s="64">
        <f t="shared" si="28"/>
        <v>0.189</v>
      </c>
      <c r="DF31" s="77">
        <v>0.189</v>
      </c>
      <c r="DG31" s="67">
        <v>1.3</v>
      </c>
      <c r="DH31" s="64">
        <f t="shared" si="29"/>
        <v>0.93700000000000006</v>
      </c>
      <c r="DI31" s="77">
        <v>0.93700000000000006</v>
      </c>
      <c r="DJ31" s="68">
        <v>5.6660000000000004</v>
      </c>
      <c r="DK31" s="64">
        <f t="shared" si="30"/>
        <v>0.34399999999999997</v>
      </c>
      <c r="DL31" s="77">
        <v>0.34399999999999997</v>
      </c>
      <c r="DM31" s="68">
        <v>1.6E-2</v>
      </c>
      <c r="DN31" s="64">
        <f t="shared" si="31"/>
        <v>0.05</v>
      </c>
      <c r="DO31" s="77">
        <v>0.05</v>
      </c>
      <c r="DP31" s="68">
        <v>1.6E-2</v>
      </c>
      <c r="DQ31" s="64">
        <f t="shared" si="32"/>
        <v>2.1000000000000001E-2</v>
      </c>
      <c r="DR31" s="77">
        <v>2.1000000000000001E-2</v>
      </c>
      <c r="DS31" s="68">
        <v>1.6E-2</v>
      </c>
      <c r="DT31" s="64">
        <f t="shared" si="33"/>
        <v>1.2E-2</v>
      </c>
      <c r="DU31" s="77">
        <v>1.2E-2</v>
      </c>
      <c r="DV31" s="68">
        <v>1.6E-2</v>
      </c>
      <c r="DW31" s="64">
        <f t="shared" si="34"/>
        <v>0.10299999999999999</v>
      </c>
      <c r="DX31" s="77">
        <v>0.10299999999999999</v>
      </c>
      <c r="DY31" s="68">
        <v>1.6E-2</v>
      </c>
      <c r="DZ31" s="64">
        <f t="shared" si="35"/>
        <v>0.121</v>
      </c>
      <c r="EA31" s="77">
        <v>0.121</v>
      </c>
      <c r="EB31" s="63">
        <v>2</v>
      </c>
      <c r="EC31" s="64">
        <f t="shared" si="36"/>
        <v>0.44500000000000001</v>
      </c>
      <c r="ED31" s="77">
        <v>0.44500000000000001</v>
      </c>
      <c r="EE31" s="68">
        <v>1.6E-2</v>
      </c>
      <c r="EF31" s="64">
        <f t="shared" si="37"/>
        <v>0.02</v>
      </c>
      <c r="EG31" s="77">
        <v>0.02</v>
      </c>
      <c r="EH31" s="68">
        <v>1.6E-2</v>
      </c>
      <c r="EI31" s="64">
        <f t="shared" si="38"/>
        <v>9.7000000000000003E-2</v>
      </c>
      <c r="EJ31" s="79">
        <v>9.7000000000000003E-2</v>
      </c>
    </row>
    <row r="32" spans="1:140" ht="12" x14ac:dyDescent="0.2">
      <c r="A32" s="31" t="s">
        <v>30</v>
      </c>
      <c r="B32" s="6">
        <v>0.93400000000000005</v>
      </c>
      <c r="C32" s="6">
        <v>3.3660000000000001</v>
      </c>
      <c r="D32" s="6">
        <v>1.0669999999999999</v>
      </c>
      <c r="E32" s="6">
        <v>0.49399999999999999</v>
      </c>
      <c r="F32" s="6">
        <v>0.26700000000000002</v>
      </c>
      <c r="G32" s="7">
        <v>0.21</v>
      </c>
      <c r="H32" s="6">
        <v>0.26700000000000002</v>
      </c>
      <c r="I32" s="7">
        <v>0.12</v>
      </c>
      <c r="J32" s="6">
        <v>1.034</v>
      </c>
      <c r="K32" s="6">
        <v>0.89300000000000002</v>
      </c>
      <c r="L32" s="6">
        <v>1.167</v>
      </c>
      <c r="M32" s="6">
        <v>1.2629999999999999</v>
      </c>
      <c r="N32" s="6">
        <v>4.1669999999999998</v>
      </c>
      <c r="O32" s="7">
        <v>3.74</v>
      </c>
      <c r="P32" s="6">
        <v>0.46700000000000003</v>
      </c>
      <c r="Q32" s="6">
        <v>0.19700000000000001</v>
      </c>
      <c r="R32" s="5">
        <v>1.3</v>
      </c>
      <c r="S32" s="6">
        <v>1.077</v>
      </c>
      <c r="T32" s="6">
        <v>5.6669999999999998</v>
      </c>
      <c r="U32" s="4">
        <v>0</v>
      </c>
      <c r="V32" s="6">
        <v>1.7000000000000001E-2</v>
      </c>
      <c r="W32" s="4">
        <v>0</v>
      </c>
      <c r="X32" s="6">
        <v>1.7000000000000001E-2</v>
      </c>
      <c r="Y32" s="4">
        <v>0</v>
      </c>
      <c r="Z32" s="6">
        <v>1.7000000000000001E-2</v>
      </c>
      <c r="AA32" s="4">
        <v>0</v>
      </c>
      <c r="AB32" s="6">
        <v>1.7000000000000001E-2</v>
      </c>
      <c r="AC32" s="4">
        <v>0</v>
      </c>
      <c r="AD32" s="6">
        <v>1.7000000000000001E-2</v>
      </c>
      <c r="AE32" s="4">
        <v>0</v>
      </c>
      <c r="AF32" s="4">
        <v>2</v>
      </c>
      <c r="AG32" s="4">
        <v>0</v>
      </c>
      <c r="AH32" s="6">
        <v>1.7000000000000001E-2</v>
      </c>
      <c r="AI32" s="4">
        <v>0</v>
      </c>
      <c r="AJ32" s="6">
        <v>1.7000000000000001E-2</v>
      </c>
      <c r="AK32" s="32">
        <v>0</v>
      </c>
      <c r="AM32" s="17">
        <f t="shared" si="3"/>
        <v>6.601</v>
      </c>
      <c r="AN32" s="18">
        <f t="shared" si="3"/>
        <v>3.3660000000000001</v>
      </c>
      <c r="AO32" s="18">
        <f t="shared" si="3"/>
        <v>1.0839999999999999</v>
      </c>
      <c r="AP32" s="18">
        <f t="shared" si="3"/>
        <v>0.49399999999999999</v>
      </c>
      <c r="AQ32" s="18">
        <f t="shared" si="3"/>
        <v>0.28400000000000003</v>
      </c>
      <c r="AR32" s="18">
        <f t="shared" si="3"/>
        <v>0.21</v>
      </c>
      <c r="AS32" s="18">
        <f t="shared" si="3"/>
        <v>0.28400000000000003</v>
      </c>
      <c r="AT32" s="18">
        <f t="shared" si="3"/>
        <v>0.12</v>
      </c>
      <c r="AU32" s="18">
        <f t="shared" si="3"/>
        <v>1.0509999999999999</v>
      </c>
      <c r="AV32" s="18">
        <f t="shared" si="3"/>
        <v>0.89300000000000002</v>
      </c>
      <c r="AW32" s="18">
        <f t="shared" si="3"/>
        <v>1.1839999999999999</v>
      </c>
      <c r="AX32" s="18">
        <f t="shared" si="3"/>
        <v>1.2629999999999999</v>
      </c>
      <c r="AY32" s="18">
        <f t="shared" si="3"/>
        <v>6.1669999999999998</v>
      </c>
      <c r="AZ32" s="18">
        <f t="shared" si="3"/>
        <v>3.74</v>
      </c>
      <c r="BA32" s="18">
        <f t="shared" si="3"/>
        <v>0.48400000000000004</v>
      </c>
      <c r="BB32" s="18">
        <f t="shared" si="3"/>
        <v>0.19700000000000001</v>
      </c>
      <c r="BC32" s="18">
        <f t="shared" si="43"/>
        <v>1.3169999999999999</v>
      </c>
      <c r="BD32" s="19">
        <f t="shared" si="4"/>
        <v>1.077</v>
      </c>
      <c r="BF32" s="17">
        <f t="shared" si="5"/>
        <v>7.7860000000000023</v>
      </c>
      <c r="BG32" s="18">
        <f t="shared" si="6"/>
        <v>8.5649999999999995</v>
      </c>
      <c r="BH32" s="18">
        <f t="shared" si="7"/>
        <v>0</v>
      </c>
      <c r="BI32" s="18">
        <f t="shared" si="8"/>
        <v>0</v>
      </c>
      <c r="BJ32" s="18">
        <f t="shared" si="9"/>
        <v>10.67</v>
      </c>
      <c r="BK32" s="18">
        <f t="shared" si="10"/>
        <v>11.737</v>
      </c>
      <c r="BL32" s="18">
        <f t="shared" si="11"/>
        <v>11.36</v>
      </c>
      <c r="BM32" s="19">
        <f t="shared" si="12"/>
        <v>0</v>
      </c>
      <c r="BO32" s="17">
        <f t="shared" si="13"/>
        <v>18.456000000000003</v>
      </c>
      <c r="BP32" s="18">
        <f t="shared" si="13"/>
        <v>20.302</v>
      </c>
      <c r="BQ32" s="19">
        <f t="shared" si="13"/>
        <v>11.36</v>
      </c>
      <c r="BS32" s="9" t="str">
        <f t="shared" si="1"/>
        <v>2.3</v>
      </c>
      <c r="BT32" s="18">
        <f t="shared" si="41"/>
        <v>0.6899999999999995</v>
      </c>
      <c r="BU32" s="19">
        <f t="shared" si="42"/>
        <v>10.67</v>
      </c>
      <c r="BW32" s="29">
        <f t="shared" si="14"/>
        <v>0</v>
      </c>
      <c r="BX32" s="30">
        <f t="shared" si="15"/>
        <v>0</v>
      </c>
      <c r="BZ32" s="17">
        <f t="shared" si="40"/>
        <v>0.28600000000000314</v>
      </c>
      <c r="CA32" s="27">
        <f t="shared" si="16"/>
        <v>87.013999999999982</v>
      </c>
      <c r="CB32" s="27">
        <f t="shared" si="17"/>
        <v>319.99999999999994</v>
      </c>
      <c r="CC32" s="19">
        <f t="shared" si="18"/>
        <v>11.073999999999996</v>
      </c>
      <c r="CE32" s="29">
        <f t="shared" si="19"/>
        <v>0</v>
      </c>
      <c r="CF32" s="30">
        <f t="shared" si="20"/>
        <v>0</v>
      </c>
      <c r="CH32" s="69" t="s">
        <v>30</v>
      </c>
      <c r="CI32" s="68">
        <v>0.93400000000000005</v>
      </c>
      <c r="CJ32" s="64">
        <f t="shared" si="21"/>
        <v>3.2810000000000001</v>
      </c>
      <c r="CK32" s="77">
        <v>3.2810000000000001</v>
      </c>
      <c r="CL32" s="68">
        <v>1.0669999999999999</v>
      </c>
      <c r="CM32" s="64">
        <f t="shared" si="22"/>
        <v>0.48199999999999998</v>
      </c>
      <c r="CN32" s="77">
        <v>0.48199999999999998</v>
      </c>
      <c r="CO32" s="68">
        <v>0.26700000000000002</v>
      </c>
      <c r="CP32" s="64">
        <f t="shared" si="23"/>
        <v>0.20499999999999999</v>
      </c>
      <c r="CQ32" s="77">
        <v>0.20499999999999999</v>
      </c>
      <c r="CR32" s="68">
        <v>0.26700000000000002</v>
      </c>
      <c r="CS32" s="64">
        <f t="shared" si="24"/>
        <v>0.11700000000000001</v>
      </c>
      <c r="CT32" s="78">
        <v>0.11700000000000001</v>
      </c>
      <c r="CU32" s="68">
        <v>1.034</v>
      </c>
      <c r="CV32" s="64">
        <f t="shared" si="25"/>
        <v>0.871</v>
      </c>
      <c r="CW32" s="77">
        <v>0.871</v>
      </c>
      <c r="CX32" s="68">
        <v>1.167</v>
      </c>
      <c r="CY32" s="64">
        <f t="shared" si="26"/>
        <v>1.2310000000000001</v>
      </c>
      <c r="CZ32" s="77">
        <v>1.2310000000000001</v>
      </c>
      <c r="DA32" s="68">
        <v>4.1669999999999998</v>
      </c>
      <c r="DB32" s="64">
        <f t="shared" si="27"/>
        <v>3.6459999999999999</v>
      </c>
      <c r="DC32" s="77">
        <v>3.6459999999999999</v>
      </c>
      <c r="DD32" s="68">
        <v>0.46700000000000003</v>
      </c>
      <c r="DE32" s="64">
        <f t="shared" si="28"/>
        <v>0.192</v>
      </c>
      <c r="DF32" s="77">
        <v>0.192</v>
      </c>
      <c r="DG32" s="67">
        <v>1.3</v>
      </c>
      <c r="DH32" s="64">
        <f t="shared" si="29"/>
        <v>1.05</v>
      </c>
      <c r="DI32" s="77">
        <v>1.05</v>
      </c>
      <c r="DJ32" s="68">
        <v>5.6669999999999998</v>
      </c>
      <c r="DK32" s="64">
        <f t="shared" si="30"/>
        <v>8.5000000000000006E-2</v>
      </c>
      <c r="DL32" s="77">
        <v>8.5000000000000006E-2</v>
      </c>
      <c r="DM32" s="68">
        <v>1.7000000000000001E-2</v>
      </c>
      <c r="DN32" s="64">
        <f t="shared" si="31"/>
        <v>1.2E-2</v>
      </c>
      <c r="DO32" s="77">
        <v>1.2E-2</v>
      </c>
      <c r="DP32" s="68">
        <v>1.7000000000000001E-2</v>
      </c>
      <c r="DQ32" s="64">
        <f t="shared" si="32"/>
        <v>5.0000000000000001E-3</v>
      </c>
      <c r="DR32" s="77">
        <v>5.0000000000000001E-3</v>
      </c>
      <c r="DS32" s="68">
        <v>1.7000000000000001E-2</v>
      </c>
      <c r="DT32" s="64">
        <f t="shared" si="33"/>
        <v>3.0000000000000001E-3</v>
      </c>
      <c r="DU32" s="77">
        <v>3.0000000000000001E-3</v>
      </c>
      <c r="DV32" s="68">
        <v>1.7000000000000001E-2</v>
      </c>
      <c r="DW32" s="64">
        <f t="shared" si="34"/>
        <v>2.1999999999999999E-2</v>
      </c>
      <c r="DX32" s="77">
        <v>2.1999999999999999E-2</v>
      </c>
      <c r="DY32" s="68">
        <v>1.7000000000000001E-2</v>
      </c>
      <c r="DZ32" s="64">
        <f t="shared" si="35"/>
        <v>3.2000000000000001E-2</v>
      </c>
      <c r="EA32" s="77">
        <v>3.2000000000000001E-2</v>
      </c>
      <c r="EB32" s="63">
        <v>2</v>
      </c>
      <c r="EC32" s="64">
        <f t="shared" si="36"/>
        <v>9.4E-2</v>
      </c>
      <c r="ED32" s="77">
        <v>9.4E-2</v>
      </c>
      <c r="EE32" s="68">
        <v>1.7000000000000001E-2</v>
      </c>
      <c r="EF32" s="64">
        <f t="shared" si="37"/>
        <v>5.0000000000000001E-3</v>
      </c>
      <c r="EG32" s="77">
        <v>5.0000000000000001E-3</v>
      </c>
      <c r="EH32" s="68">
        <v>1.7000000000000001E-2</v>
      </c>
      <c r="EI32" s="64">
        <f t="shared" si="38"/>
        <v>2.7E-2</v>
      </c>
      <c r="EJ32" s="79">
        <v>2.7E-2</v>
      </c>
    </row>
    <row r="33" spans="1:140" ht="12" x14ac:dyDescent="0.2">
      <c r="A33" s="31" t="s">
        <v>31</v>
      </c>
      <c r="B33" s="6">
        <v>0.93300000000000005</v>
      </c>
      <c r="C33" s="6">
        <v>3.2170000000000001</v>
      </c>
      <c r="D33" s="6">
        <v>1.0660000000000001</v>
      </c>
      <c r="E33" s="6">
        <v>0.47899999999999998</v>
      </c>
      <c r="F33" s="6">
        <v>0.26600000000000001</v>
      </c>
      <c r="G33" s="6">
        <v>0.222</v>
      </c>
      <c r="H33" s="6">
        <v>0.26600000000000001</v>
      </c>
      <c r="I33" s="6">
        <v>9.7000000000000003E-2</v>
      </c>
      <c r="J33" s="6">
        <v>1.0329999999999999</v>
      </c>
      <c r="K33" s="6">
        <v>1.208</v>
      </c>
      <c r="L33" s="6">
        <v>1.1659999999999999</v>
      </c>
      <c r="M33" s="6">
        <v>1.5289999999999999</v>
      </c>
      <c r="N33" s="6">
        <v>4.1660000000000004</v>
      </c>
      <c r="O33" s="6">
        <v>3.6219999999999999</v>
      </c>
      <c r="P33" s="6">
        <v>0.46600000000000003</v>
      </c>
      <c r="Q33" s="6">
        <v>0.29199999999999998</v>
      </c>
      <c r="R33" s="5">
        <v>1.3</v>
      </c>
      <c r="S33" s="6">
        <v>1.0620000000000001</v>
      </c>
      <c r="T33" s="6">
        <v>5.6660000000000004</v>
      </c>
      <c r="U33" s="7">
        <v>0.57999999999999996</v>
      </c>
      <c r="V33" s="6">
        <v>1.6E-2</v>
      </c>
      <c r="W33" s="6">
        <v>8.5999999999999993E-2</v>
      </c>
      <c r="X33" s="6">
        <v>1.6E-2</v>
      </c>
      <c r="Y33" s="7">
        <v>0.04</v>
      </c>
      <c r="Z33" s="6">
        <v>1.6E-2</v>
      </c>
      <c r="AA33" s="6">
        <v>1.7000000000000001E-2</v>
      </c>
      <c r="AB33" s="6">
        <v>1.6E-2</v>
      </c>
      <c r="AC33" s="6">
        <v>0.218</v>
      </c>
      <c r="AD33" s="6">
        <v>1.6E-2</v>
      </c>
      <c r="AE33" s="6">
        <v>0.27600000000000002</v>
      </c>
      <c r="AF33" s="4">
        <v>2</v>
      </c>
      <c r="AG33" s="6">
        <v>0.65300000000000002</v>
      </c>
      <c r="AH33" s="6">
        <v>1.6E-2</v>
      </c>
      <c r="AI33" s="6">
        <v>5.2999999999999999E-2</v>
      </c>
      <c r="AJ33" s="6">
        <v>1.6E-2</v>
      </c>
      <c r="AK33" s="34">
        <v>0.191</v>
      </c>
      <c r="AM33" s="17">
        <f t="shared" si="3"/>
        <v>6.5990000000000002</v>
      </c>
      <c r="AN33" s="18">
        <f t="shared" si="3"/>
        <v>3.7970000000000002</v>
      </c>
      <c r="AO33" s="18">
        <f t="shared" si="3"/>
        <v>1.0820000000000001</v>
      </c>
      <c r="AP33" s="18">
        <f t="shared" si="3"/>
        <v>0.56499999999999995</v>
      </c>
      <c r="AQ33" s="18">
        <f t="shared" si="3"/>
        <v>0.28200000000000003</v>
      </c>
      <c r="AR33" s="18">
        <f t="shared" si="3"/>
        <v>0.26200000000000001</v>
      </c>
      <c r="AS33" s="18">
        <f t="shared" si="3"/>
        <v>0.28200000000000003</v>
      </c>
      <c r="AT33" s="18">
        <f t="shared" si="3"/>
        <v>0.114</v>
      </c>
      <c r="AU33" s="18">
        <f t="shared" si="3"/>
        <v>1.0489999999999999</v>
      </c>
      <c r="AV33" s="18">
        <f t="shared" si="3"/>
        <v>1.4259999999999999</v>
      </c>
      <c r="AW33" s="18">
        <f t="shared" si="3"/>
        <v>1.1819999999999999</v>
      </c>
      <c r="AX33" s="18">
        <f t="shared" si="3"/>
        <v>1.8049999999999999</v>
      </c>
      <c r="AY33" s="18">
        <f t="shared" si="3"/>
        <v>6.1660000000000004</v>
      </c>
      <c r="AZ33" s="18">
        <f t="shared" si="3"/>
        <v>4.2750000000000004</v>
      </c>
      <c r="BA33" s="18">
        <f t="shared" si="3"/>
        <v>0.48200000000000004</v>
      </c>
      <c r="BB33" s="18">
        <f t="shared" si="3"/>
        <v>0.34499999999999997</v>
      </c>
      <c r="BC33" s="18">
        <f t="shared" si="43"/>
        <v>1.3160000000000001</v>
      </c>
      <c r="BD33" s="19">
        <f t="shared" si="4"/>
        <v>1.2530000000000001</v>
      </c>
      <c r="BF33" s="17">
        <f t="shared" si="5"/>
        <v>7.7780000000000005</v>
      </c>
      <c r="BG33" s="18">
        <f t="shared" si="6"/>
        <v>8.5559999999999992</v>
      </c>
      <c r="BH33" s="18">
        <f t="shared" si="7"/>
        <v>2.1139999999999999</v>
      </c>
      <c r="BI33" s="18">
        <f t="shared" si="8"/>
        <v>0</v>
      </c>
      <c r="BJ33" s="18">
        <f t="shared" si="9"/>
        <v>10.662000000000001</v>
      </c>
      <c r="BK33" s="18">
        <f t="shared" si="10"/>
        <v>11.728</v>
      </c>
      <c r="BL33" s="18">
        <f t="shared" si="11"/>
        <v>11.728</v>
      </c>
      <c r="BM33" s="19">
        <f t="shared" si="12"/>
        <v>0</v>
      </c>
      <c r="BO33" s="17">
        <f t="shared" si="13"/>
        <v>18.440000000000001</v>
      </c>
      <c r="BP33" s="18">
        <f t="shared" si="13"/>
        <v>20.283999999999999</v>
      </c>
      <c r="BQ33" s="19">
        <f t="shared" si="13"/>
        <v>13.841999999999999</v>
      </c>
      <c r="BS33" s="9" t="str">
        <f t="shared" si="1"/>
        <v>2.3</v>
      </c>
      <c r="BT33" s="18">
        <f t="shared" si="41"/>
        <v>3.1799999999999979</v>
      </c>
      <c r="BU33" s="19">
        <f t="shared" si="42"/>
        <v>10.662000000000001</v>
      </c>
      <c r="BW33" s="29">
        <f t="shared" si="14"/>
        <v>0</v>
      </c>
      <c r="BX33" s="30">
        <f t="shared" si="15"/>
        <v>0</v>
      </c>
      <c r="BZ33" s="17">
        <f t="shared" si="40"/>
        <v>3.1799999999999979</v>
      </c>
      <c r="CA33" s="27">
        <f t="shared" si="16"/>
        <v>87.013999999999982</v>
      </c>
      <c r="CB33" s="27">
        <f t="shared" si="17"/>
        <v>319.99999999999994</v>
      </c>
      <c r="CC33" s="19">
        <f t="shared" si="18"/>
        <v>10.662000000000001</v>
      </c>
      <c r="CE33" s="29">
        <f t="shared" si="19"/>
        <v>0</v>
      </c>
      <c r="CF33" s="30">
        <f t="shared" si="20"/>
        <v>0</v>
      </c>
      <c r="CH33" s="69" t="s">
        <v>31</v>
      </c>
      <c r="CI33" s="68">
        <v>0.93300000000000005</v>
      </c>
      <c r="CJ33" s="64">
        <f t="shared" si="21"/>
        <v>2.9249999999999998</v>
      </c>
      <c r="CK33" s="77">
        <v>2.9249999999999998</v>
      </c>
      <c r="CL33" s="68">
        <v>1.0660000000000001</v>
      </c>
      <c r="CM33" s="64">
        <f t="shared" si="22"/>
        <v>0.435</v>
      </c>
      <c r="CN33" s="77">
        <v>0.435</v>
      </c>
      <c r="CO33" s="68">
        <v>0.26600000000000001</v>
      </c>
      <c r="CP33" s="64">
        <f t="shared" si="23"/>
        <v>0.20200000000000001</v>
      </c>
      <c r="CQ33" s="77">
        <v>0.20200000000000001</v>
      </c>
      <c r="CR33" s="68">
        <v>0.26600000000000001</v>
      </c>
      <c r="CS33" s="64">
        <f t="shared" si="24"/>
        <v>8.7999999999999995E-2</v>
      </c>
      <c r="CT33" s="78">
        <v>8.7999999999999995E-2</v>
      </c>
      <c r="CU33" s="68">
        <v>1.0329999999999999</v>
      </c>
      <c r="CV33" s="64">
        <f t="shared" si="25"/>
        <v>1.0980000000000001</v>
      </c>
      <c r="CW33" s="77">
        <v>1.0980000000000001</v>
      </c>
      <c r="CX33" s="68">
        <v>1.1659999999999999</v>
      </c>
      <c r="CY33" s="64">
        <f t="shared" si="26"/>
        <v>1.39</v>
      </c>
      <c r="CZ33" s="77">
        <v>1.39</v>
      </c>
      <c r="DA33" s="68">
        <v>4.1660000000000004</v>
      </c>
      <c r="DB33" s="64">
        <f t="shared" si="27"/>
        <v>3.2930000000000001</v>
      </c>
      <c r="DC33" s="77">
        <v>3.2930000000000001</v>
      </c>
      <c r="DD33" s="68">
        <v>0.46600000000000003</v>
      </c>
      <c r="DE33" s="64">
        <f t="shared" si="28"/>
        <v>0.26600000000000001</v>
      </c>
      <c r="DF33" s="77">
        <v>0.26600000000000001</v>
      </c>
      <c r="DG33" s="67">
        <v>1.3</v>
      </c>
      <c r="DH33" s="64">
        <f t="shared" si="29"/>
        <v>0.96499999999999997</v>
      </c>
      <c r="DI33" s="77">
        <v>0.96499999999999997</v>
      </c>
      <c r="DJ33" s="68">
        <v>5.6660000000000004</v>
      </c>
      <c r="DK33" s="64">
        <f t="shared" si="30"/>
        <v>0.872</v>
      </c>
      <c r="DL33" s="77">
        <v>0.872</v>
      </c>
      <c r="DM33" s="68">
        <v>1.6E-2</v>
      </c>
      <c r="DN33" s="64">
        <f t="shared" si="31"/>
        <v>0.13</v>
      </c>
      <c r="DO33" s="77">
        <v>0.13</v>
      </c>
      <c r="DP33" s="68">
        <v>1.6E-2</v>
      </c>
      <c r="DQ33" s="64">
        <f t="shared" si="32"/>
        <v>0.06</v>
      </c>
      <c r="DR33" s="77">
        <v>0.06</v>
      </c>
      <c r="DS33" s="68">
        <v>1.6E-2</v>
      </c>
      <c r="DT33" s="64">
        <f t="shared" si="33"/>
        <v>2.5999999999999999E-2</v>
      </c>
      <c r="DU33" s="77">
        <v>2.5999999999999999E-2</v>
      </c>
      <c r="DV33" s="68">
        <v>1.6E-2</v>
      </c>
      <c r="DW33" s="64">
        <f t="shared" si="34"/>
        <v>0.32800000000000001</v>
      </c>
      <c r="DX33" s="77">
        <v>0.32800000000000001</v>
      </c>
      <c r="DY33" s="68">
        <v>1.6E-2</v>
      </c>
      <c r="DZ33" s="64">
        <f t="shared" si="35"/>
        <v>0.41499999999999998</v>
      </c>
      <c r="EA33" s="77">
        <v>0.41499999999999998</v>
      </c>
      <c r="EB33" s="63">
        <v>2</v>
      </c>
      <c r="EC33" s="64">
        <f t="shared" si="36"/>
        <v>0.98199999999999998</v>
      </c>
      <c r="ED33" s="77">
        <v>0.98199999999999998</v>
      </c>
      <c r="EE33" s="68">
        <v>1.6E-2</v>
      </c>
      <c r="EF33" s="64">
        <f t="shared" si="37"/>
        <v>7.9000000000000001E-2</v>
      </c>
      <c r="EG33" s="77">
        <v>7.9000000000000001E-2</v>
      </c>
      <c r="EH33" s="68">
        <v>1.6E-2</v>
      </c>
      <c r="EI33" s="64">
        <f t="shared" si="38"/>
        <v>0.28799999999999998</v>
      </c>
      <c r="EJ33" s="79">
        <v>0.28799999999999998</v>
      </c>
    </row>
    <row r="34" spans="1:140" ht="12" x14ac:dyDescent="0.2">
      <c r="A34" s="31" t="s">
        <v>32</v>
      </c>
      <c r="B34" s="6">
        <v>0.93300000000000005</v>
      </c>
      <c r="C34" s="6">
        <v>3.2519999999999998</v>
      </c>
      <c r="D34" s="6">
        <v>1.0669999999999999</v>
      </c>
      <c r="E34" s="6">
        <v>0.46200000000000002</v>
      </c>
      <c r="F34" s="6">
        <v>0.26700000000000002</v>
      </c>
      <c r="G34" s="7">
        <v>0.14000000000000001</v>
      </c>
      <c r="H34" s="6">
        <v>0.26700000000000002</v>
      </c>
      <c r="I34" s="6">
        <v>0.111</v>
      </c>
      <c r="J34" s="6">
        <v>1.0329999999999999</v>
      </c>
      <c r="K34" s="6">
        <v>0.996</v>
      </c>
      <c r="L34" s="6">
        <v>1.167</v>
      </c>
      <c r="M34" s="6">
        <v>1.075</v>
      </c>
      <c r="N34" s="6">
        <v>4.1669999999999998</v>
      </c>
      <c r="O34" s="6">
        <v>3.9319999999999999</v>
      </c>
      <c r="P34" s="6">
        <v>0.46700000000000003</v>
      </c>
      <c r="Q34" s="6">
        <v>0.17799999999999999</v>
      </c>
      <c r="R34" s="5">
        <v>1.3</v>
      </c>
      <c r="S34" s="6">
        <v>0.98799999999999999</v>
      </c>
      <c r="T34" s="6">
        <v>5.6669999999999998</v>
      </c>
      <c r="U34" s="4">
        <v>0</v>
      </c>
      <c r="V34" s="6">
        <v>1.7000000000000001E-2</v>
      </c>
      <c r="W34" s="4">
        <v>0</v>
      </c>
      <c r="X34" s="6">
        <v>1.7000000000000001E-2</v>
      </c>
      <c r="Y34" s="4">
        <v>0</v>
      </c>
      <c r="Z34" s="6">
        <v>1.7000000000000001E-2</v>
      </c>
      <c r="AA34" s="4">
        <v>0</v>
      </c>
      <c r="AB34" s="6">
        <v>1.7000000000000001E-2</v>
      </c>
      <c r="AC34" s="4">
        <v>0</v>
      </c>
      <c r="AD34" s="6">
        <v>1.7000000000000001E-2</v>
      </c>
      <c r="AE34" s="4">
        <v>0</v>
      </c>
      <c r="AF34" s="4">
        <v>2</v>
      </c>
      <c r="AG34" s="4">
        <v>0</v>
      </c>
      <c r="AH34" s="6">
        <v>1.7000000000000001E-2</v>
      </c>
      <c r="AI34" s="4">
        <v>0</v>
      </c>
      <c r="AJ34" s="6">
        <v>1.7000000000000001E-2</v>
      </c>
      <c r="AK34" s="32">
        <v>0</v>
      </c>
      <c r="AM34" s="17">
        <f t="shared" si="3"/>
        <v>6.6</v>
      </c>
      <c r="AN34" s="18">
        <f t="shared" si="3"/>
        <v>3.2519999999999998</v>
      </c>
      <c r="AO34" s="18">
        <f t="shared" si="3"/>
        <v>1.0839999999999999</v>
      </c>
      <c r="AP34" s="18">
        <f t="shared" si="3"/>
        <v>0.46200000000000002</v>
      </c>
      <c r="AQ34" s="18">
        <f t="shared" si="3"/>
        <v>0.28400000000000003</v>
      </c>
      <c r="AR34" s="18">
        <f t="shared" si="3"/>
        <v>0.14000000000000001</v>
      </c>
      <c r="AS34" s="18">
        <f t="shared" si="3"/>
        <v>0.28400000000000003</v>
      </c>
      <c r="AT34" s="18">
        <f t="shared" si="3"/>
        <v>0.111</v>
      </c>
      <c r="AU34" s="18">
        <f t="shared" si="3"/>
        <v>1.0499999999999998</v>
      </c>
      <c r="AV34" s="18">
        <f t="shared" si="3"/>
        <v>0.996</v>
      </c>
      <c r="AW34" s="18">
        <f t="shared" si="3"/>
        <v>1.1839999999999999</v>
      </c>
      <c r="AX34" s="18">
        <f t="shared" si="3"/>
        <v>1.075</v>
      </c>
      <c r="AY34" s="18">
        <f t="shared" si="3"/>
        <v>6.1669999999999998</v>
      </c>
      <c r="AZ34" s="18">
        <f t="shared" si="3"/>
        <v>3.9319999999999999</v>
      </c>
      <c r="BA34" s="18">
        <f t="shared" si="3"/>
        <v>0.48400000000000004</v>
      </c>
      <c r="BB34" s="18">
        <f t="shared" si="3"/>
        <v>0.17799999999999999</v>
      </c>
      <c r="BC34" s="18">
        <f t="shared" si="43"/>
        <v>1.3169999999999999</v>
      </c>
      <c r="BD34" s="19">
        <f t="shared" si="4"/>
        <v>0.98799999999999999</v>
      </c>
      <c r="BF34" s="17">
        <f t="shared" si="5"/>
        <v>7.7860000000000023</v>
      </c>
      <c r="BG34" s="18">
        <f t="shared" si="6"/>
        <v>8.5649999999999995</v>
      </c>
      <c r="BH34" s="18">
        <f t="shared" si="7"/>
        <v>0</v>
      </c>
      <c r="BI34" s="18">
        <f t="shared" si="8"/>
        <v>0</v>
      </c>
      <c r="BJ34" s="18">
        <f t="shared" si="9"/>
        <v>10.668000000000001</v>
      </c>
      <c r="BK34" s="18">
        <f t="shared" si="10"/>
        <v>11.734999999999999</v>
      </c>
      <c r="BL34" s="18">
        <f t="shared" si="11"/>
        <v>11.134</v>
      </c>
      <c r="BM34" s="19">
        <f t="shared" si="12"/>
        <v>0</v>
      </c>
      <c r="BO34" s="17">
        <f t="shared" si="13"/>
        <v>18.454000000000004</v>
      </c>
      <c r="BP34" s="18">
        <f t="shared" si="13"/>
        <v>20.299999999999997</v>
      </c>
      <c r="BQ34" s="19">
        <f t="shared" si="13"/>
        <v>11.134</v>
      </c>
      <c r="BS34" s="9" t="str">
        <f t="shared" si="1"/>
        <v>2.3</v>
      </c>
      <c r="BT34" s="18">
        <f t="shared" si="41"/>
        <v>0.4659999999999993</v>
      </c>
      <c r="BU34" s="19">
        <f t="shared" si="42"/>
        <v>10.668000000000001</v>
      </c>
      <c r="BW34" s="29">
        <f t="shared" si="14"/>
        <v>0</v>
      </c>
      <c r="BX34" s="30">
        <f t="shared" si="15"/>
        <v>0</v>
      </c>
      <c r="BZ34" s="17">
        <f t="shared" si="40"/>
        <v>0.4659999999999993</v>
      </c>
      <c r="CA34" s="27">
        <f t="shared" si="16"/>
        <v>87.013999999999982</v>
      </c>
      <c r="CB34" s="27">
        <f t="shared" si="17"/>
        <v>319.99999999999994</v>
      </c>
      <c r="CC34" s="19">
        <f t="shared" si="18"/>
        <v>10.668000000000001</v>
      </c>
      <c r="CE34" s="29">
        <f t="shared" si="19"/>
        <v>0</v>
      </c>
      <c r="CF34" s="30">
        <f t="shared" si="20"/>
        <v>0</v>
      </c>
      <c r="CH34" s="69" t="s">
        <v>32</v>
      </c>
      <c r="CI34" s="68">
        <v>0.93300000000000005</v>
      </c>
      <c r="CJ34" s="64">
        <f t="shared" si="21"/>
        <v>3.1160000000000001</v>
      </c>
      <c r="CK34" s="77">
        <v>3.1160000000000001</v>
      </c>
      <c r="CL34" s="68">
        <v>1.0669999999999999</v>
      </c>
      <c r="CM34" s="64">
        <f t="shared" si="22"/>
        <v>0.443</v>
      </c>
      <c r="CN34" s="77">
        <v>0.443</v>
      </c>
      <c r="CO34" s="68">
        <v>0.26700000000000002</v>
      </c>
      <c r="CP34" s="64">
        <f t="shared" si="23"/>
        <v>0.13400000000000001</v>
      </c>
      <c r="CQ34" s="77">
        <v>0.13400000000000001</v>
      </c>
      <c r="CR34" s="68">
        <v>0.26700000000000002</v>
      </c>
      <c r="CS34" s="64">
        <f t="shared" si="24"/>
        <v>0.106</v>
      </c>
      <c r="CT34" s="78">
        <v>0.106</v>
      </c>
      <c r="CU34" s="68">
        <v>1.0329999999999999</v>
      </c>
      <c r="CV34" s="64">
        <f t="shared" si="25"/>
        <v>0.95399999999999996</v>
      </c>
      <c r="CW34" s="77">
        <v>0.95399999999999996</v>
      </c>
      <c r="CX34" s="68">
        <v>1.167</v>
      </c>
      <c r="CY34" s="64">
        <f t="shared" si="26"/>
        <v>1.03</v>
      </c>
      <c r="CZ34" s="77">
        <v>1.03</v>
      </c>
      <c r="DA34" s="68">
        <v>4.1669999999999998</v>
      </c>
      <c r="DB34" s="64">
        <f t="shared" si="27"/>
        <v>3.7669999999999999</v>
      </c>
      <c r="DC34" s="77">
        <v>3.7669999999999999</v>
      </c>
      <c r="DD34" s="68">
        <v>0.46700000000000003</v>
      </c>
      <c r="DE34" s="64">
        <f t="shared" si="28"/>
        <v>0.17100000000000001</v>
      </c>
      <c r="DF34" s="77">
        <v>0.17100000000000001</v>
      </c>
      <c r="DG34" s="67">
        <v>1.3</v>
      </c>
      <c r="DH34" s="64">
        <f t="shared" si="29"/>
        <v>0.94699999999999995</v>
      </c>
      <c r="DI34" s="77">
        <v>0.94699999999999995</v>
      </c>
      <c r="DJ34" s="68">
        <v>5.6669999999999998</v>
      </c>
      <c r="DK34" s="64">
        <f t="shared" si="30"/>
        <v>0.13600000000000001</v>
      </c>
      <c r="DL34" s="77">
        <v>0.13600000000000001</v>
      </c>
      <c r="DM34" s="68">
        <v>1.7000000000000001E-2</v>
      </c>
      <c r="DN34" s="64">
        <f t="shared" si="31"/>
        <v>1.9E-2</v>
      </c>
      <c r="DO34" s="77">
        <v>1.9E-2</v>
      </c>
      <c r="DP34" s="68">
        <v>1.7000000000000001E-2</v>
      </c>
      <c r="DQ34" s="64">
        <f t="shared" si="32"/>
        <v>6.0000000000000001E-3</v>
      </c>
      <c r="DR34" s="77">
        <v>6.0000000000000001E-3</v>
      </c>
      <c r="DS34" s="68">
        <v>1.7000000000000001E-2</v>
      </c>
      <c r="DT34" s="64">
        <f t="shared" si="33"/>
        <v>5.0000000000000001E-3</v>
      </c>
      <c r="DU34" s="77">
        <v>5.0000000000000001E-3</v>
      </c>
      <c r="DV34" s="68">
        <v>1.7000000000000001E-2</v>
      </c>
      <c r="DW34" s="64">
        <f t="shared" si="34"/>
        <v>4.2000000000000003E-2</v>
      </c>
      <c r="DX34" s="77">
        <v>4.2000000000000003E-2</v>
      </c>
      <c r="DY34" s="68">
        <v>1.7000000000000001E-2</v>
      </c>
      <c r="DZ34" s="64">
        <f t="shared" si="35"/>
        <v>4.4999999999999998E-2</v>
      </c>
      <c r="EA34" s="77">
        <v>4.4999999999999998E-2</v>
      </c>
      <c r="EB34" s="63">
        <v>2</v>
      </c>
      <c r="EC34" s="64">
        <f t="shared" si="36"/>
        <v>0.16500000000000001</v>
      </c>
      <c r="ED34" s="77">
        <v>0.16500000000000001</v>
      </c>
      <c r="EE34" s="68">
        <v>1.7000000000000001E-2</v>
      </c>
      <c r="EF34" s="64">
        <f t="shared" si="37"/>
        <v>7.0000000000000001E-3</v>
      </c>
      <c r="EG34" s="77">
        <v>7.0000000000000001E-3</v>
      </c>
      <c r="EH34" s="68">
        <v>1.7000000000000001E-2</v>
      </c>
      <c r="EI34" s="64">
        <f t="shared" si="38"/>
        <v>4.1000000000000002E-2</v>
      </c>
      <c r="EJ34" s="79">
        <v>4.1000000000000002E-2</v>
      </c>
    </row>
    <row r="35" spans="1:140" ht="12" x14ac:dyDescent="0.2">
      <c r="A35" s="31" t="s">
        <v>33</v>
      </c>
      <c r="B35" s="6">
        <v>0.93300000000000005</v>
      </c>
      <c r="C35" s="6">
        <v>3.9910000000000001</v>
      </c>
      <c r="D35" s="6">
        <v>1.0660000000000001</v>
      </c>
      <c r="E35" s="6">
        <v>0.188</v>
      </c>
      <c r="F35" s="6">
        <v>0.26600000000000001</v>
      </c>
      <c r="G35" s="6">
        <v>0.11700000000000001</v>
      </c>
      <c r="H35" s="6">
        <v>0.26600000000000001</v>
      </c>
      <c r="I35" s="6">
        <v>0.11700000000000001</v>
      </c>
      <c r="J35" s="6">
        <v>1.0329999999999999</v>
      </c>
      <c r="K35" s="7">
        <v>0.74</v>
      </c>
      <c r="L35" s="6">
        <v>1.1659999999999999</v>
      </c>
      <c r="M35" s="7">
        <v>0.66</v>
      </c>
      <c r="N35" s="6">
        <v>4.1660000000000004</v>
      </c>
      <c r="O35" s="6">
        <v>3.4750000000000001</v>
      </c>
      <c r="P35" s="6">
        <v>0.46600000000000003</v>
      </c>
      <c r="Q35" s="6">
        <v>0.11899999999999999</v>
      </c>
      <c r="R35" s="5">
        <v>1.3</v>
      </c>
      <c r="S35" s="6">
        <v>0.88500000000000001</v>
      </c>
      <c r="T35" s="6">
        <v>5.6660000000000004</v>
      </c>
      <c r="U35" s="4">
        <v>0</v>
      </c>
      <c r="V35" s="6">
        <v>1.6E-2</v>
      </c>
      <c r="W35" s="4">
        <v>0</v>
      </c>
      <c r="X35" s="6">
        <v>1.6E-2</v>
      </c>
      <c r="Y35" s="4">
        <v>0</v>
      </c>
      <c r="Z35" s="6">
        <v>1.6E-2</v>
      </c>
      <c r="AA35" s="4">
        <v>0</v>
      </c>
      <c r="AB35" s="6">
        <v>1.6E-2</v>
      </c>
      <c r="AC35" s="4">
        <v>0</v>
      </c>
      <c r="AD35" s="6">
        <v>1.6E-2</v>
      </c>
      <c r="AE35" s="4">
        <v>0</v>
      </c>
      <c r="AF35" s="4">
        <v>2</v>
      </c>
      <c r="AG35" s="4">
        <v>0</v>
      </c>
      <c r="AH35" s="6">
        <v>1.6E-2</v>
      </c>
      <c r="AI35" s="4">
        <v>0</v>
      </c>
      <c r="AJ35" s="6">
        <v>1.6E-2</v>
      </c>
      <c r="AK35" s="32">
        <v>0</v>
      </c>
      <c r="AM35" s="17">
        <f t="shared" si="3"/>
        <v>6.5990000000000002</v>
      </c>
      <c r="AN35" s="18">
        <f t="shared" si="3"/>
        <v>3.9910000000000001</v>
      </c>
      <c r="AO35" s="18">
        <f t="shared" si="3"/>
        <v>1.0820000000000001</v>
      </c>
      <c r="AP35" s="18">
        <f t="shared" si="3"/>
        <v>0.188</v>
      </c>
      <c r="AQ35" s="18">
        <f t="shared" si="3"/>
        <v>0.28200000000000003</v>
      </c>
      <c r="AR35" s="18">
        <f t="shared" si="3"/>
        <v>0.11700000000000001</v>
      </c>
      <c r="AS35" s="18">
        <f t="shared" si="3"/>
        <v>0.28200000000000003</v>
      </c>
      <c r="AT35" s="18">
        <f t="shared" si="3"/>
        <v>0.11700000000000001</v>
      </c>
      <c r="AU35" s="18">
        <f t="shared" si="3"/>
        <v>1.0489999999999999</v>
      </c>
      <c r="AV35" s="18">
        <f t="shared" si="3"/>
        <v>0.74</v>
      </c>
      <c r="AW35" s="18">
        <f t="shared" si="3"/>
        <v>1.1819999999999999</v>
      </c>
      <c r="AX35" s="18">
        <f t="shared" si="3"/>
        <v>0.66</v>
      </c>
      <c r="AY35" s="18">
        <f t="shared" si="3"/>
        <v>6.1660000000000004</v>
      </c>
      <c r="AZ35" s="18">
        <f t="shared" si="3"/>
        <v>3.4750000000000001</v>
      </c>
      <c r="BA35" s="18">
        <f t="shared" si="3"/>
        <v>0.48200000000000004</v>
      </c>
      <c r="BB35" s="18">
        <f t="shared" si="3"/>
        <v>0.11899999999999999</v>
      </c>
      <c r="BC35" s="18">
        <f t="shared" si="43"/>
        <v>1.3160000000000001</v>
      </c>
      <c r="BD35" s="19">
        <f t="shared" si="4"/>
        <v>0.88500000000000001</v>
      </c>
      <c r="BF35" s="17">
        <f t="shared" si="5"/>
        <v>7.7780000000000005</v>
      </c>
      <c r="BG35" s="18">
        <f t="shared" si="6"/>
        <v>8.5559999999999992</v>
      </c>
      <c r="BH35" s="18">
        <f t="shared" si="7"/>
        <v>0</v>
      </c>
      <c r="BI35" s="18">
        <f t="shared" si="8"/>
        <v>0</v>
      </c>
      <c r="BJ35" s="18">
        <f t="shared" si="9"/>
        <v>10.662000000000001</v>
      </c>
      <c r="BK35" s="18">
        <f t="shared" si="10"/>
        <v>11.728</v>
      </c>
      <c r="BL35" s="18">
        <f t="shared" si="11"/>
        <v>10.292</v>
      </c>
      <c r="BM35" s="19">
        <f t="shared" si="12"/>
        <v>0</v>
      </c>
      <c r="BO35" s="17">
        <f t="shared" si="13"/>
        <v>18.440000000000001</v>
      </c>
      <c r="BP35" s="18">
        <f t="shared" si="13"/>
        <v>20.283999999999999</v>
      </c>
      <c r="BQ35" s="19">
        <f t="shared" si="13"/>
        <v>10.292</v>
      </c>
      <c r="BS35" s="9" t="str">
        <f t="shared" si="1"/>
        <v>2.3</v>
      </c>
      <c r="BT35" s="18">
        <f t="shared" si="41"/>
        <v>0</v>
      </c>
      <c r="BU35" s="19">
        <f t="shared" si="42"/>
        <v>10.292</v>
      </c>
      <c r="BW35" s="29">
        <f t="shared" si="14"/>
        <v>0</v>
      </c>
      <c r="BX35" s="30">
        <f t="shared" si="15"/>
        <v>0</v>
      </c>
      <c r="BZ35" s="17">
        <f t="shared" si="40"/>
        <v>0</v>
      </c>
      <c r="CA35" s="27">
        <f t="shared" si="16"/>
        <v>87.013999999999982</v>
      </c>
      <c r="CB35" s="27">
        <f t="shared" si="17"/>
        <v>319.99999999999994</v>
      </c>
      <c r="CC35" s="19">
        <f t="shared" si="18"/>
        <v>10.292</v>
      </c>
      <c r="CE35" s="29">
        <f t="shared" si="19"/>
        <v>0</v>
      </c>
      <c r="CF35" s="30">
        <f t="shared" si="20"/>
        <v>0</v>
      </c>
      <c r="CH35" s="69" t="s">
        <v>33</v>
      </c>
      <c r="CI35" s="68">
        <v>0.93300000000000005</v>
      </c>
      <c r="CJ35" s="64">
        <f t="shared" si="21"/>
        <v>3.9910000000000001</v>
      </c>
      <c r="CK35" s="77">
        <v>3.9910000000000001</v>
      </c>
      <c r="CL35" s="68">
        <v>1.0660000000000001</v>
      </c>
      <c r="CM35" s="64">
        <f t="shared" si="22"/>
        <v>0.188</v>
      </c>
      <c r="CN35" s="77">
        <v>0.188</v>
      </c>
      <c r="CO35" s="68">
        <v>0.26600000000000001</v>
      </c>
      <c r="CP35" s="64">
        <f t="shared" si="23"/>
        <v>0.11700000000000001</v>
      </c>
      <c r="CQ35" s="77">
        <v>0.11700000000000001</v>
      </c>
      <c r="CR35" s="68">
        <v>0.26600000000000001</v>
      </c>
      <c r="CS35" s="64">
        <f t="shared" si="24"/>
        <v>0.11700000000000001</v>
      </c>
      <c r="CT35" s="78">
        <v>0.11700000000000001</v>
      </c>
      <c r="CU35" s="68">
        <v>1.0329999999999999</v>
      </c>
      <c r="CV35" s="64">
        <f t="shared" si="25"/>
        <v>0.74</v>
      </c>
      <c r="CW35" s="77">
        <v>0.74</v>
      </c>
      <c r="CX35" s="68">
        <v>1.1659999999999999</v>
      </c>
      <c r="CY35" s="64">
        <f t="shared" si="26"/>
        <v>0.66</v>
      </c>
      <c r="CZ35" s="77">
        <v>0.66</v>
      </c>
      <c r="DA35" s="68">
        <v>4.1660000000000004</v>
      </c>
      <c r="DB35" s="64">
        <f t="shared" si="27"/>
        <v>3.4750000000000001</v>
      </c>
      <c r="DC35" s="77">
        <v>3.4750000000000001</v>
      </c>
      <c r="DD35" s="68">
        <v>0.46600000000000003</v>
      </c>
      <c r="DE35" s="64">
        <f t="shared" si="28"/>
        <v>0.11899999999999999</v>
      </c>
      <c r="DF35" s="77">
        <v>0.11899999999999999</v>
      </c>
      <c r="DG35" s="67">
        <v>1.3</v>
      </c>
      <c r="DH35" s="64">
        <f t="shared" si="29"/>
        <v>0.88500000000000001</v>
      </c>
      <c r="DI35" s="77">
        <v>0.88500000000000001</v>
      </c>
      <c r="DJ35" s="68">
        <v>5.6660000000000004</v>
      </c>
      <c r="DK35" s="64">
        <f t="shared" si="30"/>
        <v>0</v>
      </c>
      <c r="DL35" s="77">
        <v>0</v>
      </c>
      <c r="DM35" s="68">
        <v>1.6E-2</v>
      </c>
      <c r="DN35" s="64">
        <f t="shared" si="31"/>
        <v>0</v>
      </c>
      <c r="DO35" s="77">
        <v>0</v>
      </c>
      <c r="DP35" s="68">
        <v>1.6E-2</v>
      </c>
      <c r="DQ35" s="64">
        <f t="shared" si="32"/>
        <v>0</v>
      </c>
      <c r="DR35" s="77">
        <v>0</v>
      </c>
      <c r="DS35" s="68">
        <v>1.6E-2</v>
      </c>
      <c r="DT35" s="64">
        <f t="shared" si="33"/>
        <v>0</v>
      </c>
      <c r="DU35" s="77">
        <v>0</v>
      </c>
      <c r="DV35" s="68">
        <v>1.6E-2</v>
      </c>
      <c r="DW35" s="64">
        <f t="shared" si="34"/>
        <v>0</v>
      </c>
      <c r="DX35" s="77">
        <v>0</v>
      </c>
      <c r="DY35" s="68">
        <v>1.6E-2</v>
      </c>
      <c r="DZ35" s="64">
        <f t="shared" si="35"/>
        <v>0</v>
      </c>
      <c r="EA35" s="77">
        <v>0</v>
      </c>
      <c r="EB35" s="63">
        <v>2</v>
      </c>
      <c r="EC35" s="64">
        <f t="shared" si="36"/>
        <v>0</v>
      </c>
      <c r="ED35" s="77">
        <v>0</v>
      </c>
      <c r="EE35" s="68">
        <v>1.6E-2</v>
      </c>
      <c r="EF35" s="64">
        <f t="shared" si="37"/>
        <v>0</v>
      </c>
      <c r="EG35" s="77">
        <v>0</v>
      </c>
      <c r="EH35" s="68">
        <v>1.6E-2</v>
      </c>
      <c r="EI35" s="64">
        <f t="shared" si="38"/>
        <v>0</v>
      </c>
      <c r="EJ35" s="79">
        <v>0</v>
      </c>
    </row>
    <row r="36" spans="1:140" ht="12" x14ac:dyDescent="0.2">
      <c r="A36" s="31" t="s">
        <v>34</v>
      </c>
      <c r="B36" s="6">
        <v>0.93300000000000005</v>
      </c>
      <c r="C36" s="6">
        <v>2.274</v>
      </c>
      <c r="D36" s="6">
        <v>1.0669999999999999</v>
      </c>
      <c r="E36" s="7">
        <v>0.12</v>
      </c>
      <c r="F36" s="6">
        <v>0.26700000000000002</v>
      </c>
      <c r="G36" s="6">
        <v>0.122</v>
      </c>
      <c r="H36" s="6">
        <v>0.26700000000000002</v>
      </c>
      <c r="I36" s="6">
        <v>0.115</v>
      </c>
      <c r="J36" s="6">
        <v>1.0329999999999999</v>
      </c>
      <c r="K36" s="6">
        <v>0.69399999999999995</v>
      </c>
      <c r="L36" s="6">
        <v>1.167</v>
      </c>
      <c r="M36" s="5">
        <v>0.7</v>
      </c>
      <c r="N36" s="6">
        <v>4.1669999999999998</v>
      </c>
      <c r="O36" s="7">
        <v>3.15</v>
      </c>
      <c r="P36" s="6">
        <v>0.46700000000000003</v>
      </c>
      <c r="Q36" s="6">
        <v>0.11600000000000001</v>
      </c>
      <c r="R36" s="5">
        <v>1.3</v>
      </c>
      <c r="S36" s="6">
        <v>0.59399999999999997</v>
      </c>
      <c r="T36" s="6">
        <v>5.6669999999999998</v>
      </c>
      <c r="U36" s="4">
        <v>0</v>
      </c>
      <c r="V36" s="6">
        <v>1.7000000000000001E-2</v>
      </c>
      <c r="W36" s="4">
        <v>0</v>
      </c>
      <c r="X36" s="6">
        <v>1.7000000000000001E-2</v>
      </c>
      <c r="Y36" s="4">
        <v>0</v>
      </c>
      <c r="Z36" s="6">
        <v>1.7000000000000001E-2</v>
      </c>
      <c r="AA36" s="4">
        <v>0</v>
      </c>
      <c r="AB36" s="6">
        <v>1.7000000000000001E-2</v>
      </c>
      <c r="AC36" s="4">
        <v>0</v>
      </c>
      <c r="AD36" s="6">
        <v>1.7000000000000001E-2</v>
      </c>
      <c r="AE36" s="4">
        <v>0</v>
      </c>
      <c r="AF36" s="4">
        <v>2</v>
      </c>
      <c r="AG36" s="4">
        <v>0</v>
      </c>
      <c r="AH36" s="6">
        <v>1.7000000000000001E-2</v>
      </c>
      <c r="AI36" s="4">
        <v>0</v>
      </c>
      <c r="AJ36" s="6">
        <v>1.7000000000000001E-2</v>
      </c>
      <c r="AK36" s="32">
        <v>0</v>
      </c>
      <c r="AM36" s="17">
        <f t="shared" si="3"/>
        <v>6.6</v>
      </c>
      <c r="AN36" s="18">
        <f t="shared" si="3"/>
        <v>2.274</v>
      </c>
      <c r="AO36" s="18">
        <f t="shared" si="3"/>
        <v>1.0839999999999999</v>
      </c>
      <c r="AP36" s="18">
        <f t="shared" si="3"/>
        <v>0.12</v>
      </c>
      <c r="AQ36" s="18">
        <f t="shared" si="3"/>
        <v>0.28400000000000003</v>
      </c>
      <c r="AR36" s="18">
        <f t="shared" si="3"/>
        <v>0.122</v>
      </c>
      <c r="AS36" s="18">
        <f t="shared" si="3"/>
        <v>0.28400000000000003</v>
      </c>
      <c r="AT36" s="18">
        <f t="shared" si="3"/>
        <v>0.115</v>
      </c>
      <c r="AU36" s="18">
        <f t="shared" si="3"/>
        <v>1.0499999999999998</v>
      </c>
      <c r="AV36" s="18">
        <f t="shared" si="3"/>
        <v>0.69399999999999995</v>
      </c>
      <c r="AW36" s="18">
        <f t="shared" si="3"/>
        <v>1.1839999999999999</v>
      </c>
      <c r="AX36" s="18">
        <f t="shared" si="3"/>
        <v>0.7</v>
      </c>
      <c r="AY36" s="18">
        <f t="shared" si="3"/>
        <v>6.1669999999999998</v>
      </c>
      <c r="AZ36" s="18">
        <f t="shared" si="3"/>
        <v>3.15</v>
      </c>
      <c r="BA36" s="18">
        <f t="shared" si="3"/>
        <v>0.48400000000000004</v>
      </c>
      <c r="BB36" s="18">
        <f t="shared" si="3"/>
        <v>0.11600000000000001</v>
      </c>
      <c r="BC36" s="18">
        <f t="shared" si="43"/>
        <v>1.3169999999999999</v>
      </c>
      <c r="BD36" s="19">
        <f t="shared" si="4"/>
        <v>0.59399999999999997</v>
      </c>
      <c r="BF36" s="17">
        <f t="shared" si="5"/>
        <v>7.7860000000000023</v>
      </c>
      <c r="BG36" s="18">
        <f t="shared" si="6"/>
        <v>8.5649999999999995</v>
      </c>
      <c r="BH36" s="18">
        <f t="shared" si="7"/>
        <v>0</v>
      </c>
      <c r="BI36" s="18">
        <f t="shared" si="8"/>
        <v>0</v>
      </c>
      <c r="BJ36" s="18">
        <f t="shared" si="9"/>
        <v>10.668000000000001</v>
      </c>
      <c r="BK36" s="18">
        <f t="shared" si="10"/>
        <v>11.734999999999999</v>
      </c>
      <c r="BL36" s="18">
        <f t="shared" si="11"/>
        <v>7.8850000000000007</v>
      </c>
      <c r="BM36" s="19">
        <f t="shared" si="12"/>
        <v>0</v>
      </c>
      <c r="BO36" s="17">
        <f t="shared" si="13"/>
        <v>18.454000000000004</v>
      </c>
      <c r="BP36" s="18">
        <f t="shared" si="13"/>
        <v>20.299999999999997</v>
      </c>
      <c r="BQ36" s="19">
        <f t="shared" si="13"/>
        <v>7.8850000000000007</v>
      </c>
      <c r="BS36" s="9" t="str">
        <f t="shared" si="1"/>
        <v>2.3</v>
      </c>
      <c r="BT36" s="18">
        <f t="shared" si="41"/>
        <v>0</v>
      </c>
      <c r="BU36" s="19">
        <f t="shared" si="42"/>
        <v>7.8850000000000007</v>
      </c>
      <c r="BW36" s="29">
        <f t="shared" si="14"/>
        <v>0</v>
      </c>
      <c r="BX36" s="30">
        <f t="shared" si="15"/>
        <v>0</v>
      </c>
      <c r="BZ36" s="17">
        <f t="shared" si="40"/>
        <v>0</v>
      </c>
      <c r="CA36" s="27">
        <f t="shared" si="16"/>
        <v>87.013999999999982</v>
      </c>
      <c r="CB36" s="27">
        <f t="shared" si="17"/>
        <v>319.99999999999994</v>
      </c>
      <c r="CC36" s="19">
        <f t="shared" si="18"/>
        <v>7.8850000000000007</v>
      </c>
      <c r="CE36" s="29">
        <f t="shared" si="19"/>
        <v>0</v>
      </c>
      <c r="CF36" s="30">
        <f t="shared" si="20"/>
        <v>0</v>
      </c>
      <c r="CH36" s="69" t="s">
        <v>34</v>
      </c>
      <c r="CI36" s="68">
        <v>0.93300000000000005</v>
      </c>
      <c r="CJ36" s="64">
        <f t="shared" si="21"/>
        <v>2.274</v>
      </c>
      <c r="CK36" s="77">
        <v>2.274</v>
      </c>
      <c r="CL36" s="68">
        <v>1.0669999999999999</v>
      </c>
      <c r="CM36" s="64">
        <f t="shared" si="22"/>
        <v>0.12</v>
      </c>
      <c r="CN36" s="77">
        <v>0.12</v>
      </c>
      <c r="CO36" s="68">
        <v>0.26700000000000002</v>
      </c>
      <c r="CP36" s="64">
        <f t="shared" si="23"/>
        <v>0.122</v>
      </c>
      <c r="CQ36" s="77">
        <v>0.122</v>
      </c>
      <c r="CR36" s="68">
        <v>0.26700000000000002</v>
      </c>
      <c r="CS36" s="64">
        <f t="shared" si="24"/>
        <v>0.115</v>
      </c>
      <c r="CT36" s="78">
        <v>0.115</v>
      </c>
      <c r="CU36" s="68">
        <v>1.0329999999999999</v>
      </c>
      <c r="CV36" s="64">
        <f t="shared" si="25"/>
        <v>0.69399999999999995</v>
      </c>
      <c r="CW36" s="77">
        <v>0.69399999999999995</v>
      </c>
      <c r="CX36" s="68">
        <v>1.167</v>
      </c>
      <c r="CY36" s="64">
        <f t="shared" si="26"/>
        <v>0.7</v>
      </c>
      <c r="CZ36" s="77">
        <v>0.7</v>
      </c>
      <c r="DA36" s="68">
        <v>4.1669999999999998</v>
      </c>
      <c r="DB36" s="64">
        <f t="shared" si="27"/>
        <v>3.15</v>
      </c>
      <c r="DC36" s="77">
        <v>3.15</v>
      </c>
      <c r="DD36" s="68">
        <v>0.46700000000000003</v>
      </c>
      <c r="DE36" s="64">
        <f t="shared" si="28"/>
        <v>0.11600000000000001</v>
      </c>
      <c r="DF36" s="77">
        <v>0.11600000000000001</v>
      </c>
      <c r="DG36" s="67">
        <v>1.3</v>
      </c>
      <c r="DH36" s="64">
        <f t="shared" si="29"/>
        <v>0.59399999999999997</v>
      </c>
      <c r="DI36" s="77">
        <v>0.59399999999999997</v>
      </c>
      <c r="DJ36" s="68">
        <v>5.6669999999999998</v>
      </c>
      <c r="DK36" s="64">
        <f t="shared" si="30"/>
        <v>0</v>
      </c>
      <c r="DL36" s="77">
        <v>0</v>
      </c>
      <c r="DM36" s="68">
        <v>1.7000000000000001E-2</v>
      </c>
      <c r="DN36" s="64">
        <f t="shared" si="31"/>
        <v>0</v>
      </c>
      <c r="DO36" s="77">
        <v>0</v>
      </c>
      <c r="DP36" s="68">
        <v>1.7000000000000001E-2</v>
      </c>
      <c r="DQ36" s="64">
        <f t="shared" si="32"/>
        <v>0</v>
      </c>
      <c r="DR36" s="77">
        <v>0</v>
      </c>
      <c r="DS36" s="68">
        <v>1.7000000000000001E-2</v>
      </c>
      <c r="DT36" s="64">
        <f t="shared" si="33"/>
        <v>0</v>
      </c>
      <c r="DU36" s="77">
        <v>0</v>
      </c>
      <c r="DV36" s="68">
        <v>1.7000000000000001E-2</v>
      </c>
      <c r="DW36" s="64">
        <f t="shared" si="34"/>
        <v>0</v>
      </c>
      <c r="DX36" s="77">
        <v>0</v>
      </c>
      <c r="DY36" s="68">
        <v>1.7000000000000001E-2</v>
      </c>
      <c r="DZ36" s="64">
        <f t="shared" si="35"/>
        <v>0</v>
      </c>
      <c r="EA36" s="77">
        <v>0</v>
      </c>
      <c r="EB36" s="63">
        <v>2</v>
      </c>
      <c r="EC36" s="64">
        <f t="shared" si="36"/>
        <v>0</v>
      </c>
      <c r="ED36" s="77">
        <v>0</v>
      </c>
      <c r="EE36" s="68">
        <v>1.7000000000000001E-2</v>
      </c>
      <c r="EF36" s="64">
        <f t="shared" si="37"/>
        <v>0</v>
      </c>
      <c r="EG36" s="77">
        <v>0</v>
      </c>
      <c r="EH36" s="68">
        <v>1.7000000000000001E-2</v>
      </c>
      <c r="EI36" s="64">
        <f t="shared" si="38"/>
        <v>0</v>
      </c>
      <c r="EJ36" s="79">
        <v>0</v>
      </c>
    </row>
    <row r="37" spans="1:140" ht="12" x14ac:dyDescent="0.2">
      <c r="A37" s="31" t="s">
        <v>35</v>
      </c>
      <c r="B37" s="6">
        <v>0.93300000000000005</v>
      </c>
      <c r="C37" s="7">
        <v>2.4300000000000002</v>
      </c>
      <c r="D37" s="6">
        <v>1.0660000000000001</v>
      </c>
      <c r="E37" s="6">
        <v>0.11799999999999999</v>
      </c>
      <c r="F37" s="6">
        <v>0.26600000000000001</v>
      </c>
      <c r="G37" s="6">
        <v>8.2000000000000003E-2</v>
      </c>
      <c r="H37" s="6">
        <v>0.26600000000000001</v>
      </c>
      <c r="I37" s="6">
        <v>8.7999999999999995E-2</v>
      </c>
      <c r="J37" s="6">
        <v>1.0329999999999999</v>
      </c>
      <c r="K37" s="6">
        <v>0.68300000000000005</v>
      </c>
      <c r="L37" s="6">
        <v>1.1659999999999999</v>
      </c>
      <c r="M37" s="6">
        <v>0.501</v>
      </c>
      <c r="N37" s="6">
        <v>4.1660000000000004</v>
      </c>
      <c r="O37" s="6">
        <v>2.4129999999999998</v>
      </c>
      <c r="P37" s="6">
        <v>0.46600000000000003</v>
      </c>
      <c r="Q37" s="6">
        <v>0.104</v>
      </c>
      <c r="R37" s="5">
        <v>1.3</v>
      </c>
      <c r="S37" s="6">
        <v>0.50800000000000001</v>
      </c>
      <c r="T37" s="6">
        <v>5.6660000000000004</v>
      </c>
      <c r="U37" s="4">
        <v>0</v>
      </c>
      <c r="V37" s="6">
        <v>1.6E-2</v>
      </c>
      <c r="W37" s="4">
        <v>0</v>
      </c>
      <c r="X37" s="6">
        <v>1.6E-2</v>
      </c>
      <c r="Y37" s="4">
        <v>0</v>
      </c>
      <c r="Z37" s="6">
        <v>1.6E-2</v>
      </c>
      <c r="AA37" s="4">
        <v>0</v>
      </c>
      <c r="AB37" s="6">
        <v>1.6E-2</v>
      </c>
      <c r="AC37" s="4">
        <v>0</v>
      </c>
      <c r="AD37" s="6">
        <v>1.6E-2</v>
      </c>
      <c r="AE37" s="4">
        <v>0</v>
      </c>
      <c r="AF37" s="4">
        <v>2</v>
      </c>
      <c r="AG37" s="4">
        <v>0</v>
      </c>
      <c r="AH37" s="6">
        <v>1.6E-2</v>
      </c>
      <c r="AI37" s="4">
        <v>0</v>
      </c>
      <c r="AJ37" s="6">
        <v>1.6E-2</v>
      </c>
      <c r="AK37" s="32">
        <v>0</v>
      </c>
      <c r="AM37" s="17">
        <f t="shared" si="3"/>
        <v>6.5990000000000002</v>
      </c>
      <c r="AN37" s="18">
        <f t="shared" si="3"/>
        <v>2.4300000000000002</v>
      </c>
      <c r="AO37" s="18">
        <f t="shared" si="3"/>
        <v>1.0820000000000001</v>
      </c>
      <c r="AP37" s="18">
        <f t="shared" si="3"/>
        <v>0.11799999999999999</v>
      </c>
      <c r="AQ37" s="18">
        <f t="shared" si="3"/>
        <v>0.28200000000000003</v>
      </c>
      <c r="AR37" s="18">
        <f t="shared" si="3"/>
        <v>8.2000000000000003E-2</v>
      </c>
      <c r="AS37" s="18">
        <f t="shared" si="3"/>
        <v>0.28200000000000003</v>
      </c>
      <c r="AT37" s="18">
        <f t="shared" si="3"/>
        <v>8.7999999999999995E-2</v>
      </c>
      <c r="AU37" s="18">
        <f t="shared" si="3"/>
        <v>1.0489999999999999</v>
      </c>
      <c r="AV37" s="18">
        <f t="shared" si="3"/>
        <v>0.68300000000000005</v>
      </c>
      <c r="AW37" s="18">
        <f t="shared" si="3"/>
        <v>1.1819999999999999</v>
      </c>
      <c r="AX37" s="18">
        <f t="shared" si="3"/>
        <v>0.501</v>
      </c>
      <c r="AY37" s="18">
        <f t="shared" si="3"/>
        <v>6.1660000000000004</v>
      </c>
      <c r="AZ37" s="18">
        <f t="shared" si="3"/>
        <v>2.4129999999999998</v>
      </c>
      <c r="BA37" s="18">
        <f t="shared" si="3"/>
        <v>0.48200000000000004</v>
      </c>
      <c r="BB37" s="18">
        <f t="shared" si="3"/>
        <v>0.104</v>
      </c>
      <c r="BC37" s="18">
        <f t="shared" si="43"/>
        <v>1.3160000000000001</v>
      </c>
      <c r="BD37" s="19">
        <f t="shared" si="4"/>
        <v>0.50800000000000001</v>
      </c>
      <c r="BF37" s="17">
        <f t="shared" si="5"/>
        <v>7.7780000000000005</v>
      </c>
      <c r="BG37" s="18">
        <f t="shared" si="6"/>
        <v>8.5559999999999992</v>
      </c>
      <c r="BH37" s="18">
        <f t="shared" si="7"/>
        <v>0</v>
      </c>
      <c r="BI37" s="18">
        <f t="shared" si="8"/>
        <v>0</v>
      </c>
      <c r="BJ37" s="18">
        <f t="shared" si="9"/>
        <v>10.662000000000001</v>
      </c>
      <c r="BK37" s="18">
        <f t="shared" si="10"/>
        <v>11.728</v>
      </c>
      <c r="BL37" s="18">
        <f t="shared" si="11"/>
        <v>6.9269999999999996</v>
      </c>
      <c r="BM37" s="19">
        <f t="shared" si="12"/>
        <v>0</v>
      </c>
      <c r="BO37" s="17">
        <f t="shared" si="13"/>
        <v>18.440000000000001</v>
      </c>
      <c r="BP37" s="18">
        <f t="shared" si="13"/>
        <v>20.283999999999999</v>
      </c>
      <c r="BQ37" s="19">
        <f t="shared" si="13"/>
        <v>6.9269999999999996</v>
      </c>
      <c r="BS37" s="9" t="str">
        <f t="shared" si="1"/>
        <v>2.3</v>
      </c>
      <c r="BT37" s="18">
        <f t="shared" si="41"/>
        <v>0</v>
      </c>
      <c r="BU37" s="19">
        <f t="shared" si="42"/>
        <v>6.9269999999999996</v>
      </c>
      <c r="BW37" s="29">
        <f t="shared" si="14"/>
        <v>0</v>
      </c>
      <c r="BX37" s="30">
        <f t="shared" si="15"/>
        <v>0</v>
      </c>
      <c r="BZ37" s="17">
        <f t="shared" si="40"/>
        <v>0</v>
      </c>
      <c r="CA37" s="27">
        <f t="shared" si="16"/>
        <v>87.013999999999982</v>
      </c>
      <c r="CB37" s="27">
        <f t="shared" si="17"/>
        <v>319.99999999999994</v>
      </c>
      <c r="CC37" s="19">
        <f t="shared" si="18"/>
        <v>6.9269999999999996</v>
      </c>
      <c r="CE37" s="29">
        <f t="shared" si="19"/>
        <v>0</v>
      </c>
      <c r="CF37" s="30">
        <f t="shared" si="20"/>
        <v>0</v>
      </c>
      <c r="CH37" s="69" t="s">
        <v>35</v>
      </c>
      <c r="CI37" s="68">
        <v>0.93300000000000005</v>
      </c>
      <c r="CJ37" s="64">
        <f t="shared" si="21"/>
        <v>2.4300000000000002</v>
      </c>
      <c r="CK37" s="77">
        <v>2.4300000000000002</v>
      </c>
      <c r="CL37" s="68">
        <v>1.0660000000000001</v>
      </c>
      <c r="CM37" s="64">
        <f t="shared" si="22"/>
        <v>0.11799999999999999</v>
      </c>
      <c r="CN37" s="77">
        <v>0.11799999999999999</v>
      </c>
      <c r="CO37" s="68">
        <v>0.26600000000000001</v>
      </c>
      <c r="CP37" s="64">
        <f t="shared" si="23"/>
        <v>8.2000000000000003E-2</v>
      </c>
      <c r="CQ37" s="77">
        <v>8.2000000000000003E-2</v>
      </c>
      <c r="CR37" s="68">
        <v>0.26600000000000001</v>
      </c>
      <c r="CS37" s="64">
        <f t="shared" si="24"/>
        <v>8.7999999999999995E-2</v>
      </c>
      <c r="CT37" s="78">
        <v>8.7999999999999995E-2</v>
      </c>
      <c r="CU37" s="68">
        <v>1.0329999999999999</v>
      </c>
      <c r="CV37" s="64">
        <f t="shared" si="25"/>
        <v>0.68300000000000005</v>
      </c>
      <c r="CW37" s="77">
        <v>0.68300000000000005</v>
      </c>
      <c r="CX37" s="68">
        <v>1.1659999999999999</v>
      </c>
      <c r="CY37" s="64">
        <f t="shared" si="26"/>
        <v>0.501</v>
      </c>
      <c r="CZ37" s="77">
        <v>0.501</v>
      </c>
      <c r="DA37" s="68">
        <v>4.1660000000000004</v>
      </c>
      <c r="DB37" s="64">
        <f t="shared" si="27"/>
        <v>2.4129999999999998</v>
      </c>
      <c r="DC37" s="77">
        <v>2.4129999999999998</v>
      </c>
      <c r="DD37" s="68">
        <v>0.46600000000000003</v>
      </c>
      <c r="DE37" s="64">
        <f t="shared" si="28"/>
        <v>0.104</v>
      </c>
      <c r="DF37" s="77">
        <v>0.104</v>
      </c>
      <c r="DG37" s="67">
        <v>1.3</v>
      </c>
      <c r="DH37" s="64">
        <f t="shared" si="29"/>
        <v>0.50800000000000001</v>
      </c>
      <c r="DI37" s="77">
        <v>0.50800000000000001</v>
      </c>
      <c r="DJ37" s="68">
        <v>5.6660000000000004</v>
      </c>
      <c r="DK37" s="64">
        <f t="shared" si="30"/>
        <v>0</v>
      </c>
      <c r="DL37" s="77">
        <v>0</v>
      </c>
      <c r="DM37" s="68">
        <v>1.6E-2</v>
      </c>
      <c r="DN37" s="64">
        <f t="shared" si="31"/>
        <v>0</v>
      </c>
      <c r="DO37" s="77">
        <v>0</v>
      </c>
      <c r="DP37" s="68">
        <v>1.6E-2</v>
      </c>
      <c r="DQ37" s="64">
        <f t="shared" si="32"/>
        <v>0</v>
      </c>
      <c r="DR37" s="77">
        <v>0</v>
      </c>
      <c r="DS37" s="68">
        <v>1.6E-2</v>
      </c>
      <c r="DT37" s="64">
        <f t="shared" si="33"/>
        <v>0</v>
      </c>
      <c r="DU37" s="77">
        <v>0</v>
      </c>
      <c r="DV37" s="68">
        <v>1.6E-2</v>
      </c>
      <c r="DW37" s="64">
        <f t="shared" si="34"/>
        <v>0</v>
      </c>
      <c r="DX37" s="77">
        <v>0</v>
      </c>
      <c r="DY37" s="68">
        <v>1.6E-2</v>
      </c>
      <c r="DZ37" s="64">
        <f t="shared" si="35"/>
        <v>0</v>
      </c>
      <c r="EA37" s="77">
        <v>0</v>
      </c>
      <c r="EB37" s="63">
        <v>2</v>
      </c>
      <c r="EC37" s="64">
        <f t="shared" si="36"/>
        <v>0</v>
      </c>
      <c r="ED37" s="77">
        <v>0</v>
      </c>
      <c r="EE37" s="68">
        <v>1.6E-2</v>
      </c>
      <c r="EF37" s="64">
        <f t="shared" si="37"/>
        <v>0</v>
      </c>
      <c r="EG37" s="77">
        <v>0</v>
      </c>
      <c r="EH37" s="68">
        <v>1.6E-2</v>
      </c>
      <c r="EI37" s="64">
        <f t="shared" si="38"/>
        <v>0</v>
      </c>
      <c r="EJ37" s="79">
        <v>0</v>
      </c>
    </row>
    <row r="38" spans="1:140" ht="12" x14ac:dyDescent="0.2">
      <c r="A38" s="31" t="s">
        <v>36</v>
      </c>
      <c r="B38" s="6">
        <v>0.93300000000000005</v>
      </c>
      <c r="C38" s="6">
        <v>2.2610000000000001</v>
      </c>
      <c r="D38" s="6">
        <v>1.0669999999999999</v>
      </c>
      <c r="E38" s="6">
        <v>0.11600000000000001</v>
      </c>
      <c r="F38" s="6">
        <v>0.26700000000000002</v>
      </c>
      <c r="G38" s="6">
        <v>8.7999999999999995E-2</v>
      </c>
      <c r="H38" s="6">
        <v>0.26700000000000002</v>
      </c>
      <c r="I38" s="6">
        <v>4.4999999999999998E-2</v>
      </c>
      <c r="J38" s="6">
        <v>1.0329999999999999</v>
      </c>
      <c r="K38" s="6">
        <v>0.65700000000000003</v>
      </c>
      <c r="L38" s="6">
        <v>1.167</v>
      </c>
      <c r="M38" s="6">
        <v>0.52900000000000003</v>
      </c>
      <c r="N38" s="6">
        <v>4.1669999999999998</v>
      </c>
      <c r="O38" s="6">
        <v>2.1349999999999998</v>
      </c>
      <c r="P38" s="6">
        <v>0.46700000000000003</v>
      </c>
      <c r="Q38" s="6">
        <v>0.109</v>
      </c>
      <c r="R38" s="5">
        <v>1.3</v>
      </c>
      <c r="S38" s="6">
        <v>0.51400000000000001</v>
      </c>
      <c r="T38" s="6">
        <v>5.6669999999999998</v>
      </c>
      <c r="U38" s="4">
        <v>0</v>
      </c>
      <c r="V38" s="6">
        <v>1.7000000000000001E-2</v>
      </c>
      <c r="W38" s="4">
        <v>0</v>
      </c>
      <c r="X38" s="6">
        <v>1.7000000000000001E-2</v>
      </c>
      <c r="Y38" s="4">
        <v>0</v>
      </c>
      <c r="Z38" s="6">
        <v>1.7000000000000001E-2</v>
      </c>
      <c r="AA38" s="4">
        <v>0</v>
      </c>
      <c r="AB38" s="6">
        <v>1.7000000000000001E-2</v>
      </c>
      <c r="AC38" s="4">
        <v>0</v>
      </c>
      <c r="AD38" s="6">
        <v>1.7000000000000001E-2</v>
      </c>
      <c r="AE38" s="4">
        <v>0</v>
      </c>
      <c r="AF38" s="4">
        <v>2</v>
      </c>
      <c r="AG38" s="4">
        <v>0</v>
      </c>
      <c r="AH38" s="6">
        <v>1.7000000000000001E-2</v>
      </c>
      <c r="AI38" s="4">
        <v>0</v>
      </c>
      <c r="AJ38" s="6">
        <v>1.7000000000000001E-2</v>
      </c>
      <c r="AK38" s="32">
        <v>0</v>
      </c>
      <c r="AM38" s="17">
        <f t="shared" si="3"/>
        <v>6.6</v>
      </c>
      <c r="AN38" s="18">
        <f t="shared" si="3"/>
        <v>2.2610000000000001</v>
      </c>
      <c r="AO38" s="18">
        <f t="shared" si="3"/>
        <v>1.0839999999999999</v>
      </c>
      <c r="AP38" s="18">
        <f t="shared" si="3"/>
        <v>0.11600000000000001</v>
      </c>
      <c r="AQ38" s="18">
        <f t="shared" si="3"/>
        <v>0.28400000000000003</v>
      </c>
      <c r="AR38" s="18">
        <f t="shared" si="3"/>
        <v>8.7999999999999995E-2</v>
      </c>
      <c r="AS38" s="18">
        <f t="shared" si="3"/>
        <v>0.28400000000000003</v>
      </c>
      <c r="AT38" s="18">
        <f t="shared" si="3"/>
        <v>4.4999999999999998E-2</v>
      </c>
      <c r="AU38" s="18">
        <f t="shared" si="3"/>
        <v>1.0499999999999998</v>
      </c>
      <c r="AV38" s="18">
        <f t="shared" si="3"/>
        <v>0.65700000000000003</v>
      </c>
      <c r="AW38" s="18">
        <f t="shared" si="3"/>
        <v>1.1839999999999999</v>
      </c>
      <c r="AX38" s="18">
        <f t="shared" si="3"/>
        <v>0.52900000000000003</v>
      </c>
      <c r="AY38" s="18">
        <f t="shared" si="3"/>
        <v>6.1669999999999998</v>
      </c>
      <c r="AZ38" s="18">
        <f t="shared" si="3"/>
        <v>2.1349999999999998</v>
      </c>
      <c r="BA38" s="18">
        <f t="shared" si="3"/>
        <v>0.48400000000000004</v>
      </c>
      <c r="BB38" s="18">
        <f t="shared" si="3"/>
        <v>0.109</v>
      </c>
      <c r="BC38" s="18">
        <f t="shared" si="43"/>
        <v>1.3169999999999999</v>
      </c>
      <c r="BD38" s="19">
        <f t="shared" si="4"/>
        <v>0.51400000000000001</v>
      </c>
      <c r="BF38" s="17">
        <f t="shared" si="5"/>
        <v>7.7860000000000023</v>
      </c>
      <c r="BG38" s="18">
        <f t="shared" si="6"/>
        <v>8.5649999999999995</v>
      </c>
      <c r="BH38" s="18">
        <f t="shared" si="7"/>
        <v>0</v>
      </c>
      <c r="BI38" s="18">
        <f t="shared" si="8"/>
        <v>0</v>
      </c>
      <c r="BJ38" s="18">
        <f t="shared" si="9"/>
        <v>10.668000000000001</v>
      </c>
      <c r="BK38" s="18">
        <f t="shared" si="10"/>
        <v>11.734999999999999</v>
      </c>
      <c r="BL38" s="18">
        <f t="shared" si="11"/>
        <v>6.4539999999999997</v>
      </c>
      <c r="BM38" s="19">
        <f t="shared" si="12"/>
        <v>0</v>
      </c>
      <c r="BO38" s="17">
        <f t="shared" si="13"/>
        <v>18.454000000000004</v>
      </c>
      <c r="BP38" s="18">
        <f t="shared" si="13"/>
        <v>20.299999999999997</v>
      </c>
      <c r="BQ38" s="19">
        <f t="shared" si="13"/>
        <v>6.4539999999999997</v>
      </c>
      <c r="BS38" s="9" t="str">
        <f t="shared" si="1"/>
        <v>2.3</v>
      </c>
      <c r="BT38" s="18">
        <f t="shared" si="41"/>
        <v>0</v>
      </c>
      <c r="BU38" s="19">
        <f t="shared" si="42"/>
        <v>6.4539999999999997</v>
      </c>
      <c r="BW38" s="29">
        <f t="shared" si="14"/>
        <v>0</v>
      </c>
      <c r="BX38" s="30">
        <f t="shared" si="15"/>
        <v>0</v>
      </c>
      <c r="BZ38" s="17">
        <f t="shared" si="40"/>
        <v>0</v>
      </c>
      <c r="CA38" s="27">
        <f t="shared" si="16"/>
        <v>87.013999999999982</v>
      </c>
      <c r="CB38" s="27">
        <f t="shared" si="17"/>
        <v>319.99999999999994</v>
      </c>
      <c r="CC38" s="19">
        <f t="shared" si="18"/>
        <v>6.4539999999999997</v>
      </c>
      <c r="CE38" s="29">
        <f t="shared" si="19"/>
        <v>0</v>
      </c>
      <c r="CF38" s="30">
        <f t="shared" si="20"/>
        <v>0</v>
      </c>
      <c r="CH38" s="69" t="s">
        <v>36</v>
      </c>
      <c r="CI38" s="68">
        <v>0.93300000000000005</v>
      </c>
      <c r="CJ38" s="64">
        <f t="shared" si="21"/>
        <v>2.2610000000000001</v>
      </c>
      <c r="CK38" s="77">
        <v>2.2610000000000001</v>
      </c>
      <c r="CL38" s="68">
        <v>1.0669999999999999</v>
      </c>
      <c r="CM38" s="64">
        <f t="shared" si="22"/>
        <v>0.11600000000000001</v>
      </c>
      <c r="CN38" s="77">
        <v>0.11600000000000001</v>
      </c>
      <c r="CO38" s="68">
        <v>0.26700000000000002</v>
      </c>
      <c r="CP38" s="64">
        <f t="shared" si="23"/>
        <v>8.7999999999999995E-2</v>
      </c>
      <c r="CQ38" s="77">
        <v>8.7999999999999995E-2</v>
      </c>
      <c r="CR38" s="68">
        <v>0.26700000000000002</v>
      </c>
      <c r="CS38" s="64">
        <f t="shared" si="24"/>
        <v>4.4999999999999998E-2</v>
      </c>
      <c r="CT38" s="78">
        <v>4.4999999999999998E-2</v>
      </c>
      <c r="CU38" s="68">
        <v>1.0329999999999999</v>
      </c>
      <c r="CV38" s="64">
        <f t="shared" si="25"/>
        <v>0.65700000000000003</v>
      </c>
      <c r="CW38" s="77">
        <v>0.65700000000000003</v>
      </c>
      <c r="CX38" s="68">
        <v>1.167</v>
      </c>
      <c r="CY38" s="64">
        <f t="shared" si="26"/>
        <v>0.52900000000000003</v>
      </c>
      <c r="CZ38" s="77">
        <v>0.52900000000000003</v>
      </c>
      <c r="DA38" s="68">
        <v>4.1669999999999998</v>
      </c>
      <c r="DB38" s="64">
        <f t="shared" si="27"/>
        <v>2.1349999999999998</v>
      </c>
      <c r="DC38" s="77">
        <v>2.1349999999999998</v>
      </c>
      <c r="DD38" s="68">
        <v>0.46700000000000003</v>
      </c>
      <c r="DE38" s="64">
        <f t="shared" si="28"/>
        <v>0.109</v>
      </c>
      <c r="DF38" s="77">
        <v>0.109</v>
      </c>
      <c r="DG38" s="67">
        <v>1.3</v>
      </c>
      <c r="DH38" s="64">
        <f t="shared" si="29"/>
        <v>0.51400000000000001</v>
      </c>
      <c r="DI38" s="77">
        <v>0.51400000000000001</v>
      </c>
      <c r="DJ38" s="68">
        <v>5.6669999999999998</v>
      </c>
      <c r="DK38" s="64">
        <f t="shared" si="30"/>
        <v>0</v>
      </c>
      <c r="DL38" s="77">
        <v>0</v>
      </c>
      <c r="DM38" s="68">
        <v>1.7000000000000001E-2</v>
      </c>
      <c r="DN38" s="64">
        <f t="shared" si="31"/>
        <v>0</v>
      </c>
      <c r="DO38" s="77">
        <v>0</v>
      </c>
      <c r="DP38" s="68">
        <v>1.7000000000000001E-2</v>
      </c>
      <c r="DQ38" s="64">
        <f t="shared" si="32"/>
        <v>0</v>
      </c>
      <c r="DR38" s="77">
        <v>0</v>
      </c>
      <c r="DS38" s="68">
        <v>1.7000000000000001E-2</v>
      </c>
      <c r="DT38" s="64">
        <f t="shared" si="33"/>
        <v>0</v>
      </c>
      <c r="DU38" s="77">
        <v>0</v>
      </c>
      <c r="DV38" s="68">
        <v>1.7000000000000001E-2</v>
      </c>
      <c r="DW38" s="64">
        <f t="shared" si="34"/>
        <v>0</v>
      </c>
      <c r="DX38" s="77">
        <v>0</v>
      </c>
      <c r="DY38" s="68">
        <v>1.7000000000000001E-2</v>
      </c>
      <c r="DZ38" s="64">
        <f t="shared" si="35"/>
        <v>0</v>
      </c>
      <c r="EA38" s="77">
        <v>0</v>
      </c>
      <c r="EB38" s="63">
        <v>2</v>
      </c>
      <c r="EC38" s="64">
        <f t="shared" si="36"/>
        <v>0</v>
      </c>
      <c r="ED38" s="77">
        <v>0</v>
      </c>
      <c r="EE38" s="68">
        <v>1.7000000000000001E-2</v>
      </c>
      <c r="EF38" s="64">
        <f t="shared" si="37"/>
        <v>0</v>
      </c>
      <c r="EG38" s="77">
        <v>0</v>
      </c>
      <c r="EH38" s="68">
        <v>1.7000000000000001E-2</v>
      </c>
      <c r="EI38" s="64">
        <f t="shared" si="38"/>
        <v>0</v>
      </c>
      <c r="EJ38" s="79">
        <v>0</v>
      </c>
    </row>
    <row r="39" spans="1:140" ht="12" x14ac:dyDescent="0.2">
      <c r="A39" s="31" t="s">
        <v>37</v>
      </c>
      <c r="B39" s="6">
        <v>0.93300000000000005</v>
      </c>
      <c r="C39" s="6">
        <v>2.1139999999999999</v>
      </c>
      <c r="D39" s="6">
        <v>1.0660000000000001</v>
      </c>
      <c r="E39" s="6">
        <v>0.112</v>
      </c>
      <c r="F39" s="6">
        <v>0.26600000000000001</v>
      </c>
      <c r="G39" s="7">
        <v>0.09</v>
      </c>
      <c r="H39" s="6">
        <v>0.26600000000000001</v>
      </c>
      <c r="I39" s="6">
        <v>3.9E-2</v>
      </c>
      <c r="J39" s="6">
        <v>1.0329999999999999</v>
      </c>
      <c r="K39" s="6">
        <v>0.50700000000000001</v>
      </c>
      <c r="L39" s="6">
        <v>1.1659999999999999</v>
      </c>
      <c r="M39" s="6">
        <v>0.47099999999999997</v>
      </c>
      <c r="N39" s="6">
        <v>4.1660000000000004</v>
      </c>
      <c r="O39" s="6">
        <v>1.9430000000000001</v>
      </c>
      <c r="P39" s="6">
        <v>0.46600000000000003</v>
      </c>
      <c r="Q39" s="6">
        <v>0.14099999999999999</v>
      </c>
      <c r="R39" s="5">
        <v>1.3</v>
      </c>
      <c r="S39" s="6">
        <v>0.48299999999999998</v>
      </c>
      <c r="T39" s="6">
        <v>5.6660000000000004</v>
      </c>
      <c r="U39" s="4">
        <v>0</v>
      </c>
      <c r="V39" s="6">
        <v>1.6E-2</v>
      </c>
      <c r="W39" s="4">
        <v>0</v>
      </c>
      <c r="X39" s="6">
        <v>1.6E-2</v>
      </c>
      <c r="Y39" s="4">
        <v>0</v>
      </c>
      <c r="Z39" s="6">
        <v>1.6E-2</v>
      </c>
      <c r="AA39" s="4">
        <v>0</v>
      </c>
      <c r="AB39" s="6">
        <v>1.6E-2</v>
      </c>
      <c r="AC39" s="4">
        <v>0</v>
      </c>
      <c r="AD39" s="6">
        <v>1.6E-2</v>
      </c>
      <c r="AE39" s="4">
        <v>0</v>
      </c>
      <c r="AF39" s="4">
        <v>2</v>
      </c>
      <c r="AG39" s="4">
        <v>0</v>
      </c>
      <c r="AH39" s="6">
        <v>1.6E-2</v>
      </c>
      <c r="AI39" s="4">
        <v>0</v>
      </c>
      <c r="AJ39" s="6">
        <v>1.6E-2</v>
      </c>
      <c r="AK39" s="32">
        <v>0</v>
      </c>
      <c r="AM39" s="17">
        <f t="shared" si="3"/>
        <v>6.5990000000000002</v>
      </c>
      <c r="AN39" s="18">
        <f t="shared" si="3"/>
        <v>2.1139999999999999</v>
      </c>
      <c r="AO39" s="18">
        <f t="shared" si="3"/>
        <v>1.0820000000000001</v>
      </c>
      <c r="AP39" s="18">
        <f t="shared" si="3"/>
        <v>0.112</v>
      </c>
      <c r="AQ39" s="18">
        <f t="shared" si="3"/>
        <v>0.28200000000000003</v>
      </c>
      <c r="AR39" s="18">
        <f t="shared" si="3"/>
        <v>0.09</v>
      </c>
      <c r="AS39" s="18">
        <f t="shared" si="3"/>
        <v>0.28200000000000003</v>
      </c>
      <c r="AT39" s="18">
        <f t="shared" si="3"/>
        <v>3.9E-2</v>
      </c>
      <c r="AU39" s="18">
        <f t="shared" si="3"/>
        <v>1.0489999999999999</v>
      </c>
      <c r="AV39" s="18">
        <f t="shared" si="3"/>
        <v>0.50700000000000001</v>
      </c>
      <c r="AW39" s="18">
        <f t="shared" si="3"/>
        <v>1.1819999999999999</v>
      </c>
      <c r="AX39" s="18">
        <f t="shared" si="3"/>
        <v>0.47099999999999997</v>
      </c>
      <c r="AY39" s="18">
        <f t="shared" si="3"/>
        <v>6.1660000000000004</v>
      </c>
      <c r="AZ39" s="18">
        <f t="shared" si="3"/>
        <v>1.9430000000000001</v>
      </c>
      <c r="BA39" s="18">
        <f t="shared" si="3"/>
        <v>0.48200000000000004</v>
      </c>
      <c r="BB39" s="18">
        <f t="shared" si="3"/>
        <v>0.14099999999999999</v>
      </c>
      <c r="BC39" s="18">
        <f t="shared" si="43"/>
        <v>1.3160000000000001</v>
      </c>
      <c r="BD39" s="19">
        <f t="shared" si="4"/>
        <v>0.48299999999999998</v>
      </c>
      <c r="BF39" s="17">
        <f t="shared" si="5"/>
        <v>7.7780000000000005</v>
      </c>
      <c r="BG39" s="18">
        <f t="shared" si="6"/>
        <v>8.5559999999999992</v>
      </c>
      <c r="BH39" s="18">
        <f t="shared" si="7"/>
        <v>0</v>
      </c>
      <c r="BI39" s="18">
        <f t="shared" si="8"/>
        <v>0</v>
      </c>
      <c r="BJ39" s="18">
        <f t="shared" si="9"/>
        <v>10.662000000000001</v>
      </c>
      <c r="BK39" s="18">
        <f t="shared" si="10"/>
        <v>11.728</v>
      </c>
      <c r="BL39" s="18">
        <f t="shared" si="11"/>
        <v>5.8999999999999995</v>
      </c>
      <c r="BM39" s="19">
        <f t="shared" si="12"/>
        <v>0</v>
      </c>
      <c r="BO39" s="17">
        <f t="shared" si="13"/>
        <v>18.440000000000001</v>
      </c>
      <c r="BP39" s="18">
        <f t="shared" si="13"/>
        <v>20.283999999999999</v>
      </c>
      <c r="BQ39" s="19">
        <f t="shared" si="13"/>
        <v>5.8999999999999995</v>
      </c>
      <c r="BS39" s="9" t="str">
        <f t="shared" si="1"/>
        <v>2.3</v>
      </c>
      <c r="BT39" s="18">
        <f t="shared" si="41"/>
        <v>0</v>
      </c>
      <c r="BU39" s="19">
        <f t="shared" si="42"/>
        <v>5.8999999999999995</v>
      </c>
      <c r="BW39" s="29">
        <f t="shared" si="14"/>
        <v>0</v>
      </c>
      <c r="BX39" s="30">
        <f t="shared" si="15"/>
        <v>0</v>
      </c>
      <c r="BZ39" s="17">
        <f t="shared" si="40"/>
        <v>0</v>
      </c>
      <c r="CA39" s="27">
        <f t="shared" si="16"/>
        <v>87.013999999999982</v>
      </c>
      <c r="CB39" s="27">
        <f t="shared" si="17"/>
        <v>319.99999999999994</v>
      </c>
      <c r="CC39" s="19">
        <f t="shared" si="18"/>
        <v>5.8999999999999995</v>
      </c>
      <c r="CE39" s="29">
        <f t="shared" si="19"/>
        <v>0</v>
      </c>
      <c r="CF39" s="30">
        <f t="shared" si="20"/>
        <v>0</v>
      </c>
      <c r="CH39" s="69" t="s">
        <v>37</v>
      </c>
      <c r="CI39" s="68">
        <v>0.93300000000000005</v>
      </c>
      <c r="CJ39" s="64">
        <f t="shared" si="21"/>
        <v>2.1139999999999999</v>
      </c>
      <c r="CK39" s="77">
        <v>2.1139999999999999</v>
      </c>
      <c r="CL39" s="68">
        <v>1.0660000000000001</v>
      </c>
      <c r="CM39" s="64">
        <f t="shared" si="22"/>
        <v>0.112</v>
      </c>
      <c r="CN39" s="77">
        <v>0.112</v>
      </c>
      <c r="CO39" s="68">
        <v>0.26600000000000001</v>
      </c>
      <c r="CP39" s="64">
        <f t="shared" si="23"/>
        <v>0.09</v>
      </c>
      <c r="CQ39" s="77">
        <v>0.09</v>
      </c>
      <c r="CR39" s="68">
        <v>0.26600000000000001</v>
      </c>
      <c r="CS39" s="64">
        <f t="shared" si="24"/>
        <v>3.9E-2</v>
      </c>
      <c r="CT39" s="78">
        <v>3.9E-2</v>
      </c>
      <c r="CU39" s="68">
        <v>1.0329999999999999</v>
      </c>
      <c r="CV39" s="64">
        <f t="shared" si="25"/>
        <v>0.50700000000000001</v>
      </c>
      <c r="CW39" s="77">
        <v>0.50700000000000001</v>
      </c>
      <c r="CX39" s="68">
        <v>1.1659999999999999</v>
      </c>
      <c r="CY39" s="64">
        <f t="shared" si="26"/>
        <v>0.47099999999999997</v>
      </c>
      <c r="CZ39" s="77">
        <v>0.47099999999999997</v>
      </c>
      <c r="DA39" s="68">
        <v>4.1660000000000004</v>
      </c>
      <c r="DB39" s="64">
        <f t="shared" si="27"/>
        <v>1.9430000000000001</v>
      </c>
      <c r="DC39" s="77">
        <v>1.9430000000000001</v>
      </c>
      <c r="DD39" s="68">
        <v>0.46600000000000003</v>
      </c>
      <c r="DE39" s="64">
        <f t="shared" si="28"/>
        <v>0.14099999999999999</v>
      </c>
      <c r="DF39" s="77">
        <v>0.14099999999999999</v>
      </c>
      <c r="DG39" s="67">
        <v>1.3</v>
      </c>
      <c r="DH39" s="64">
        <f t="shared" si="29"/>
        <v>0.48299999999999998</v>
      </c>
      <c r="DI39" s="77">
        <v>0.48299999999999998</v>
      </c>
      <c r="DJ39" s="68">
        <v>5.6660000000000004</v>
      </c>
      <c r="DK39" s="64">
        <f t="shared" si="30"/>
        <v>0</v>
      </c>
      <c r="DL39" s="77">
        <v>0</v>
      </c>
      <c r="DM39" s="68">
        <v>1.6E-2</v>
      </c>
      <c r="DN39" s="64">
        <f t="shared" si="31"/>
        <v>0</v>
      </c>
      <c r="DO39" s="77">
        <v>0</v>
      </c>
      <c r="DP39" s="68">
        <v>1.6E-2</v>
      </c>
      <c r="DQ39" s="64">
        <f t="shared" si="32"/>
        <v>0</v>
      </c>
      <c r="DR39" s="77">
        <v>0</v>
      </c>
      <c r="DS39" s="68">
        <v>1.6E-2</v>
      </c>
      <c r="DT39" s="64">
        <f t="shared" si="33"/>
        <v>0</v>
      </c>
      <c r="DU39" s="77">
        <v>0</v>
      </c>
      <c r="DV39" s="68">
        <v>1.6E-2</v>
      </c>
      <c r="DW39" s="64">
        <f t="shared" si="34"/>
        <v>0</v>
      </c>
      <c r="DX39" s="77">
        <v>0</v>
      </c>
      <c r="DY39" s="68">
        <v>1.6E-2</v>
      </c>
      <c r="DZ39" s="64">
        <f t="shared" si="35"/>
        <v>0</v>
      </c>
      <c r="EA39" s="77">
        <v>0</v>
      </c>
      <c r="EB39" s="63">
        <v>2</v>
      </c>
      <c r="EC39" s="64">
        <f t="shared" si="36"/>
        <v>0</v>
      </c>
      <c r="ED39" s="77">
        <v>0</v>
      </c>
      <c r="EE39" s="68">
        <v>1.6E-2</v>
      </c>
      <c r="EF39" s="64">
        <f t="shared" si="37"/>
        <v>0</v>
      </c>
      <c r="EG39" s="77">
        <v>0</v>
      </c>
      <c r="EH39" s="68">
        <v>1.6E-2</v>
      </c>
      <c r="EI39" s="64">
        <f t="shared" si="38"/>
        <v>0</v>
      </c>
      <c r="EJ39" s="79">
        <v>0</v>
      </c>
    </row>
    <row r="40" spans="1:140" ht="12" x14ac:dyDescent="0.2">
      <c r="A40" s="31" t="s">
        <v>38</v>
      </c>
      <c r="B40" s="6">
        <v>0.93300000000000005</v>
      </c>
      <c r="C40" s="6">
        <v>2.351</v>
      </c>
      <c r="D40" s="6">
        <v>1.0669999999999999</v>
      </c>
      <c r="E40" s="6">
        <v>6.5000000000000002E-2</v>
      </c>
      <c r="F40" s="6">
        <v>0.26700000000000002</v>
      </c>
      <c r="G40" s="6">
        <v>0.156</v>
      </c>
      <c r="H40" s="6">
        <v>0.26700000000000002</v>
      </c>
      <c r="I40" s="6">
        <v>3.5000000000000003E-2</v>
      </c>
      <c r="J40" s="6">
        <v>1.0329999999999999</v>
      </c>
      <c r="K40" s="6">
        <v>0.77700000000000002</v>
      </c>
      <c r="L40" s="6">
        <v>1.167</v>
      </c>
      <c r="M40" s="7">
        <v>0.89</v>
      </c>
      <c r="N40" s="6">
        <v>4.1669999999999998</v>
      </c>
      <c r="O40" s="6">
        <v>2.3439999999999999</v>
      </c>
      <c r="P40" s="6">
        <v>0.46700000000000003</v>
      </c>
      <c r="Q40" s="7">
        <v>0.19</v>
      </c>
      <c r="R40" s="5">
        <v>1.3</v>
      </c>
      <c r="S40" s="6">
        <v>0.54700000000000004</v>
      </c>
      <c r="T40" s="6">
        <v>5.6669999999999998</v>
      </c>
      <c r="U40" s="4">
        <v>0</v>
      </c>
      <c r="V40" s="6">
        <v>1.7000000000000001E-2</v>
      </c>
      <c r="W40" s="4">
        <v>0</v>
      </c>
      <c r="X40" s="6">
        <v>1.7000000000000001E-2</v>
      </c>
      <c r="Y40" s="4">
        <v>0</v>
      </c>
      <c r="Z40" s="6">
        <v>1.7000000000000001E-2</v>
      </c>
      <c r="AA40" s="4">
        <v>0</v>
      </c>
      <c r="AB40" s="6">
        <v>1.7000000000000001E-2</v>
      </c>
      <c r="AC40" s="4">
        <v>0</v>
      </c>
      <c r="AD40" s="6">
        <v>1.7000000000000001E-2</v>
      </c>
      <c r="AE40" s="4">
        <v>0</v>
      </c>
      <c r="AF40" s="4">
        <v>2</v>
      </c>
      <c r="AG40" s="4">
        <v>0</v>
      </c>
      <c r="AH40" s="6">
        <v>1.7000000000000001E-2</v>
      </c>
      <c r="AI40" s="4">
        <v>0</v>
      </c>
      <c r="AJ40" s="6">
        <v>1.7000000000000001E-2</v>
      </c>
      <c r="AK40" s="32">
        <v>0</v>
      </c>
      <c r="AM40" s="17">
        <f t="shared" si="3"/>
        <v>6.6</v>
      </c>
      <c r="AN40" s="18">
        <f t="shared" si="3"/>
        <v>2.351</v>
      </c>
      <c r="AO40" s="18">
        <f t="shared" si="3"/>
        <v>1.0839999999999999</v>
      </c>
      <c r="AP40" s="18">
        <f t="shared" si="3"/>
        <v>6.5000000000000002E-2</v>
      </c>
      <c r="AQ40" s="18">
        <f t="shared" si="3"/>
        <v>0.28400000000000003</v>
      </c>
      <c r="AR40" s="18">
        <f t="shared" si="3"/>
        <v>0.156</v>
      </c>
      <c r="AS40" s="18">
        <f t="shared" si="3"/>
        <v>0.28400000000000003</v>
      </c>
      <c r="AT40" s="18">
        <f t="shared" si="3"/>
        <v>3.5000000000000003E-2</v>
      </c>
      <c r="AU40" s="18">
        <f t="shared" si="3"/>
        <v>1.0499999999999998</v>
      </c>
      <c r="AV40" s="18">
        <f t="shared" si="3"/>
        <v>0.77700000000000002</v>
      </c>
      <c r="AW40" s="18">
        <f t="shared" si="3"/>
        <v>1.1839999999999999</v>
      </c>
      <c r="AX40" s="18">
        <f t="shared" si="3"/>
        <v>0.89</v>
      </c>
      <c r="AY40" s="18">
        <f t="shared" si="3"/>
        <v>6.1669999999999998</v>
      </c>
      <c r="AZ40" s="18">
        <f t="shared" si="3"/>
        <v>2.3439999999999999</v>
      </c>
      <c r="BA40" s="18">
        <f t="shared" si="3"/>
        <v>0.48400000000000004</v>
      </c>
      <c r="BB40" s="18">
        <f t="shared" si="3"/>
        <v>0.19</v>
      </c>
      <c r="BC40" s="18">
        <f t="shared" si="43"/>
        <v>1.3169999999999999</v>
      </c>
      <c r="BD40" s="19">
        <f t="shared" si="4"/>
        <v>0.54700000000000004</v>
      </c>
      <c r="BF40" s="17">
        <f t="shared" si="5"/>
        <v>7.7860000000000023</v>
      </c>
      <c r="BG40" s="18">
        <f t="shared" si="6"/>
        <v>8.5649999999999995</v>
      </c>
      <c r="BH40" s="18">
        <f t="shared" si="7"/>
        <v>0</v>
      </c>
      <c r="BI40" s="18">
        <f t="shared" si="8"/>
        <v>0</v>
      </c>
      <c r="BJ40" s="18">
        <f t="shared" si="9"/>
        <v>10.668000000000001</v>
      </c>
      <c r="BK40" s="18">
        <f t="shared" si="10"/>
        <v>11.734999999999999</v>
      </c>
      <c r="BL40" s="18">
        <f t="shared" si="11"/>
        <v>7.3550000000000004</v>
      </c>
      <c r="BM40" s="19">
        <f t="shared" si="12"/>
        <v>0</v>
      </c>
      <c r="BO40" s="17">
        <f t="shared" si="13"/>
        <v>18.454000000000004</v>
      </c>
      <c r="BP40" s="18">
        <f t="shared" si="13"/>
        <v>20.299999999999997</v>
      </c>
      <c r="BQ40" s="19">
        <f t="shared" si="13"/>
        <v>7.3550000000000004</v>
      </c>
      <c r="BS40" s="9" t="str">
        <f t="shared" si="1"/>
        <v>2.3</v>
      </c>
      <c r="BT40" s="18">
        <f t="shared" si="41"/>
        <v>0</v>
      </c>
      <c r="BU40" s="19">
        <f t="shared" si="42"/>
        <v>7.3550000000000004</v>
      </c>
      <c r="BW40" s="29">
        <f t="shared" si="14"/>
        <v>0</v>
      </c>
      <c r="BX40" s="30">
        <f t="shared" si="15"/>
        <v>0</v>
      </c>
      <c r="BZ40" s="17">
        <f t="shared" si="40"/>
        <v>0</v>
      </c>
      <c r="CA40" s="27">
        <f t="shared" si="16"/>
        <v>87.013999999999982</v>
      </c>
      <c r="CB40" s="27">
        <f t="shared" si="17"/>
        <v>319.99999999999994</v>
      </c>
      <c r="CC40" s="19">
        <f t="shared" si="18"/>
        <v>7.3550000000000004</v>
      </c>
      <c r="CE40" s="29">
        <f t="shared" si="19"/>
        <v>0</v>
      </c>
      <c r="CF40" s="30">
        <f t="shared" si="20"/>
        <v>0</v>
      </c>
      <c r="CH40" s="69" t="s">
        <v>38</v>
      </c>
      <c r="CI40" s="68">
        <v>0.93300000000000005</v>
      </c>
      <c r="CJ40" s="64">
        <f t="shared" si="21"/>
        <v>2.351</v>
      </c>
      <c r="CK40" s="77">
        <v>2.351</v>
      </c>
      <c r="CL40" s="68">
        <v>1.0669999999999999</v>
      </c>
      <c r="CM40" s="64">
        <f t="shared" si="22"/>
        <v>6.5000000000000002E-2</v>
      </c>
      <c r="CN40" s="77">
        <v>6.5000000000000002E-2</v>
      </c>
      <c r="CO40" s="68">
        <v>0.26700000000000002</v>
      </c>
      <c r="CP40" s="64">
        <f t="shared" si="23"/>
        <v>0.156</v>
      </c>
      <c r="CQ40" s="77">
        <v>0.156</v>
      </c>
      <c r="CR40" s="68">
        <v>0.26700000000000002</v>
      </c>
      <c r="CS40" s="64">
        <f t="shared" si="24"/>
        <v>3.5000000000000003E-2</v>
      </c>
      <c r="CT40" s="78">
        <v>3.5000000000000003E-2</v>
      </c>
      <c r="CU40" s="68">
        <v>1.0329999999999999</v>
      </c>
      <c r="CV40" s="64">
        <f t="shared" si="25"/>
        <v>0.77700000000000002</v>
      </c>
      <c r="CW40" s="77">
        <v>0.77700000000000002</v>
      </c>
      <c r="CX40" s="68">
        <v>1.167</v>
      </c>
      <c r="CY40" s="64">
        <f t="shared" si="26"/>
        <v>0.89</v>
      </c>
      <c r="CZ40" s="77">
        <v>0.89</v>
      </c>
      <c r="DA40" s="68">
        <v>4.1669999999999998</v>
      </c>
      <c r="DB40" s="64">
        <f t="shared" si="27"/>
        <v>2.3439999999999999</v>
      </c>
      <c r="DC40" s="77">
        <v>2.3439999999999999</v>
      </c>
      <c r="DD40" s="68">
        <v>0.46700000000000003</v>
      </c>
      <c r="DE40" s="64">
        <f t="shared" si="28"/>
        <v>0.19</v>
      </c>
      <c r="DF40" s="77">
        <v>0.19</v>
      </c>
      <c r="DG40" s="67">
        <v>1.3</v>
      </c>
      <c r="DH40" s="64">
        <f t="shared" si="29"/>
        <v>0.54700000000000004</v>
      </c>
      <c r="DI40" s="77">
        <v>0.54700000000000004</v>
      </c>
      <c r="DJ40" s="68">
        <v>5.6669999999999998</v>
      </c>
      <c r="DK40" s="64">
        <f t="shared" si="30"/>
        <v>0</v>
      </c>
      <c r="DL40" s="77">
        <v>0</v>
      </c>
      <c r="DM40" s="68">
        <v>1.7000000000000001E-2</v>
      </c>
      <c r="DN40" s="64">
        <f t="shared" si="31"/>
        <v>0</v>
      </c>
      <c r="DO40" s="77">
        <v>0</v>
      </c>
      <c r="DP40" s="68">
        <v>1.7000000000000001E-2</v>
      </c>
      <c r="DQ40" s="64">
        <f t="shared" si="32"/>
        <v>0</v>
      </c>
      <c r="DR40" s="77">
        <v>0</v>
      </c>
      <c r="DS40" s="68">
        <v>1.7000000000000001E-2</v>
      </c>
      <c r="DT40" s="64">
        <f t="shared" si="33"/>
        <v>0</v>
      </c>
      <c r="DU40" s="77">
        <v>0</v>
      </c>
      <c r="DV40" s="68">
        <v>1.7000000000000001E-2</v>
      </c>
      <c r="DW40" s="64">
        <f t="shared" si="34"/>
        <v>0</v>
      </c>
      <c r="DX40" s="77">
        <v>0</v>
      </c>
      <c r="DY40" s="68">
        <v>1.7000000000000001E-2</v>
      </c>
      <c r="DZ40" s="64">
        <f t="shared" si="35"/>
        <v>0</v>
      </c>
      <c r="EA40" s="77">
        <v>0</v>
      </c>
      <c r="EB40" s="63">
        <v>2</v>
      </c>
      <c r="EC40" s="64">
        <f t="shared" si="36"/>
        <v>0</v>
      </c>
      <c r="ED40" s="77">
        <v>0</v>
      </c>
      <c r="EE40" s="68">
        <v>1.7000000000000001E-2</v>
      </c>
      <c r="EF40" s="64">
        <f t="shared" si="37"/>
        <v>0</v>
      </c>
      <c r="EG40" s="77">
        <v>0</v>
      </c>
      <c r="EH40" s="68">
        <v>1.7000000000000001E-2</v>
      </c>
      <c r="EI40" s="64">
        <f t="shared" si="38"/>
        <v>0</v>
      </c>
      <c r="EJ40" s="79">
        <v>0</v>
      </c>
    </row>
    <row r="41" spans="1:140" ht="12" x14ac:dyDescent="0.2">
      <c r="A41" s="31" t="s">
        <v>39</v>
      </c>
      <c r="B41" s="6">
        <v>0.93300000000000005</v>
      </c>
      <c r="C41" s="6">
        <v>2.9830000000000001</v>
      </c>
      <c r="D41" s="6">
        <v>1.0660000000000001</v>
      </c>
      <c r="E41" s="6">
        <v>9.5000000000000001E-2</v>
      </c>
      <c r="F41" s="6">
        <v>0.26600000000000001</v>
      </c>
      <c r="G41" s="6">
        <v>0.307</v>
      </c>
      <c r="H41" s="6">
        <v>0.26600000000000001</v>
      </c>
      <c r="I41" s="6">
        <v>8.8999999999999996E-2</v>
      </c>
      <c r="J41" s="6">
        <v>1.0329999999999999</v>
      </c>
      <c r="K41" s="6">
        <v>1.2250000000000001</v>
      </c>
      <c r="L41" s="6">
        <v>1.1659999999999999</v>
      </c>
      <c r="M41" s="6">
        <v>2.0960000000000001</v>
      </c>
      <c r="N41" s="6">
        <v>4.1660000000000004</v>
      </c>
      <c r="O41" s="6">
        <v>3.2770000000000001</v>
      </c>
      <c r="P41" s="6">
        <v>0.46600000000000003</v>
      </c>
      <c r="Q41" s="7">
        <v>0.28000000000000003</v>
      </c>
      <c r="R41" s="5">
        <v>1.3</v>
      </c>
      <c r="S41" s="6">
        <v>0.71499999999999997</v>
      </c>
      <c r="T41" s="6">
        <v>5.6660000000000004</v>
      </c>
      <c r="U41" s="4">
        <v>0</v>
      </c>
      <c r="V41" s="6">
        <v>1.6E-2</v>
      </c>
      <c r="W41" s="4">
        <v>0</v>
      </c>
      <c r="X41" s="6">
        <v>1.6E-2</v>
      </c>
      <c r="Y41" s="4">
        <v>0</v>
      </c>
      <c r="Z41" s="6">
        <v>1.6E-2</v>
      </c>
      <c r="AA41" s="4">
        <v>0</v>
      </c>
      <c r="AB41" s="6">
        <v>1.6E-2</v>
      </c>
      <c r="AC41" s="4">
        <v>0</v>
      </c>
      <c r="AD41" s="6">
        <v>1.6E-2</v>
      </c>
      <c r="AE41" s="4">
        <v>0</v>
      </c>
      <c r="AF41" s="4">
        <v>2</v>
      </c>
      <c r="AG41" s="4">
        <v>0</v>
      </c>
      <c r="AH41" s="6">
        <v>1.6E-2</v>
      </c>
      <c r="AI41" s="4">
        <v>0</v>
      </c>
      <c r="AJ41" s="6">
        <v>1.6E-2</v>
      </c>
      <c r="AK41" s="32">
        <v>0</v>
      </c>
      <c r="AM41" s="17">
        <f t="shared" si="3"/>
        <v>6.5990000000000002</v>
      </c>
      <c r="AN41" s="18">
        <f t="shared" si="3"/>
        <v>2.9830000000000001</v>
      </c>
      <c r="AO41" s="18">
        <f t="shared" si="3"/>
        <v>1.0820000000000001</v>
      </c>
      <c r="AP41" s="18">
        <f t="shared" si="3"/>
        <v>9.5000000000000001E-2</v>
      </c>
      <c r="AQ41" s="18">
        <f t="shared" si="3"/>
        <v>0.28200000000000003</v>
      </c>
      <c r="AR41" s="18">
        <f t="shared" si="3"/>
        <v>0.307</v>
      </c>
      <c r="AS41" s="18">
        <f t="shared" si="3"/>
        <v>0.28200000000000003</v>
      </c>
      <c r="AT41" s="18">
        <f t="shared" si="3"/>
        <v>8.8999999999999996E-2</v>
      </c>
      <c r="AU41" s="18">
        <f t="shared" si="3"/>
        <v>1.0489999999999999</v>
      </c>
      <c r="AV41" s="18">
        <f t="shared" si="3"/>
        <v>1.2250000000000001</v>
      </c>
      <c r="AW41" s="18">
        <f t="shared" si="3"/>
        <v>1.1819999999999999</v>
      </c>
      <c r="AX41" s="18">
        <f t="shared" si="3"/>
        <v>2.0960000000000001</v>
      </c>
      <c r="AY41" s="18">
        <f t="shared" si="3"/>
        <v>6.1660000000000004</v>
      </c>
      <c r="AZ41" s="18">
        <f t="shared" si="3"/>
        <v>3.2770000000000001</v>
      </c>
      <c r="BA41" s="18">
        <f t="shared" si="3"/>
        <v>0.48200000000000004</v>
      </c>
      <c r="BB41" s="18">
        <f t="shared" si="3"/>
        <v>0.28000000000000003</v>
      </c>
      <c r="BC41" s="18">
        <f t="shared" si="43"/>
        <v>1.3160000000000001</v>
      </c>
      <c r="BD41" s="19">
        <f t="shared" si="4"/>
        <v>0.71499999999999997</v>
      </c>
      <c r="BF41" s="17">
        <f t="shared" si="5"/>
        <v>7.7780000000000005</v>
      </c>
      <c r="BG41" s="18">
        <f t="shared" si="6"/>
        <v>8.5559999999999992</v>
      </c>
      <c r="BH41" s="18">
        <f t="shared" si="7"/>
        <v>0</v>
      </c>
      <c r="BI41" s="18">
        <f t="shared" si="8"/>
        <v>0</v>
      </c>
      <c r="BJ41" s="18">
        <f t="shared" si="9"/>
        <v>10.662000000000001</v>
      </c>
      <c r="BK41" s="18">
        <f t="shared" si="10"/>
        <v>11.728</v>
      </c>
      <c r="BL41" s="18">
        <f t="shared" si="11"/>
        <v>11.066999999999998</v>
      </c>
      <c r="BM41" s="19">
        <f t="shared" si="12"/>
        <v>0</v>
      </c>
      <c r="BO41" s="17">
        <f t="shared" si="13"/>
        <v>18.440000000000001</v>
      </c>
      <c r="BP41" s="18">
        <f t="shared" si="13"/>
        <v>20.283999999999999</v>
      </c>
      <c r="BQ41" s="19">
        <f t="shared" si="13"/>
        <v>11.066999999999998</v>
      </c>
      <c r="BS41" s="9" t="str">
        <f t="shared" si="1"/>
        <v>2.3</v>
      </c>
      <c r="BT41" s="18">
        <f t="shared" si="41"/>
        <v>0.40499999999999758</v>
      </c>
      <c r="BU41" s="19">
        <f t="shared" si="42"/>
        <v>10.662000000000001</v>
      </c>
      <c r="BW41" s="29">
        <f t="shared" si="14"/>
        <v>0</v>
      </c>
      <c r="BX41" s="30">
        <f t="shared" si="15"/>
        <v>0</v>
      </c>
      <c r="BZ41" s="17">
        <f t="shared" si="40"/>
        <v>0.40499999999999758</v>
      </c>
      <c r="CA41" s="27">
        <f t="shared" si="16"/>
        <v>87.013999999999982</v>
      </c>
      <c r="CB41" s="27">
        <f t="shared" si="17"/>
        <v>319.99999999999994</v>
      </c>
      <c r="CC41" s="19">
        <f t="shared" si="18"/>
        <v>10.662000000000001</v>
      </c>
      <c r="CE41" s="29">
        <f t="shared" si="19"/>
        <v>0</v>
      </c>
      <c r="CF41" s="30">
        <f t="shared" si="20"/>
        <v>0</v>
      </c>
      <c r="CH41" s="69" t="s">
        <v>39</v>
      </c>
      <c r="CI41" s="68">
        <v>0.93300000000000005</v>
      </c>
      <c r="CJ41" s="64">
        <f t="shared" si="21"/>
        <v>2.8740000000000001</v>
      </c>
      <c r="CK41" s="77">
        <v>2.8740000000000001</v>
      </c>
      <c r="CL41" s="68">
        <v>1.0660000000000001</v>
      </c>
      <c r="CM41" s="64">
        <f t="shared" si="22"/>
        <v>9.1999999999999998E-2</v>
      </c>
      <c r="CN41" s="77">
        <v>9.1999999999999998E-2</v>
      </c>
      <c r="CO41" s="68">
        <v>0.26600000000000001</v>
      </c>
      <c r="CP41" s="64">
        <f t="shared" si="23"/>
        <v>0.29599999999999999</v>
      </c>
      <c r="CQ41" s="77">
        <v>0.29599999999999999</v>
      </c>
      <c r="CR41" s="68">
        <v>0.26600000000000001</v>
      </c>
      <c r="CS41" s="64">
        <f t="shared" si="24"/>
        <v>8.5999999999999993E-2</v>
      </c>
      <c r="CT41" s="78">
        <v>8.5999999999999993E-2</v>
      </c>
      <c r="CU41" s="68">
        <v>1.0329999999999999</v>
      </c>
      <c r="CV41" s="64">
        <f t="shared" si="25"/>
        <v>1.18</v>
      </c>
      <c r="CW41" s="77">
        <v>1.18</v>
      </c>
      <c r="CX41" s="68">
        <v>1.1659999999999999</v>
      </c>
      <c r="CY41" s="64">
        <f t="shared" si="26"/>
        <v>2.0190000000000001</v>
      </c>
      <c r="CZ41" s="77">
        <v>2.0190000000000001</v>
      </c>
      <c r="DA41" s="68">
        <v>4.1660000000000004</v>
      </c>
      <c r="DB41" s="64">
        <f t="shared" si="27"/>
        <v>3.157</v>
      </c>
      <c r="DC41" s="77">
        <v>3.157</v>
      </c>
      <c r="DD41" s="68">
        <v>0.46600000000000003</v>
      </c>
      <c r="DE41" s="64">
        <f t="shared" si="28"/>
        <v>0.27</v>
      </c>
      <c r="DF41" s="77">
        <v>0.27</v>
      </c>
      <c r="DG41" s="67">
        <v>1.3</v>
      </c>
      <c r="DH41" s="64">
        <f t="shared" si="29"/>
        <v>0.68899999999999995</v>
      </c>
      <c r="DI41" s="77">
        <v>0.68899999999999995</v>
      </c>
      <c r="DJ41" s="68">
        <v>5.6660000000000004</v>
      </c>
      <c r="DK41" s="64">
        <f t="shared" si="30"/>
        <v>0.109</v>
      </c>
      <c r="DL41" s="77">
        <v>0.109</v>
      </c>
      <c r="DM41" s="68">
        <v>1.6E-2</v>
      </c>
      <c r="DN41" s="64">
        <f t="shared" si="31"/>
        <v>3.0000000000000001E-3</v>
      </c>
      <c r="DO41" s="77">
        <v>3.0000000000000001E-3</v>
      </c>
      <c r="DP41" s="68">
        <v>1.6E-2</v>
      </c>
      <c r="DQ41" s="64">
        <f t="shared" si="32"/>
        <v>1.0999999999999999E-2</v>
      </c>
      <c r="DR41" s="77">
        <v>1.0999999999999999E-2</v>
      </c>
      <c r="DS41" s="68">
        <v>1.6E-2</v>
      </c>
      <c r="DT41" s="64">
        <f t="shared" si="33"/>
        <v>3.0000000000000001E-3</v>
      </c>
      <c r="DU41" s="77">
        <v>3.0000000000000001E-3</v>
      </c>
      <c r="DV41" s="68">
        <v>1.6E-2</v>
      </c>
      <c r="DW41" s="64">
        <f t="shared" si="34"/>
        <v>4.4999999999999998E-2</v>
      </c>
      <c r="DX41" s="77">
        <v>4.4999999999999998E-2</v>
      </c>
      <c r="DY41" s="68">
        <v>1.6E-2</v>
      </c>
      <c r="DZ41" s="64">
        <f t="shared" si="35"/>
        <v>7.6999999999999999E-2</v>
      </c>
      <c r="EA41" s="77">
        <v>7.6999999999999999E-2</v>
      </c>
      <c r="EB41" s="63">
        <v>2</v>
      </c>
      <c r="EC41" s="64">
        <f t="shared" si="36"/>
        <v>0.12</v>
      </c>
      <c r="ED41" s="77">
        <v>0.12</v>
      </c>
      <c r="EE41" s="68">
        <v>1.6E-2</v>
      </c>
      <c r="EF41" s="64">
        <f t="shared" si="37"/>
        <v>0.01</v>
      </c>
      <c r="EG41" s="77">
        <v>0.01</v>
      </c>
      <c r="EH41" s="68">
        <v>1.6E-2</v>
      </c>
      <c r="EI41" s="64">
        <f t="shared" si="38"/>
        <v>2.5999999999999999E-2</v>
      </c>
      <c r="EJ41" s="79">
        <v>2.5999999999999999E-2</v>
      </c>
    </row>
    <row r="42" spans="1:140" ht="12" x14ac:dyDescent="0.2">
      <c r="A42" s="31" t="s">
        <v>40</v>
      </c>
      <c r="B42" s="6">
        <v>0.93300000000000005</v>
      </c>
      <c r="C42" s="6">
        <v>3.2330000000000001</v>
      </c>
      <c r="D42" s="6">
        <v>1.0669999999999999</v>
      </c>
      <c r="E42" s="6">
        <v>0.13200000000000001</v>
      </c>
      <c r="F42" s="6">
        <v>0.26700000000000002</v>
      </c>
      <c r="G42" s="6">
        <v>0.28499999999999998</v>
      </c>
      <c r="H42" s="6">
        <v>0.26700000000000002</v>
      </c>
      <c r="I42" s="6">
        <v>0.27900000000000003</v>
      </c>
      <c r="J42" s="6">
        <v>1.0329999999999999</v>
      </c>
      <c r="K42" s="6">
        <v>1.1839999999999999</v>
      </c>
      <c r="L42" s="6">
        <v>1.167</v>
      </c>
      <c r="M42" s="6">
        <v>1.948</v>
      </c>
      <c r="N42" s="6">
        <v>4.1669999999999998</v>
      </c>
      <c r="O42" s="6">
        <v>3.577</v>
      </c>
      <c r="P42" s="6">
        <v>0.46700000000000003</v>
      </c>
      <c r="Q42" s="6">
        <v>0.28499999999999998</v>
      </c>
      <c r="R42" s="5">
        <v>1.3</v>
      </c>
      <c r="S42" s="6">
        <v>0.81100000000000005</v>
      </c>
      <c r="T42" s="6">
        <v>5.6669999999999998</v>
      </c>
      <c r="U42" s="7">
        <v>0.03</v>
      </c>
      <c r="V42" s="6">
        <v>1.7000000000000001E-2</v>
      </c>
      <c r="W42" s="6">
        <v>1E-3</v>
      </c>
      <c r="X42" s="6">
        <v>1.7000000000000001E-2</v>
      </c>
      <c r="Y42" s="6">
        <v>3.0000000000000001E-3</v>
      </c>
      <c r="Z42" s="6">
        <v>1.7000000000000001E-2</v>
      </c>
      <c r="AA42" s="6">
        <v>3.0000000000000001E-3</v>
      </c>
      <c r="AB42" s="6">
        <v>1.7000000000000001E-2</v>
      </c>
      <c r="AC42" s="6">
        <v>1.0999999999999999E-2</v>
      </c>
      <c r="AD42" s="6">
        <v>1.7000000000000001E-2</v>
      </c>
      <c r="AE42" s="6">
        <v>1.7999999999999999E-2</v>
      </c>
      <c r="AF42" s="4">
        <v>2</v>
      </c>
      <c r="AG42" s="6">
        <v>3.3000000000000002E-2</v>
      </c>
      <c r="AH42" s="6">
        <v>1.7000000000000001E-2</v>
      </c>
      <c r="AI42" s="6">
        <v>3.0000000000000001E-3</v>
      </c>
      <c r="AJ42" s="6">
        <v>1.7000000000000001E-2</v>
      </c>
      <c r="AK42" s="34">
        <v>7.0000000000000001E-3</v>
      </c>
      <c r="AM42" s="17">
        <f t="shared" si="3"/>
        <v>6.6</v>
      </c>
      <c r="AN42" s="18">
        <f t="shared" si="3"/>
        <v>3.2629999999999999</v>
      </c>
      <c r="AO42" s="18">
        <f t="shared" si="3"/>
        <v>1.0839999999999999</v>
      </c>
      <c r="AP42" s="18">
        <f t="shared" si="3"/>
        <v>0.13300000000000001</v>
      </c>
      <c r="AQ42" s="18">
        <f t="shared" si="3"/>
        <v>0.28400000000000003</v>
      </c>
      <c r="AR42" s="18">
        <f t="shared" si="3"/>
        <v>0.28799999999999998</v>
      </c>
      <c r="AS42" s="18">
        <f t="shared" si="3"/>
        <v>0.28400000000000003</v>
      </c>
      <c r="AT42" s="18">
        <f t="shared" si="3"/>
        <v>0.28200000000000003</v>
      </c>
      <c r="AU42" s="18">
        <f t="shared" si="3"/>
        <v>1.0499999999999998</v>
      </c>
      <c r="AV42" s="18">
        <f t="shared" si="3"/>
        <v>1.1949999999999998</v>
      </c>
      <c r="AW42" s="18">
        <f t="shared" si="3"/>
        <v>1.1839999999999999</v>
      </c>
      <c r="AX42" s="18">
        <f t="shared" si="3"/>
        <v>1.966</v>
      </c>
      <c r="AY42" s="18">
        <f t="shared" si="3"/>
        <v>6.1669999999999998</v>
      </c>
      <c r="AZ42" s="18">
        <f t="shared" si="3"/>
        <v>3.61</v>
      </c>
      <c r="BA42" s="18">
        <f t="shared" si="3"/>
        <v>0.48400000000000004</v>
      </c>
      <c r="BB42" s="18">
        <f t="shared" si="3"/>
        <v>0.28799999999999998</v>
      </c>
      <c r="BC42" s="18">
        <f t="shared" si="43"/>
        <v>1.3169999999999999</v>
      </c>
      <c r="BD42" s="19">
        <f t="shared" si="4"/>
        <v>0.81800000000000006</v>
      </c>
      <c r="BF42" s="17">
        <f t="shared" si="5"/>
        <v>7.7860000000000023</v>
      </c>
      <c r="BG42" s="18">
        <f t="shared" si="6"/>
        <v>8.5649999999999995</v>
      </c>
      <c r="BH42" s="18">
        <f t="shared" si="7"/>
        <v>0.10900000000000001</v>
      </c>
      <c r="BI42" s="18">
        <f t="shared" si="8"/>
        <v>0</v>
      </c>
      <c r="BJ42" s="18">
        <f t="shared" si="9"/>
        <v>10.668000000000001</v>
      </c>
      <c r="BK42" s="18">
        <f t="shared" si="10"/>
        <v>11.734999999999999</v>
      </c>
      <c r="BL42" s="18">
        <f t="shared" si="11"/>
        <v>11.734</v>
      </c>
      <c r="BM42" s="19">
        <f t="shared" si="12"/>
        <v>0</v>
      </c>
      <c r="BO42" s="17">
        <f t="shared" si="13"/>
        <v>18.454000000000004</v>
      </c>
      <c r="BP42" s="18">
        <f t="shared" si="13"/>
        <v>20.299999999999997</v>
      </c>
      <c r="BQ42" s="19">
        <f t="shared" si="13"/>
        <v>11.843</v>
      </c>
      <c r="BS42" s="9" t="str">
        <f t="shared" si="1"/>
        <v>2.3</v>
      </c>
      <c r="BT42" s="18">
        <f t="shared" si="41"/>
        <v>1.1749999999999989</v>
      </c>
      <c r="BU42" s="19">
        <f t="shared" si="42"/>
        <v>10.668000000000001</v>
      </c>
      <c r="BW42" s="29">
        <f t="shared" si="14"/>
        <v>0</v>
      </c>
      <c r="BX42" s="30">
        <f t="shared" si="15"/>
        <v>0</v>
      </c>
      <c r="BZ42" s="17">
        <f t="shared" si="40"/>
        <v>1.1749999999999989</v>
      </c>
      <c r="CA42" s="27">
        <f t="shared" si="16"/>
        <v>87.013999999999982</v>
      </c>
      <c r="CB42" s="27">
        <f t="shared" si="17"/>
        <v>319.99999999999994</v>
      </c>
      <c r="CC42" s="19">
        <f t="shared" si="18"/>
        <v>10.668000000000001</v>
      </c>
      <c r="CE42" s="29">
        <f t="shared" si="19"/>
        <v>0</v>
      </c>
      <c r="CF42" s="30">
        <f t="shared" si="20"/>
        <v>0</v>
      </c>
      <c r="CH42" s="69" t="s">
        <v>40</v>
      </c>
      <c r="CI42" s="68">
        <v>0.93300000000000005</v>
      </c>
      <c r="CJ42" s="64">
        <f t="shared" si="21"/>
        <v>2.9390000000000001</v>
      </c>
      <c r="CK42" s="77">
        <v>2.9390000000000001</v>
      </c>
      <c r="CL42" s="68">
        <v>1.0669999999999999</v>
      </c>
      <c r="CM42" s="64">
        <f t="shared" si="22"/>
        <v>0.12</v>
      </c>
      <c r="CN42" s="77">
        <v>0.12</v>
      </c>
      <c r="CO42" s="68">
        <v>0.26700000000000002</v>
      </c>
      <c r="CP42" s="64">
        <f t="shared" si="23"/>
        <v>0.25900000000000001</v>
      </c>
      <c r="CQ42" s="77">
        <v>0.25900000000000001</v>
      </c>
      <c r="CR42" s="68">
        <v>0.26700000000000002</v>
      </c>
      <c r="CS42" s="64">
        <f t="shared" si="24"/>
        <v>0.254</v>
      </c>
      <c r="CT42" s="78">
        <v>0.254</v>
      </c>
      <c r="CU42" s="68">
        <v>1.0329999999999999</v>
      </c>
      <c r="CV42" s="64">
        <f t="shared" si="25"/>
        <v>1.0760000000000001</v>
      </c>
      <c r="CW42" s="77">
        <v>1.0760000000000001</v>
      </c>
      <c r="CX42" s="68">
        <v>1.167</v>
      </c>
      <c r="CY42" s="64">
        <f t="shared" si="26"/>
        <v>1.7709999999999999</v>
      </c>
      <c r="CZ42" s="77">
        <v>1.7709999999999999</v>
      </c>
      <c r="DA42" s="68">
        <v>4.1669999999999998</v>
      </c>
      <c r="DB42" s="64">
        <f t="shared" si="27"/>
        <v>3.2519999999999998</v>
      </c>
      <c r="DC42" s="77">
        <v>3.2519999999999998</v>
      </c>
      <c r="DD42" s="68">
        <v>0.46700000000000003</v>
      </c>
      <c r="DE42" s="64">
        <f t="shared" si="28"/>
        <v>0.25900000000000001</v>
      </c>
      <c r="DF42" s="77">
        <v>0.25900000000000001</v>
      </c>
      <c r="DG42" s="67">
        <v>1.3</v>
      </c>
      <c r="DH42" s="64">
        <f t="shared" si="29"/>
        <v>0.73699999999999999</v>
      </c>
      <c r="DI42" s="77">
        <v>0.73699999999999999</v>
      </c>
      <c r="DJ42" s="68">
        <v>5.6669999999999998</v>
      </c>
      <c r="DK42" s="64">
        <f t="shared" si="30"/>
        <v>0.32400000000000001</v>
      </c>
      <c r="DL42" s="77">
        <v>0.32400000000000001</v>
      </c>
      <c r="DM42" s="68">
        <v>1.7000000000000001E-2</v>
      </c>
      <c r="DN42" s="64">
        <f t="shared" si="31"/>
        <v>1.2999999999999999E-2</v>
      </c>
      <c r="DO42" s="77">
        <v>1.2999999999999999E-2</v>
      </c>
      <c r="DP42" s="68">
        <v>1.7000000000000001E-2</v>
      </c>
      <c r="DQ42" s="64">
        <f t="shared" si="32"/>
        <v>2.9000000000000001E-2</v>
      </c>
      <c r="DR42" s="77">
        <v>2.9000000000000001E-2</v>
      </c>
      <c r="DS42" s="68">
        <v>1.7000000000000001E-2</v>
      </c>
      <c r="DT42" s="64">
        <f t="shared" si="33"/>
        <v>2.8000000000000001E-2</v>
      </c>
      <c r="DU42" s="77">
        <v>2.8000000000000001E-2</v>
      </c>
      <c r="DV42" s="68">
        <v>1.7000000000000001E-2</v>
      </c>
      <c r="DW42" s="64">
        <f t="shared" si="34"/>
        <v>0.11899999999999999</v>
      </c>
      <c r="DX42" s="77">
        <v>0.11899999999999999</v>
      </c>
      <c r="DY42" s="68">
        <v>1.7000000000000001E-2</v>
      </c>
      <c r="DZ42" s="64">
        <f t="shared" si="35"/>
        <v>0.19500000000000001</v>
      </c>
      <c r="EA42" s="77">
        <v>0.19500000000000001</v>
      </c>
      <c r="EB42" s="63">
        <v>2</v>
      </c>
      <c r="EC42" s="64">
        <f t="shared" si="36"/>
        <v>0.35799999999999998</v>
      </c>
      <c r="ED42" s="77">
        <v>0.35799999999999998</v>
      </c>
      <c r="EE42" s="68">
        <v>1.7000000000000001E-2</v>
      </c>
      <c r="EF42" s="64">
        <f t="shared" si="37"/>
        <v>2.9000000000000001E-2</v>
      </c>
      <c r="EG42" s="77">
        <v>2.9000000000000001E-2</v>
      </c>
      <c r="EH42" s="68">
        <v>1.7000000000000001E-2</v>
      </c>
      <c r="EI42" s="64">
        <f t="shared" si="38"/>
        <v>8.1000000000000003E-2</v>
      </c>
      <c r="EJ42" s="79">
        <v>8.1000000000000003E-2</v>
      </c>
    </row>
    <row r="43" spans="1:140" ht="12" x14ac:dyDescent="0.2">
      <c r="A43" s="31" t="s">
        <v>41</v>
      </c>
      <c r="B43" s="6">
        <v>0.93300000000000005</v>
      </c>
      <c r="C43" s="6">
        <v>2.7480000000000002</v>
      </c>
      <c r="D43" s="6">
        <v>1.0660000000000001</v>
      </c>
      <c r="E43" s="6">
        <v>0.129</v>
      </c>
      <c r="F43" s="6">
        <v>0.26600000000000001</v>
      </c>
      <c r="G43" s="6">
        <v>0.16900000000000001</v>
      </c>
      <c r="H43" s="6">
        <v>0.26600000000000001</v>
      </c>
      <c r="I43" s="6">
        <v>0.188</v>
      </c>
      <c r="J43" s="6">
        <v>1.0329999999999999</v>
      </c>
      <c r="K43" s="6">
        <v>0.92100000000000004</v>
      </c>
      <c r="L43" s="6">
        <v>1.1659999999999999</v>
      </c>
      <c r="M43" s="6">
        <v>1.2729999999999999</v>
      </c>
      <c r="N43" s="6">
        <v>4.1660000000000004</v>
      </c>
      <c r="O43" s="6">
        <v>2.7610000000000001</v>
      </c>
      <c r="P43" s="6">
        <v>0.46600000000000003</v>
      </c>
      <c r="Q43" s="6">
        <v>0.20799999999999999</v>
      </c>
      <c r="R43" s="5">
        <v>1.3</v>
      </c>
      <c r="S43" s="6">
        <v>0.61499999999999999</v>
      </c>
      <c r="T43" s="6">
        <v>5.6660000000000004</v>
      </c>
      <c r="U43" s="4">
        <v>0</v>
      </c>
      <c r="V43" s="6">
        <v>1.6E-2</v>
      </c>
      <c r="W43" s="4">
        <v>0</v>
      </c>
      <c r="X43" s="6">
        <v>1.6E-2</v>
      </c>
      <c r="Y43" s="4">
        <v>0</v>
      </c>
      <c r="Z43" s="6">
        <v>1.6E-2</v>
      </c>
      <c r="AA43" s="4">
        <v>0</v>
      </c>
      <c r="AB43" s="6">
        <v>1.6E-2</v>
      </c>
      <c r="AC43" s="4">
        <v>0</v>
      </c>
      <c r="AD43" s="6">
        <v>1.6E-2</v>
      </c>
      <c r="AE43" s="4">
        <v>0</v>
      </c>
      <c r="AF43" s="4">
        <v>2</v>
      </c>
      <c r="AG43" s="4">
        <v>0</v>
      </c>
      <c r="AH43" s="6">
        <v>1.6E-2</v>
      </c>
      <c r="AI43" s="4">
        <v>0</v>
      </c>
      <c r="AJ43" s="6">
        <v>1.6E-2</v>
      </c>
      <c r="AK43" s="32">
        <v>0</v>
      </c>
      <c r="AM43" s="17">
        <f t="shared" si="3"/>
        <v>6.5990000000000002</v>
      </c>
      <c r="AN43" s="18">
        <f t="shared" si="3"/>
        <v>2.7480000000000002</v>
      </c>
      <c r="AO43" s="18">
        <f t="shared" si="3"/>
        <v>1.0820000000000001</v>
      </c>
      <c r="AP43" s="18">
        <f t="shared" si="3"/>
        <v>0.129</v>
      </c>
      <c r="AQ43" s="18">
        <f t="shared" si="3"/>
        <v>0.28200000000000003</v>
      </c>
      <c r="AR43" s="18">
        <f t="shared" si="3"/>
        <v>0.16900000000000001</v>
      </c>
      <c r="AS43" s="18">
        <f t="shared" si="3"/>
        <v>0.28200000000000003</v>
      </c>
      <c r="AT43" s="18">
        <f t="shared" si="3"/>
        <v>0.188</v>
      </c>
      <c r="AU43" s="18">
        <f t="shared" si="3"/>
        <v>1.0489999999999999</v>
      </c>
      <c r="AV43" s="18">
        <f t="shared" si="3"/>
        <v>0.92100000000000004</v>
      </c>
      <c r="AW43" s="18">
        <f t="shared" si="3"/>
        <v>1.1819999999999999</v>
      </c>
      <c r="AX43" s="18">
        <f t="shared" si="3"/>
        <v>1.2729999999999999</v>
      </c>
      <c r="AY43" s="18">
        <f t="shared" si="3"/>
        <v>6.1660000000000004</v>
      </c>
      <c r="AZ43" s="18">
        <f t="shared" si="3"/>
        <v>2.7610000000000001</v>
      </c>
      <c r="BA43" s="18">
        <f t="shared" si="3"/>
        <v>0.48200000000000004</v>
      </c>
      <c r="BB43" s="18">
        <f t="shared" si="3"/>
        <v>0.20799999999999999</v>
      </c>
      <c r="BC43" s="18">
        <f t="shared" si="43"/>
        <v>1.3160000000000001</v>
      </c>
      <c r="BD43" s="19">
        <f t="shared" si="4"/>
        <v>0.61499999999999999</v>
      </c>
      <c r="BF43" s="17">
        <f t="shared" si="5"/>
        <v>7.7780000000000005</v>
      </c>
      <c r="BG43" s="18">
        <f t="shared" si="6"/>
        <v>8.5559999999999992</v>
      </c>
      <c r="BH43" s="18">
        <f t="shared" si="7"/>
        <v>0</v>
      </c>
      <c r="BI43" s="18">
        <f t="shared" si="8"/>
        <v>0</v>
      </c>
      <c r="BJ43" s="18">
        <f t="shared" si="9"/>
        <v>10.662000000000001</v>
      </c>
      <c r="BK43" s="18">
        <f t="shared" si="10"/>
        <v>11.728</v>
      </c>
      <c r="BL43" s="18">
        <f t="shared" si="11"/>
        <v>9.0120000000000005</v>
      </c>
      <c r="BM43" s="19">
        <f t="shared" si="12"/>
        <v>0</v>
      </c>
      <c r="BO43" s="17">
        <f t="shared" si="13"/>
        <v>18.440000000000001</v>
      </c>
      <c r="BP43" s="18">
        <f t="shared" si="13"/>
        <v>20.283999999999999</v>
      </c>
      <c r="BQ43" s="19">
        <f t="shared" si="13"/>
        <v>9.0120000000000005</v>
      </c>
      <c r="BS43" s="9" t="str">
        <f t="shared" si="1"/>
        <v>2.3</v>
      </c>
      <c r="BT43" s="18">
        <f t="shared" si="41"/>
        <v>0</v>
      </c>
      <c r="BU43" s="19">
        <f t="shared" si="42"/>
        <v>9.0120000000000005</v>
      </c>
      <c r="BW43" s="29">
        <f t="shared" si="14"/>
        <v>0</v>
      </c>
      <c r="BX43" s="30">
        <f t="shared" si="15"/>
        <v>0</v>
      </c>
      <c r="BZ43" s="17">
        <f t="shared" si="40"/>
        <v>0</v>
      </c>
      <c r="CA43" s="27">
        <f t="shared" si="16"/>
        <v>87.013999999999982</v>
      </c>
      <c r="CB43" s="27">
        <f t="shared" si="17"/>
        <v>319.99999999999994</v>
      </c>
      <c r="CC43" s="19">
        <f t="shared" si="18"/>
        <v>9.0120000000000005</v>
      </c>
      <c r="CE43" s="29">
        <f t="shared" si="19"/>
        <v>0</v>
      </c>
      <c r="CF43" s="30">
        <f t="shared" si="20"/>
        <v>0</v>
      </c>
      <c r="CH43" s="69" t="s">
        <v>41</v>
      </c>
      <c r="CI43" s="68">
        <v>0.93300000000000005</v>
      </c>
      <c r="CJ43" s="64">
        <f t="shared" si="21"/>
        <v>2.7480000000000002</v>
      </c>
      <c r="CK43" s="77">
        <v>2.7480000000000002</v>
      </c>
      <c r="CL43" s="68">
        <v>1.0660000000000001</v>
      </c>
      <c r="CM43" s="64">
        <f t="shared" si="22"/>
        <v>0.129</v>
      </c>
      <c r="CN43" s="77">
        <v>0.129</v>
      </c>
      <c r="CO43" s="68">
        <v>0.26600000000000001</v>
      </c>
      <c r="CP43" s="64">
        <f t="shared" si="23"/>
        <v>0.16900000000000001</v>
      </c>
      <c r="CQ43" s="77">
        <v>0.16900000000000001</v>
      </c>
      <c r="CR43" s="68">
        <v>0.26600000000000001</v>
      </c>
      <c r="CS43" s="64">
        <f t="shared" si="24"/>
        <v>0.188</v>
      </c>
      <c r="CT43" s="78">
        <v>0.188</v>
      </c>
      <c r="CU43" s="68">
        <v>1.0329999999999999</v>
      </c>
      <c r="CV43" s="64">
        <f t="shared" si="25"/>
        <v>0.92100000000000004</v>
      </c>
      <c r="CW43" s="77">
        <v>0.92100000000000004</v>
      </c>
      <c r="CX43" s="68">
        <v>1.1659999999999999</v>
      </c>
      <c r="CY43" s="64">
        <f t="shared" si="26"/>
        <v>1.2729999999999999</v>
      </c>
      <c r="CZ43" s="77">
        <v>1.2729999999999999</v>
      </c>
      <c r="DA43" s="68">
        <v>4.1660000000000004</v>
      </c>
      <c r="DB43" s="64">
        <f t="shared" si="27"/>
        <v>2.7610000000000001</v>
      </c>
      <c r="DC43" s="77">
        <v>2.7610000000000001</v>
      </c>
      <c r="DD43" s="68">
        <v>0.46600000000000003</v>
      </c>
      <c r="DE43" s="64">
        <f t="shared" si="28"/>
        <v>0.20799999999999999</v>
      </c>
      <c r="DF43" s="77">
        <v>0.20799999999999999</v>
      </c>
      <c r="DG43" s="67">
        <v>1.3</v>
      </c>
      <c r="DH43" s="64">
        <f t="shared" si="29"/>
        <v>0.61499999999999999</v>
      </c>
      <c r="DI43" s="77">
        <v>0.61499999999999999</v>
      </c>
      <c r="DJ43" s="68">
        <v>5.6660000000000004</v>
      </c>
      <c r="DK43" s="64">
        <f t="shared" si="30"/>
        <v>0</v>
      </c>
      <c r="DL43" s="77">
        <v>0</v>
      </c>
      <c r="DM43" s="68">
        <v>1.6E-2</v>
      </c>
      <c r="DN43" s="64">
        <f t="shared" si="31"/>
        <v>0</v>
      </c>
      <c r="DO43" s="77">
        <v>0</v>
      </c>
      <c r="DP43" s="68">
        <v>1.6E-2</v>
      </c>
      <c r="DQ43" s="64">
        <f t="shared" si="32"/>
        <v>0</v>
      </c>
      <c r="DR43" s="77">
        <v>0</v>
      </c>
      <c r="DS43" s="68">
        <v>1.6E-2</v>
      </c>
      <c r="DT43" s="64">
        <f t="shared" si="33"/>
        <v>0</v>
      </c>
      <c r="DU43" s="77">
        <v>0</v>
      </c>
      <c r="DV43" s="68">
        <v>1.6E-2</v>
      </c>
      <c r="DW43" s="64">
        <f t="shared" si="34"/>
        <v>0</v>
      </c>
      <c r="DX43" s="77">
        <v>0</v>
      </c>
      <c r="DY43" s="68">
        <v>1.6E-2</v>
      </c>
      <c r="DZ43" s="64">
        <f t="shared" si="35"/>
        <v>0</v>
      </c>
      <c r="EA43" s="77">
        <v>0</v>
      </c>
      <c r="EB43" s="63">
        <v>2</v>
      </c>
      <c r="EC43" s="64">
        <f t="shared" si="36"/>
        <v>0</v>
      </c>
      <c r="ED43" s="77">
        <v>0</v>
      </c>
      <c r="EE43" s="68">
        <v>1.6E-2</v>
      </c>
      <c r="EF43" s="64">
        <f t="shared" si="37"/>
        <v>0</v>
      </c>
      <c r="EG43" s="77">
        <v>0</v>
      </c>
      <c r="EH43" s="68">
        <v>1.6E-2</v>
      </c>
      <c r="EI43" s="64">
        <f t="shared" si="38"/>
        <v>0</v>
      </c>
      <c r="EJ43" s="79">
        <v>0</v>
      </c>
    </row>
    <row r="44" spans="1:140" ht="12" x14ac:dyDescent="0.2">
      <c r="A44" s="31"/>
      <c r="B44" s="8">
        <f>SUM(B14:B43)</f>
        <v>27.999999999999996</v>
      </c>
      <c r="C44" s="8">
        <f t="shared" ref="C44:AK44" si="44">SUM(C14:C43)</f>
        <v>93.371000000000024</v>
      </c>
      <c r="D44" s="8">
        <f t="shared" si="44"/>
        <v>31.999999999999993</v>
      </c>
      <c r="E44" s="8">
        <f t="shared" si="44"/>
        <v>11.722999999999997</v>
      </c>
      <c r="F44" s="8">
        <f t="shared" si="44"/>
        <v>8.0000000000000018</v>
      </c>
      <c r="G44" s="8">
        <f t="shared" si="44"/>
        <v>5.847999999999999</v>
      </c>
      <c r="H44" s="8">
        <f t="shared" si="44"/>
        <v>8.0000000000000018</v>
      </c>
      <c r="I44" s="8">
        <f t="shared" si="44"/>
        <v>4.4360000000000008</v>
      </c>
      <c r="J44" s="8">
        <f t="shared" si="44"/>
        <v>31.000000000000014</v>
      </c>
      <c r="K44" s="8">
        <f t="shared" si="44"/>
        <v>28.89</v>
      </c>
      <c r="L44" s="8">
        <f t="shared" si="44"/>
        <v>35.000000000000007</v>
      </c>
      <c r="M44" s="8">
        <f t="shared" si="44"/>
        <v>36.238999999999997</v>
      </c>
      <c r="N44" s="8">
        <f t="shared" si="44"/>
        <v>125</v>
      </c>
      <c r="O44" s="8">
        <f t="shared" si="44"/>
        <v>104.63499999999999</v>
      </c>
      <c r="P44" s="8">
        <f t="shared" si="44"/>
        <v>13.999999999999998</v>
      </c>
      <c r="Q44" s="8">
        <f t="shared" si="44"/>
        <v>5.774</v>
      </c>
      <c r="R44" s="8">
        <f t="shared" si="44"/>
        <v>38.999999999999993</v>
      </c>
      <c r="S44" s="8">
        <f t="shared" si="44"/>
        <v>29.085000000000001</v>
      </c>
      <c r="T44" s="8">
        <f t="shared" si="44"/>
        <v>170</v>
      </c>
      <c r="U44" s="8">
        <f t="shared" si="44"/>
        <v>24.093</v>
      </c>
      <c r="V44" s="8">
        <f t="shared" si="44"/>
        <v>0.50000000000000033</v>
      </c>
      <c r="W44" s="8">
        <f t="shared" si="44"/>
        <v>3.8679999999999994</v>
      </c>
      <c r="X44" s="8">
        <f t="shared" si="44"/>
        <v>0.50000000000000033</v>
      </c>
      <c r="Y44" s="8">
        <f t="shared" si="44"/>
        <v>1.7459999999999998</v>
      </c>
      <c r="Z44" s="8">
        <f t="shared" si="44"/>
        <v>0.50000000000000033</v>
      </c>
      <c r="AA44" s="8">
        <f t="shared" si="44"/>
        <v>1.421</v>
      </c>
      <c r="AB44" s="8">
        <f t="shared" si="44"/>
        <v>0.50000000000000033</v>
      </c>
      <c r="AC44" s="8">
        <f t="shared" si="44"/>
        <v>7.8309999999999995</v>
      </c>
      <c r="AD44" s="8">
        <f t="shared" si="44"/>
        <v>0.50000000000000033</v>
      </c>
      <c r="AE44" s="8">
        <f t="shared" si="44"/>
        <v>10.228000000000002</v>
      </c>
      <c r="AF44" s="8">
        <f t="shared" si="44"/>
        <v>60</v>
      </c>
      <c r="AG44" s="8">
        <f t="shared" si="44"/>
        <v>27.652999999999999</v>
      </c>
      <c r="AH44" s="8">
        <f t="shared" si="44"/>
        <v>0.50000000000000033</v>
      </c>
      <c r="AI44" s="8">
        <f t="shared" si="44"/>
        <v>1.5049999999999999</v>
      </c>
      <c r="AJ44" s="8">
        <f t="shared" si="44"/>
        <v>0.50000000000000033</v>
      </c>
      <c r="AK44" s="35">
        <f t="shared" si="44"/>
        <v>8.668000000000001</v>
      </c>
      <c r="AM44" s="9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1"/>
      <c r="BF44" s="17">
        <f t="shared" si="5"/>
        <v>233.5</v>
      </c>
      <c r="BG44" s="18">
        <f t="shared" si="6"/>
        <v>256.85000000000002</v>
      </c>
      <c r="BH44" s="18">
        <f t="shared" si="7"/>
        <v>87.013000000000005</v>
      </c>
      <c r="BI44" s="18"/>
      <c r="BJ44" s="18">
        <f t="shared" si="9"/>
        <v>320</v>
      </c>
      <c r="BK44" s="18">
        <f t="shared" si="10"/>
        <v>352</v>
      </c>
      <c r="BL44" s="18">
        <f t="shared" si="11"/>
        <v>320.00100000000003</v>
      </c>
      <c r="BM44" s="20"/>
      <c r="BO44" s="17"/>
      <c r="BP44" s="18"/>
      <c r="BQ44" s="19"/>
      <c r="BS44" s="9"/>
      <c r="BT44" s="10"/>
      <c r="BU44" s="11"/>
      <c r="BW44" s="29"/>
      <c r="BX44" s="30"/>
      <c r="BZ44" s="9"/>
      <c r="CA44" s="10"/>
      <c r="CB44" s="10"/>
      <c r="CC44" s="11"/>
      <c r="CE44" s="29"/>
      <c r="CF44" s="30"/>
      <c r="CH44" s="9"/>
      <c r="CI44" s="10"/>
      <c r="CJ44" s="10"/>
      <c r="CK44" s="42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1"/>
    </row>
    <row r="45" spans="1:140" ht="12" thickBot="1" x14ac:dyDescent="0.25">
      <c r="A45" s="24"/>
      <c r="B45" s="36">
        <f>SUM(B14:B43)</f>
        <v>27.999999999999996</v>
      </c>
      <c r="C45" s="36">
        <f t="shared" ref="C45:AK45" si="45">SUM(C14:C43)</f>
        <v>93.371000000000024</v>
      </c>
      <c r="D45" s="36">
        <f t="shared" si="45"/>
        <v>31.999999999999993</v>
      </c>
      <c r="E45" s="36">
        <f t="shared" si="45"/>
        <v>11.722999999999997</v>
      </c>
      <c r="F45" s="36">
        <f t="shared" si="45"/>
        <v>8.0000000000000018</v>
      </c>
      <c r="G45" s="36">
        <f t="shared" si="45"/>
        <v>5.847999999999999</v>
      </c>
      <c r="H45" s="36">
        <f t="shared" si="45"/>
        <v>8.0000000000000018</v>
      </c>
      <c r="I45" s="36">
        <f t="shared" si="45"/>
        <v>4.4360000000000008</v>
      </c>
      <c r="J45" s="36">
        <f t="shared" si="45"/>
        <v>31.000000000000014</v>
      </c>
      <c r="K45" s="36">
        <f t="shared" si="45"/>
        <v>28.89</v>
      </c>
      <c r="L45" s="36">
        <f t="shared" si="45"/>
        <v>35.000000000000007</v>
      </c>
      <c r="M45" s="36">
        <f t="shared" si="45"/>
        <v>36.238999999999997</v>
      </c>
      <c r="N45" s="36">
        <f t="shared" si="45"/>
        <v>125</v>
      </c>
      <c r="O45" s="36">
        <f t="shared" si="45"/>
        <v>104.63499999999999</v>
      </c>
      <c r="P45" s="36">
        <f t="shared" si="45"/>
        <v>13.999999999999998</v>
      </c>
      <c r="Q45" s="36">
        <f t="shared" si="45"/>
        <v>5.774</v>
      </c>
      <c r="R45" s="36">
        <f t="shared" si="45"/>
        <v>38.999999999999993</v>
      </c>
      <c r="S45" s="36">
        <f t="shared" si="45"/>
        <v>29.085000000000001</v>
      </c>
      <c r="T45" s="36">
        <f t="shared" si="45"/>
        <v>170</v>
      </c>
      <c r="U45" s="36">
        <f t="shared" si="45"/>
        <v>24.093</v>
      </c>
      <c r="V45" s="36">
        <f t="shared" si="45"/>
        <v>0.50000000000000033</v>
      </c>
      <c r="W45" s="36">
        <f t="shared" si="45"/>
        <v>3.8679999999999994</v>
      </c>
      <c r="X45" s="36">
        <f t="shared" si="45"/>
        <v>0.50000000000000033</v>
      </c>
      <c r="Y45" s="36">
        <f t="shared" si="45"/>
        <v>1.7459999999999998</v>
      </c>
      <c r="Z45" s="36">
        <f t="shared" si="45"/>
        <v>0.50000000000000033</v>
      </c>
      <c r="AA45" s="36">
        <f t="shared" si="45"/>
        <v>1.421</v>
      </c>
      <c r="AB45" s="36">
        <f t="shared" si="45"/>
        <v>0.50000000000000033</v>
      </c>
      <c r="AC45" s="36">
        <f t="shared" si="45"/>
        <v>7.8309999999999995</v>
      </c>
      <c r="AD45" s="36">
        <f t="shared" si="45"/>
        <v>0.50000000000000033</v>
      </c>
      <c r="AE45" s="36">
        <f t="shared" si="45"/>
        <v>10.228000000000002</v>
      </c>
      <c r="AF45" s="36">
        <f t="shared" si="45"/>
        <v>60</v>
      </c>
      <c r="AG45" s="36">
        <f t="shared" si="45"/>
        <v>27.652999999999999</v>
      </c>
      <c r="AH45" s="36">
        <f t="shared" si="45"/>
        <v>0.50000000000000033</v>
      </c>
      <c r="AI45" s="36">
        <f t="shared" si="45"/>
        <v>1.5049999999999999</v>
      </c>
      <c r="AJ45" s="36">
        <f t="shared" si="45"/>
        <v>0.50000000000000033</v>
      </c>
      <c r="AK45" s="37">
        <f t="shared" si="45"/>
        <v>8.668000000000001</v>
      </c>
      <c r="AM45" s="21">
        <f>SUM(AM14:AM43)</f>
        <v>197.99999999999991</v>
      </c>
      <c r="AN45" s="22">
        <f t="shared" ref="AN45:BD45" si="46">SUM(AN14:AN43)</f>
        <v>117.46400000000003</v>
      </c>
      <c r="AO45" s="22">
        <f t="shared" si="46"/>
        <v>32.5</v>
      </c>
      <c r="AP45" s="22">
        <f t="shared" si="46"/>
        <v>15.591000000000003</v>
      </c>
      <c r="AQ45" s="22">
        <f t="shared" si="46"/>
        <v>8.4999999999999982</v>
      </c>
      <c r="AR45" s="22">
        <f t="shared" si="46"/>
        <v>7.5939999999999994</v>
      </c>
      <c r="AS45" s="22">
        <f t="shared" si="46"/>
        <v>8.4999999999999982</v>
      </c>
      <c r="AT45" s="22">
        <f t="shared" si="46"/>
        <v>5.8570000000000002</v>
      </c>
      <c r="AU45" s="22">
        <f t="shared" si="46"/>
        <v>31.499999999999996</v>
      </c>
      <c r="AV45" s="22">
        <f t="shared" si="46"/>
        <v>36.720999999999997</v>
      </c>
      <c r="AW45" s="22">
        <f t="shared" si="46"/>
        <v>35.499999999999993</v>
      </c>
      <c r="AX45" s="22">
        <f t="shared" si="46"/>
        <v>46.467000000000013</v>
      </c>
      <c r="AY45" s="22">
        <f t="shared" si="46"/>
        <v>184.99999999999997</v>
      </c>
      <c r="AZ45" s="22">
        <f t="shared" si="46"/>
        <v>132.28800000000004</v>
      </c>
      <c r="BA45" s="22">
        <f t="shared" si="46"/>
        <v>14.499999999999996</v>
      </c>
      <c r="BB45" s="22">
        <f t="shared" si="46"/>
        <v>7.2790000000000017</v>
      </c>
      <c r="BC45" s="22">
        <f t="shared" si="46"/>
        <v>39.5</v>
      </c>
      <c r="BD45" s="23">
        <f t="shared" si="46"/>
        <v>37.753</v>
      </c>
      <c r="BF45" s="21">
        <f t="shared" ref="BF45:BM45" si="47">SUM(BF14:BF43)</f>
        <v>233.5</v>
      </c>
      <c r="BG45" s="22">
        <f t="shared" si="47"/>
        <v>256.86000000000007</v>
      </c>
      <c r="BH45" s="22">
        <f t="shared" si="47"/>
        <v>87.012999999999977</v>
      </c>
      <c r="BI45" s="22">
        <f t="shared" si="47"/>
        <v>0</v>
      </c>
      <c r="BJ45" s="22">
        <f t="shared" si="47"/>
        <v>319.99999999999994</v>
      </c>
      <c r="BK45" s="22">
        <f t="shared" si="47"/>
        <v>352.00000000000011</v>
      </c>
      <c r="BL45" s="22">
        <f t="shared" si="47"/>
        <v>320.00100000000003</v>
      </c>
      <c r="BM45" s="23">
        <f t="shared" si="47"/>
        <v>1.2230000000000061</v>
      </c>
      <c r="BO45" s="21">
        <f>SUM(BO14:BO43)</f>
        <v>553.50000000000023</v>
      </c>
      <c r="BP45" s="22">
        <f>SUM(BP14:BP43)</f>
        <v>608.8599999999999</v>
      </c>
      <c r="BQ45" s="23">
        <f>SUM(BQ14:BQ43)</f>
        <v>407.01399999999995</v>
      </c>
      <c r="BS45" s="24"/>
      <c r="BT45" s="22">
        <f>SUM(BT14:BT43)</f>
        <v>101.28599999999997</v>
      </c>
      <c r="BU45" s="23">
        <f>SUM(BU14:BU43)</f>
        <v>305.72799999999995</v>
      </c>
      <c r="BW45" s="21">
        <f>SUM(BW14:BW44)</f>
        <v>0</v>
      </c>
      <c r="BX45" s="23">
        <f>SUM(BX14:BX44)</f>
        <v>1.2210000000000036</v>
      </c>
      <c r="BZ45" s="21">
        <f>SUM(BZ14:BZ43)</f>
        <v>87.013999999999967</v>
      </c>
      <c r="CA45" s="28"/>
      <c r="CB45" s="28"/>
      <c r="CC45" s="23">
        <f>SUM(CC14:CC43)</f>
        <v>320</v>
      </c>
      <c r="CE45" s="21">
        <f>SUM(CE14:CE44)</f>
        <v>0</v>
      </c>
      <c r="CF45" s="23">
        <f>SUM(CF14:CF44)</f>
        <v>1.2210000000000036</v>
      </c>
      <c r="CH45" s="74"/>
      <c r="CI45" s="75">
        <f t="shared" ref="CI45:EJ45" si="48">SUM(CI14:CI43)</f>
        <v>27.999999999999996</v>
      </c>
      <c r="CJ45" s="75">
        <f t="shared" si="48"/>
        <v>93.409000000000006</v>
      </c>
      <c r="CK45" s="75">
        <f t="shared" si="48"/>
        <v>93.409000000000006</v>
      </c>
      <c r="CL45" s="75">
        <f t="shared" si="48"/>
        <v>31.999999999999993</v>
      </c>
      <c r="CM45" s="75">
        <f t="shared" si="48"/>
        <v>11.779999999999998</v>
      </c>
      <c r="CN45" s="75">
        <f t="shared" si="48"/>
        <v>11.779999999999998</v>
      </c>
      <c r="CO45" s="75">
        <f t="shared" si="48"/>
        <v>8.0000000000000018</v>
      </c>
      <c r="CP45" s="75">
        <f t="shared" si="48"/>
        <v>5.8380000000000001</v>
      </c>
      <c r="CQ45" s="75">
        <f t="shared" si="48"/>
        <v>5.8380000000000001</v>
      </c>
      <c r="CR45" s="75">
        <f t="shared" si="48"/>
        <v>8.0000000000000018</v>
      </c>
      <c r="CS45" s="75">
        <f t="shared" si="48"/>
        <v>4.4379999999999997</v>
      </c>
      <c r="CT45" s="75">
        <f t="shared" si="48"/>
        <v>4.4379999999999997</v>
      </c>
      <c r="CU45" s="75">
        <f t="shared" si="48"/>
        <v>31.000000000000014</v>
      </c>
      <c r="CV45" s="75">
        <f t="shared" si="48"/>
        <v>28.849</v>
      </c>
      <c r="CW45" s="75">
        <f t="shared" si="48"/>
        <v>28.849</v>
      </c>
      <c r="CX45" s="75">
        <f t="shared" si="48"/>
        <v>35.000000000000007</v>
      </c>
      <c r="CY45" s="75">
        <f t="shared" si="48"/>
        <v>36.077000000000005</v>
      </c>
      <c r="CZ45" s="75">
        <f t="shared" si="48"/>
        <v>36.077000000000005</v>
      </c>
      <c r="DA45" s="75">
        <f t="shared" si="48"/>
        <v>125</v>
      </c>
      <c r="DB45" s="75">
        <f t="shared" si="48"/>
        <v>104.72399999999998</v>
      </c>
      <c r="DC45" s="75">
        <f t="shared" si="48"/>
        <v>104.72399999999998</v>
      </c>
      <c r="DD45" s="75">
        <f t="shared" si="48"/>
        <v>13.999999999999998</v>
      </c>
      <c r="DE45" s="75">
        <f t="shared" si="48"/>
        <v>5.7480000000000011</v>
      </c>
      <c r="DF45" s="75">
        <f t="shared" si="48"/>
        <v>5.7480000000000011</v>
      </c>
      <c r="DG45" s="75">
        <f t="shared" si="48"/>
        <v>38.999999999999993</v>
      </c>
      <c r="DH45" s="75">
        <f t="shared" si="48"/>
        <v>29.132999999999999</v>
      </c>
      <c r="DI45" s="75">
        <f t="shared" si="48"/>
        <v>29.132999999999999</v>
      </c>
      <c r="DJ45" s="75">
        <f t="shared" si="48"/>
        <v>170</v>
      </c>
      <c r="DK45" s="75">
        <f t="shared" si="48"/>
        <v>24.055000000000003</v>
      </c>
      <c r="DL45" s="75">
        <f t="shared" si="48"/>
        <v>24.055000000000003</v>
      </c>
      <c r="DM45" s="75">
        <f t="shared" si="48"/>
        <v>0.50000000000000033</v>
      </c>
      <c r="DN45" s="75">
        <f t="shared" si="48"/>
        <v>3.8110000000000004</v>
      </c>
      <c r="DO45" s="75">
        <f t="shared" si="48"/>
        <v>3.8110000000000004</v>
      </c>
      <c r="DP45" s="75">
        <f t="shared" si="48"/>
        <v>0.50000000000000033</v>
      </c>
      <c r="DQ45" s="75">
        <f t="shared" si="48"/>
        <v>1.7559999999999998</v>
      </c>
      <c r="DR45" s="75">
        <f t="shared" si="48"/>
        <v>1.7559999999999998</v>
      </c>
      <c r="DS45" s="75">
        <f t="shared" si="48"/>
        <v>0.50000000000000033</v>
      </c>
      <c r="DT45" s="75">
        <f t="shared" si="48"/>
        <v>1.419</v>
      </c>
      <c r="DU45" s="75">
        <f t="shared" si="48"/>
        <v>1.419</v>
      </c>
      <c r="DV45" s="75">
        <f t="shared" si="48"/>
        <v>0.50000000000000033</v>
      </c>
      <c r="DW45" s="75">
        <f t="shared" si="48"/>
        <v>7.8719999999999999</v>
      </c>
      <c r="DX45" s="75">
        <f t="shared" si="48"/>
        <v>7.8719999999999999</v>
      </c>
      <c r="DY45" s="75">
        <f t="shared" si="48"/>
        <v>0.50000000000000033</v>
      </c>
      <c r="DZ45" s="75">
        <f t="shared" si="48"/>
        <v>10.39</v>
      </c>
      <c r="EA45" s="75">
        <f t="shared" si="48"/>
        <v>10.39</v>
      </c>
      <c r="EB45" s="75">
        <f t="shared" si="48"/>
        <v>60</v>
      </c>
      <c r="EC45" s="75">
        <f t="shared" si="48"/>
        <v>27.564</v>
      </c>
      <c r="ED45" s="75">
        <f t="shared" si="48"/>
        <v>27.564</v>
      </c>
      <c r="EE45" s="75">
        <f t="shared" si="48"/>
        <v>0.50000000000000033</v>
      </c>
      <c r="EF45" s="75">
        <f t="shared" si="48"/>
        <v>1.5309999999999997</v>
      </c>
      <c r="EG45" s="75">
        <f t="shared" si="48"/>
        <v>1.5309999999999997</v>
      </c>
      <c r="EH45" s="75">
        <f t="shared" si="48"/>
        <v>0.50000000000000033</v>
      </c>
      <c r="EI45" s="75">
        <f t="shared" si="48"/>
        <v>8.6199999999999992</v>
      </c>
      <c r="EJ45" s="76">
        <f t="shared" si="48"/>
        <v>8.6199999999999992</v>
      </c>
    </row>
    <row r="49" spans="71:91" ht="26.25" customHeight="1" x14ac:dyDescent="0.2">
      <c r="BS49" s="58" t="s">
        <v>76</v>
      </c>
      <c r="BT49" s="58"/>
      <c r="BU49" s="58"/>
      <c r="BZ49" s="58" t="s">
        <v>84</v>
      </c>
      <c r="CA49" s="58"/>
      <c r="CB49" s="58"/>
    </row>
    <row r="50" spans="71:91" x14ac:dyDescent="0.2">
      <c r="BS50" s="25" t="s">
        <v>77</v>
      </c>
      <c r="BT50" s="25" t="b">
        <f>BT45&gt;BF45</f>
        <v>0</v>
      </c>
      <c r="BZ50" s="25" t="s">
        <v>77</v>
      </c>
      <c r="CA50" s="25" t="b">
        <f>BZ45&gt;BF45</f>
        <v>0</v>
      </c>
    </row>
    <row r="51" spans="71:91" x14ac:dyDescent="0.2">
      <c r="BS51" s="25" t="s">
        <v>78</v>
      </c>
      <c r="BT51" s="25" t="b">
        <f>AND(BU45&gt;BJ45,BT45&lt;BF45)</f>
        <v>0</v>
      </c>
      <c r="BZ51" s="25" t="s">
        <v>78</v>
      </c>
      <c r="CA51" s="25" t="b">
        <f>AND(CC45&gt;BJ45,BZ45&lt;BF45)</f>
        <v>0</v>
      </c>
    </row>
    <row r="52" spans="71:91" x14ac:dyDescent="0.2">
      <c r="BS52" s="25" t="s">
        <v>79</v>
      </c>
      <c r="BT52" s="25" t="b">
        <f>AND(BU45&lt;BJ45,BT45&gt;0)</f>
        <v>1</v>
      </c>
      <c r="BZ52" s="25" t="s">
        <v>79</v>
      </c>
      <c r="CA52" s="25" t="b">
        <f>AND(CC45&lt;BJ45,BZ45&gt;0)</f>
        <v>0</v>
      </c>
      <c r="CL52" s="3" t="s">
        <v>44</v>
      </c>
      <c r="CM52">
        <f>SUMIFS($CI$45:$EI$45,$CI$4:$EI$4,CL52,$CI$13:$EI$13,"Факт")</f>
        <v>319.99599999999992</v>
      </c>
    </row>
    <row r="53" spans="71:91" x14ac:dyDescent="0.2">
      <c r="CL53" s="3" t="s">
        <v>69</v>
      </c>
      <c r="CM53">
        <f>SUMIFS($CI$45:$EI$45,$CI$4:$EI$4,CL53,$CI$13:$EI$13,"Факт")</f>
        <v>87.018000000000015</v>
      </c>
    </row>
  </sheetData>
  <mergeCells count="67">
    <mergeCell ref="Z6:AA6"/>
    <mergeCell ref="AB6:AC6"/>
    <mergeCell ref="AD6:AE6"/>
    <mergeCell ref="H6:I6"/>
    <mergeCell ref="BZ1:CC1"/>
    <mergeCell ref="CE1:CF1"/>
    <mergeCell ref="BW1:BX1"/>
    <mergeCell ref="BZ49:CB49"/>
    <mergeCell ref="BS49:BU49"/>
    <mergeCell ref="BS1:BU1"/>
    <mergeCell ref="BS4:BS6"/>
    <mergeCell ref="B11:S11"/>
    <mergeCell ref="T11:AK11"/>
    <mergeCell ref="B6:C6"/>
    <mergeCell ref="D6:E6"/>
    <mergeCell ref="F6:G6"/>
    <mergeCell ref="J6:K6"/>
    <mergeCell ref="L6:M6"/>
    <mergeCell ref="N6:O6"/>
    <mergeCell ref="P6:Q6"/>
    <mergeCell ref="R6:S6"/>
    <mergeCell ref="AF6:AG6"/>
    <mergeCell ref="AH6:AI6"/>
    <mergeCell ref="AJ6:AK6"/>
    <mergeCell ref="T6:U6"/>
    <mergeCell ref="V6:W6"/>
    <mergeCell ref="X6:Y6"/>
    <mergeCell ref="CH1:EI1"/>
    <mergeCell ref="CI3:EI3"/>
    <mergeCell ref="CI5:DH5"/>
    <mergeCell ref="DJ5:EI5"/>
    <mergeCell ref="CI6:CJ6"/>
    <mergeCell ref="CL6:CM6"/>
    <mergeCell ref="CO6:CP6"/>
    <mergeCell ref="CR6:CS6"/>
    <mergeCell ref="CU6:CV6"/>
    <mergeCell ref="CX6:CY6"/>
    <mergeCell ref="EH6:EI6"/>
    <mergeCell ref="DA6:DB6"/>
    <mergeCell ref="DD6:DE6"/>
    <mergeCell ref="DG6:DH6"/>
    <mergeCell ref="DJ6:DK6"/>
    <mergeCell ref="DM6:DN6"/>
    <mergeCell ref="A1:AK1"/>
    <mergeCell ref="BO1:BQ1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AM1:BD1"/>
    <mergeCell ref="BF1:BM1"/>
    <mergeCell ref="T5:AK5"/>
    <mergeCell ref="B3:AK3"/>
    <mergeCell ref="B5:S5"/>
    <mergeCell ref="DV6:DW6"/>
    <mergeCell ref="DY6:DZ6"/>
    <mergeCell ref="EB6:EC6"/>
    <mergeCell ref="EE6:EF6"/>
    <mergeCell ref="CI11:DH11"/>
    <mergeCell ref="DJ11:EI11"/>
    <mergeCell ref="DS6:DT6"/>
    <mergeCell ref="DP6:DQ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7"/>
  <sheetViews>
    <sheetView topLeftCell="A10" workbookViewId="0">
      <selection activeCell="F47" sqref="F47"/>
    </sheetView>
  </sheetViews>
  <sheetFormatPr defaultRowHeight="15" x14ac:dyDescent="0.25"/>
  <cols>
    <col min="1" max="16384" width="9.33203125" style="43"/>
  </cols>
  <sheetData>
    <row r="1" spans="1:18" x14ac:dyDescent="0.25">
      <c r="A1" s="42">
        <v>37</v>
      </c>
      <c r="B1" s="42">
        <v>38</v>
      </c>
      <c r="C1" s="42">
        <v>39</v>
      </c>
      <c r="D1" s="42">
        <v>40</v>
      </c>
      <c r="E1" s="42">
        <v>41</v>
      </c>
      <c r="F1" s="42">
        <v>42</v>
      </c>
      <c r="G1" s="42">
        <v>43</v>
      </c>
      <c r="H1" s="42">
        <v>44</v>
      </c>
      <c r="I1" s="42">
        <v>45</v>
      </c>
      <c r="J1" s="42">
        <v>46</v>
      </c>
      <c r="K1" s="42">
        <v>47</v>
      </c>
      <c r="L1" s="42">
        <v>48</v>
      </c>
      <c r="M1" s="42">
        <v>49</v>
      </c>
      <c r="N1" s="42">
        <v>50</v>
      </c>
      <c r="O1" s="42">
        <v>51</v>
      </c>
      <c r="P1" s="42">
        <v>52</v>
      </c>
      <c r="Q1" s="42">
        <v>53</v>
      </c>
      <c r="R1" s="42">
        <v>54</v>
      </c>
    </row>
    <row r="2" spans="1:18" x14ac:dyDescent="0.25">
      <c r="A2" s="42" t="s">
        <v>43</v>
      </c>
      <c r="B2" s="42" t="s">
        <v>43</v>
      </c>
      <c r="C2" s="42" t="s">
        <v>43</v>
      </c>
      <c r="D2" s="42" t="s">
        <v>43</v>
      </c>
      <c r="E2" s="42" t="s">
        <v>43</v>
      </c>
      <c r="F2" s="42" t="s">
        <v>43</v>
      </c>
      <c r="G2" s="42" t="s">
        <v>43</v>
      </c>
      <c r="H2" s="42" t="s">
        <v>43</v>
      </c>
      <c r="I2" s="42" t="s">
        <v>43</v>
      </c>
      <c r="J2" s="42" t="s">
        <v>43</v>
      </c>
      <c r="K2" s="42" t="s">
        <v>43</v>
      </c>
      <c r="L2" s="42" t="s">
        <v>43</v>
      </c>
      <c r="M2" s="42" t="s">
        <v>43</v>
      </c>
      <c r="N2" s="42" t="s">
        <v>43</v>
      </c>
      <c r="O2" s="42" t="s">
        <v>43</v>
      </c>
      <c r="P2" s="42" t="s">
        <v>43</v>
      </c>
      <c r="Q2" s="42" t="s">
        <v>43</v>
      </c>
      <c r="R2" s="42" t="s">
        <v>43</v>
      </c>
    </row>
    <row r="3" spans="1:18" x14ac:dyDescent="0.25">
      <c r="A3" s="42" t="s">
        <v>44</v>
      </c>
      <c r="B3" s="42" t="s">
        <v>44</v>
      </c>
      <c r="C3" s="42" t="s">
        <v>44</v>
      </c>
      <c r="D3" s="42" t="s">
        <v>44</v>
      </c>
      <c r="E3" s="42" t="s">
        <v>44</v>
      </c>
      <c r="F3" s="42" t="s">
        <v>44</v>
      </c>
      <c r="G3" s="42" t="s">
        <v>44</v>
      </c>
      <c r="H3" s="42" t="s">
        <v>44</v>
      </c>
      <c r="I3" s="42" t="s">
        <v>44</v>
      </c>
      <c r="J3" s="42" t="s">
        <v>69</v>
      </c>
      <c r="K3" s="42" t="s">
        <v>69</v>
      </c>
      <c r="L3" s="42" t="s">
        <v>69</v>
      </c>
      <c r="M3" s="42" t="s">
        <v>69</v>
      </c>
      <c r="N3" s="42" t="s">
        <v>69</v>
      </c>
      <c r="O3" s="42" t="s">
        <v>69</v>
      </c>
      <c r="P3" s="42" t="s">
        <v>69</v>
      </c>
      <c r="Q3" s="42" t="s">
        <v>69</v>
      </c>
      <c r="R3" s="42" t="s">
        <v>69</v>
      </c>
    </row>
    <row r="4" spans="1:18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x14ac:dyDescent="0.25">
      <c r="A5" s="42" t="s">
        <v>46</v>
      </c>
      <c r="B5" s="42" t="s">
        <v>53</v>
      </c>
      <c r="C5" s="42" t="s">
        <v>55</v>
      </c>
      <c r="D5" s="42" t="s">
        <v>57</v>
      </c>
      <c r="E5" s="42" t="s">
        <v>59</v>
      </c>
      <c r="F5" s="42" t="s">
        <v>61</v>
      </c>
      <c r="G5" s="42" t="s">
        <v>63</v>
      </c>
      <c r="H5" s="42" t="s">
        <v>65</v>
      </c>
      <c r="I5" s="42" t="s">
        <v>67</v>
      </c>
      <c r="J5" s="42" t="s">
        <v>46</v>
      </c>
      <c r="K5" s="42" t="s">
        <v>53</v>
      </c>
      <c r="L5" s="42" t="s">
        <v>55</v>
      </c>
      <c r="M5" s="42" t="s">
        <v>57</v>
      </c>
      <c r="N5" s="42" t="s">
        <v>59</v>
      </c>
      <c r="O5" s="42" t="s">
        <v>61</v>
      </c>
      <c r="P5" s="42" t="s">
        <v>63</v>
      </c>
      <c r="Q5" s="42" t="s">
        <v>65</v>
      </c>
      <c r="R5" s="42" t="s">
        <v>67</v>
      </c>
    </row>
    <row r="6" spans="1:18" x14ac:dyDescent="0.25">
      <c r="A6" s="42" t="s">
        <v>47</v>
      </c>
      <c r="B6" s="42" t="s">
        <v>54</v>
      </c>
      <c r="C6" s="42" t="s">
        <v>56</v>
      </c>
      <c r="D6" s="42" t="s">
        <v>58</v>
      </c>
      <c r="E6" s="42" t="s">
        <v>60</v>
      </c>
      <c r="F6" s="42" t="s">
        <v>62</v>
      </c>
      <c r="G6" s="42" t="s">
        <v>64</v>
      </c>
      <c r="H6" s="42" t="s">
        <v>66</v>
      </c>
      <c r="I6" s="42" t="s">
        <v>68</v>
      </c>
      <c r="J6" s="42" t="s">
        <v>47</v>
      </c>
      <c r="K6" s="42" t="s">
        <v>54</v>
      </c>
      <c r="L6" s="42" t="s">
        <v>56</v>
      </c>
      <c r="M6" s="42" t="s">
        <v>58</v>
      </c>
      <c r="N6" s="42" t="s">
        <v>60</v>
      </c>
      <c r="O6" s="42" t="s">
        <v>62</v>
      </c>
      <c r="P6" s="42" t="s">
        <v>64</v>
      </c>
      <c r="Q6" s="42" t="s">
        <v>66</v>
      </c>
      <c r="R6" s="42" t="s">
        <v>68</v>
      </c>
    </row>
    <row r="7" spans="1:18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x14ac:dyDescent="0.25">
      <c r="A13" s="42" t="s">
        <v>89</v>
      </c>
      <c r="B13" s="42" t="s">
        <v>89</v>
      </c>
      <c r="C13" s="42" t="s">
        <v>89</v>
      </c>
      <c r="D13" s="42" t="s">
        <v>89</v>
      </c>
      <c r="E13" s="42" t="s">
        <v>89</v>
      </c>
      <c r="F13" s="42" t="s">
        <v>89</v>
      </c>
      <c r="G13" s="42" t="s">
        <v>89</v>
      </c>
      <c r="H13" s="42" t="s">
        <v>89</v>
      </c>
      <c r="I13" s="42" t="s">
        <v>89</v>
      </c>
      <c r="J13" s="42" t="s">
        <v>89</v>
      </c>
      <c r="K13" s="42" t="s">
        <v>89</v>
      </c>
      <c r="L13" s="42" t="s">
        <v>89</v>
      </c>
      <c r="M13" s="42" t="s">
        <v>89</v>
      </c>
      <c r="N13" s="42" t="s">
        <v>89</v>
      </c>
      <c r="O13" s="42" t="s">
        <v>89</v>
      </c>
      <c r="P13" s="42" t="s">
        <v>89</v>
      </c>
      <c r="Q13" s="42" t="s">
        <v>89</v>
      </c>
      <c r="R13" s="42" t="s">
        <v>89</v>
      </c>
    </row>
    <row r="14" spans="1:18" x14ac:dyDescent="0.25">
      <c r="A14" s="77">
        <v>3.1080000000000001</v>
      </c>
      <c r="B14" s="77">
        <v>0.52400000000000002</v>
      </c>
      <c r="C14" s="77">
        <v>0.23799999999999999</v>
      </c>
      <c r="D14" s="77">
        <v>0.216</v>
      </c>
      <c r="E14" s="77">
        <v>1.2170000000000001</v>
      </c>
      <c r="F14" s="77">
        <v>1.3440000000000001</v>
      </c>
      <c r="G14" s="77">
        <v>3.7149999999999999</v>
      </c>
      <c r="H14" s="77">
        <v>0.18099999999999999</v>
      </c>
      <c r="I14" s="77">
        <v>1.194</v>
      </c>
      <c r="J14" s="77">
        <v>2.2669999999999999</v>
      </c>
      <c r="K14" s="77">
        <v>0.38300000000000001</v>
      </c>
      <c r="L14" s="77">
        <v>0.17299999999999999</v>
      </c>
      <c r="M14" s="77">
        <v>0.158</v>
      </c>
      <c r="N14" s="77">
        <v>0.88700000000000001</v>
      </c>
      <c r="O14" s="77">
        <v>0.98099999999999998</v>
      </c>
      <c r="P14" s="77">
        <v>2.7090000000000001</v>
      </c>
      <c r="Q14" s="77">
        <v>0.13200000000000001</v>
      </c>
      <c r="R14" s="77">
        <v>0.87</v>
      </c>
    </row>
    <row r="15" spans="1:18" x14ac:dyDescent="0.25">
      <c r="A15" s="77">
        <v>3.1539999999999999</v>
      </c>
      <c r="B15" s="77">
        <v>0.51700000000000002</v>
      </c>
      <c r="C15" s="77">
        <v>0.22800000000000001</v>
      </c>
      <c r="D15" s="77">
        <v>0.186</v>
      </c>
      <c r="E15" s="77">
        <v>1.1990000000000001</v>
      </c>
      <c r="F15" s="77">
        <v>1.3580000000000001</v>
      </c>
      <c r="G15" s="77">
        <v>3.7509999999999999</v>
      </c>
      <c r="H15" s="77">
        <v>0.17199999999999999</v>
      </c>
      <c r="I15" s="77">
        <v>1.17</v>
      </c>
      <c r="J15" s="77">
        <v>2.133</v>
      </c>
      <c r="K15" s="77">
        <v>0.34899999999999998</v>
      </c>
      <c r="L15" s="77">
        <v>0.155</v>
      </c>
      <c r="M15" s="77">
        <v>0.125</v>
      </c>
      <c r="N15" s="77">
        <v>0.81100000000000005</v>
      </c>
      <c r="O15" s="77">
        <v>0.91800000000000004</v>
      </c>
      <c r="P15" s="77">
        <v>2.5369999999999999</v>
      </c>
      <c r="Q15" s="77">
        <v>0.11700000000000001</v>
      </c>
      <c r="R15" s="77">
        <v>0.79200000000000004</v>
      </c>
    </row>
    <row r="16" spans="1:18" x14ac:dyDescent="0.25">
      <c r="A16" s="77">
        <v>3.4119999999999999</v>
      </c>
      <c r="B16" s="77">
        <v>0.52500000000000002</v>
      </c>
      <c r="C16" s="77">
        <v>0.20499999999999999</v>
      </c>
      <c r="D16" s="77">
        <v>0.16900000000000001</v>
      </c>
      <c r="E16" s="77">
        <v>1.0229999999999999</v>
      </c>
      <c r="F16" s="77">
        <v>1.1000000000000001</v>
      </c>
      <c r="G16" s="77">
        <v>4.0149999999999997</v>
      </c>
      <c r="H16" s="77">
        <v>0.17</v>
      </c>
      <c r="I16" s="77">
        <v>1.119</v>
      </c>
      <c r="J16" s="77">
        <v>1.27</v>
      </c>
      <c r="K16" s="77">
        <v>0.19500000000000001</v>
      </c>
      <c r="L16" s="77">
        <v>7.5999999999999998E-2</v>
      </c>
      <c r="M16" s="77">
        <v>6.3E-2</v>
      </c>
      <c r="N16" s="77">
        <v>0.38100000000000001</v>
      </c>
      <c r="O16" s="77">
        <v>0.40899999999999997</v>
      </c>
      <c r="P16" s="77">
        <v>1.4950000000000001</v>
      </c>
      <c r="Q16" s="77">
        <v>6.3E-2</v>
      </c>
      <c r="R16" s="77">
        <v>0.41599999999999998</v>
      </c>
    </row>
    <row r="17" spans="1:18" x14ac:dyDescent="0.25">
      <c r="A17" s="77">
        <v>3.355</v>
      </c>
      <c r="B17" s="77">
        <v>0.54200000000000004</v>
      </c>
      <c r="C17" s="77">
        <v>0.182</v>
      </c>
      <c r="D17" s="77">
        <v>0.12</v>
      </c>
      <c r="E17" s="77">
        <v>1.03</v>
      </c>
      <c r="F17" s="77">
        <v>0.98699999999999999</v>
      </c>
      <c r="G17" s="77">
        <v>4.2649999999999997</v>
      </c>
      <c r="H17" s="77">
        <v>0.17199999999999999</v>
      </c>
      <c r="I17" s="77">
        <v>1.081</v>
      </c>
      <c r="J17" s="77">
        <v>0.68200000000000005</v>
      </c>
      <c r="K17" s="77">
        <v>0.11</v>
      </c>
      <c r="L17" s="77">
        <v>3.6999999999999998E-2</v>
      </c>
      <c r="M17" s="77">
        <v>2.5000000000000001E-2</v>
      </c>
      <c r="N17" s="77">
        <v>0.21</v>
      </c>
      <c r="O17" s="77">
        <v>0.20100000000000001</v>
      </c>
      <c r="P17" s="77">
        <v>0.86799999999999999</v>
      </c>
      <c r="Q17" s="77">
        <v>3.5000000000000003E-2</v>
      </c>
      <c r="R17" s="77">
        <v>0.22</v>
      </c>
    </row>
    <row r="18" spans="1:18" x14ac:dyDescent="0.25">
      <c r="A18" s="77">
        <v>3.4609999999999999</v>
      </c>
      <c r="B18" s="77">
        <v>0.54900000000000004</v>
      </c>
      <c r="C18" s="77">
        <v>0.15</v>
      </c>
      <c r="D18" s="77">
        <v>0.14599999999999999</v>
      </c>
      <c r="E18" s="77">
        <v>1.028</v>
      </c>
      <c r="F18" s="77">
        <v>1.0960000000000001</v>
      </c>
      <c r="G18" s="77">
        <v>3.9670000000000001</v>
      </c>
      <c r="H18" s="77">
        <v>0.221</v>
      </c>
      <c r="I18" s="77">
        <v>1.1200000000000001</v>
      </c>
      <c r="J18" s="77">
        <v>0.52</v>
      </c>
      <c r="K18" s="77">
        <v>8.3000000000000004E-2</v>
      </c>
      <c r="L18" s="77">
        <v>2.1999999999999999E-2</v>
      </c>
      <c r="M18" s="77">
        <v>2.1999999999999999E-2</v>
      </c>
      <c r="N18" s="77">
        <v>0.155</v>
      </c>
      <c r="O18" s="77">
        <v>0.16500000000000001</v>
      </c>
      <c r="P18" s="77">
        <v>0.59599999999999997</v>
      </c>
      <c r="Q18" s="77">
        <v>3.3000000000000002E-2</v>
      </c>
      <c r="R18" s="77">
        <v>0.16800000000000001</v>
      </c>
    </row>
    <row r="19" spans="1:18" x14ac:dyDescent="0.25">
      <c r="A19" s="77">
        <v>3.5459999999999998</v>
      </c>
      <c r="B19" s="77">
        <v>0.55300000000000005</v>
      </c>
      <c r="C19" s="77">
        <v>0.13400000000000001</v>
      </c>
      <c r="D19" s="77">
        <v>0.10100000000000001</v>
      </c>
      <c r="E19" s="77">
        <v>1.038</v>
      </c>
      <c r="F19" s="77">
        <v>1.1180000000000001</v>
      </c>
      <c r="G19" s="77">
        <v>3.9239999999999999</v>
      </c>
      <c r="H19" s="77">
        <v>0.24</v>
      </c>
      <c r="I19" s="77">
        <v>1.081</v>
      </c>
      <c r="J19" s="77">
        <v>0.36299999999999999</v>
      </c>
      <c r="K19" s="77">
        <v>5.7000000000000002E-2</v>
      </c>
      <c r="L19" s="77">
        <v>1.4E-2</v>
      </c>
      <c r="M19" s="77">
        <v>0.01</v>
      </c>
      <c r="N19" s="77">
        <v>0.106</v>
      </c>
      <c r="O19" s="77">
        <v>0.114</v>
      </c>
      <c r="P19" s="77">
        <v>0.40100000000000002</v>
      </c>
      <c r="Q19" s="77">
        <v>2.4E-2</v>
      </c>
      <c r="R19" s="77">
        <v>0.111</v>
      </c>
    </row>
    <row r="20" spans="1:18" x14ac:dyDescent="0.25">
      <c r="A20" s="77">
        <v>3.6360000000000001</v>
      </c>
      <c r="B20" s="77">
        <v>0.51800000000000002</v>
      </c>
      <c r="C20" s="77">
        <v>0.14799999999999999</v>
      </c>
      <c r="D20" s="77">
        <v>0.11600000000000001</v>
      </c>
      <c r="E20" s="77">
        <v>0.96899999999999997</v>
      </c>
      <c r="F20" s="77">
        <v>1.103</v>
      </c>
      <c r="G20" s="77">
        <v>3.9870000000000001</v>
      </c>
      <c r="H20" s="77">
        <v>0.183</v>
      </c>
      <c r="I20" s="77">
        <v>1.075</v>
      </c>
      <c r="J20" s="77">
        <v>0.31</v>
      </c>
      <c r="K20" s="77">
        <v>4.3999999999999997E-2</v>
      </c>
      <c r="L20" s="77">
        <v>1.2999999999999999E-2</v>
      </c>
      <c r="M20" s="77">
        <v>0.01</v>
      </c>
      <c r="N20" s="77">
        <v>8.3000000000000004E-2</v>
      </c>
      <c r="O20" s="77">
        <v>9.4E-2</v>
      </c>
      <c r="P20" s="77">
        <v>0.34</v>
      </c>
      <c r="Q20" s="77">
        <v>1.6E-2</v>
      </c>
      <c r="R20" s="77">
        <v>9.1999999999999998E-2</v>
      </c>
    </row>
    <row r="21" spans="1:18" x14ac:dyDescent="0.25">
      <c r="A21" s="77">
        <v>3.4060000000000001</v>
      </c>
      <c r="B21" s="77">
        <v>0.54100000000000004</v>
      </c>
      <c r="C21" s="77">
        <v>0.20200000000000001</v>
      </c>
      <c r="D21" s="77">
        <v>0.19700000000000001</v>
      </c>
      <c r="E21" s="77">
        <v>0.94899999999999995</v>
      </c>
      <c r="F21" s="77">
        <v>1.3089999999999999</v>
      </c>
      <c r="G21" s="77">
        <v>3.8260000000000001</v>
      </c>
      <c r="H21" s="77">
        <v>0.20599999999999999</v>
      </c>
      <c r="I21" s="77">
        <v>1.099</v>
      </c>
      <c r="J21" s="77">
        <v>1.08</v>
      </c>
      <c r="K21" s="77">
        <v>0.17199999999999999</v>
      </c>
      <c r="L21" s="77">
        <v>6.4000000000000001E-2</v>
      </c>
      <c r="M21" s="77">
        <v>6.2E-2</v>
      </c>
      <c r="N21" s="77">
        <v>0.30099999999999999</v>
      </c>
      <c r="O21" s="77">
        <v>0.41499999999999998</v>
      </c>
      <c r="P21" s="77">
        <v>1.2130000000000001</v>
      </c>
      <c r="Q21" s="77">
        <v>6.5000000000000002E-2</v>
      </c>
      <c r="R21" s="77">
        <v>0.34799999999999998</v>
      </c>
    </row>
    <row r="22" spans="1:18" x14ac:dyDescent="0.25">
      <c r="A22" s="77">
        <v>3.2450000000000001</v>
      </c>
      <c r="B22" s="77">
        <v>0.51800000000000002</v>
      </c>
      <c r="C22" s="77">
        <v>0.23499999999999999</v>
      </c>
      <c r="D22" s="77">
        <v>0.249</v>
      </c>
      <c r="E22" s="77">
        <v>0.97599999999999998</v>
      </c>
      <c r="F22" s="77">
        <v>1.482</v>
      </c>
      <c r="G22" s="77">
        <v>3.6709999999999998</v>
      </c>
      <c r="H22" s="77">
        <v>0.218</v>
      </c>
      <c r="I22" s="77">
        <v>1.143</v>
      </c>
      <c r="J22" s="77">
        <v>1.714</v>
      </c>
      <c r="K22" s="77">
        <v>0.27400000000000002</v>
      </c>
      <c r="L22" s="77">
        <v>0.124</v>
      </c>
      <c r="M22" s="77">
        <v>0.13200000000000001</v>
      </c>
      <c r="N22" s="77">
        <v>0.51600000000000001</v>
      </c>
      <c r="O22" s="77">
        <v>0.78200000000000003</v>
      </c>
      <c r="P22" s="77">
        <v>1.9390000000000001</v>
      </c>
      <c r="Q22" s="77">
        <v>0.115</v>
      </c>
      <c r="R22" s="77">
        <v>0.60299999999999998</v>
      </c>
    </row>
    <row r="23" spans="1:18" x14ac:dyDescent="0.25">
      <c r="A23" s="77">
        <v>3.2469999999999999</v>
      </c>
      <c r="B23" s="77">
        <v>0.55800000000000005</v>
      </c>
      <c r="C23" s="77">
        <v>0.26200000000000001</v>
      </c>
      <c r="D23" s="77">
        <v>0.23699999999999999</v>
      </c>
      <c r="E23" s="77">
        <v>1.0209999999999999</v>
      </c>
      <c r="F23" s="77">
        <v>1.5089999999999999</v>
      </c>
      <c r="G23" s="77">
        <v>3.4569999999999999</v>
      </c>
      <c r="H23" s="77">
        <v>0.224</v>
      </c>
      <c r="I23" s="77">
        <v>1.2210000000000001</v>
      </c>
      <c r="J23" s="77">
        <v>1.996</v>
      </c>
      <c r="K23" s="77">
        <v>0.34300000000000003</v>
      </c>
      <c r="L23" s="77">
        <v>0.161</v>
      </c>
      <c r="M23" s="77">
        <v>0.14599999999999999</v>
      </c>
      <c r="N23" s="77">
        <v>0.628</v>
      </c>
      <c r="O23" s="77">
        <v>0.92700000000000005</v>
      </c>
      <c r="P23" s="77">
        <v>2.1259999999999999</v>
      </c>
      <c r="Q23" s="77">
        <v>0.13700000000000001</v>
      </c>
      <c r="R23" s="77">
        <v>0.75</v>
      </c>
    </row>
    <row r="24" spans="1:18" x14ac:dyDescent="0.25">
      <c r="A24" s="77">
        <v>3.3620000000000001</v>
      </c>
      <c r="B24" s="77">
        <v>0.59699999999999998</v>
      </c>
      <c r="C24" s="77">
        <v>0.30299999999999999</v>
      </c>
      <c r="D24" s="77">
        <v>0.22900000000000001</v>
      </c>
      <c r="E24" s="77">
        <v>1.1859999999999999</v>
      </c>
      <c r="F24" s="77">
        <v>1.841</v>
      </c>
      <c r="G24" s="77">
        <v>3.8639999999999999</v>
      </c>
      <c r="H24" s="77">
        <v>0.223</v>
      </c>
      <c r="I24" s="77">
        <v>1.3520000000000001</v>
      </c>
      <c r="J24" s="77">
        <v>2.2229999999999999</v>
      </c>
      <c r="K24" s="77">
        <v>0.39500000000000002</v>
      </c>
      <c r="L24" s="77">
        <v>0.2</v>
      </c>
      <c r="M24" s="77">
        <v>0.152</v>
      </c>
      <c r="N24" s="77">
        <v>0.78400000000000003</v>
      </c>
      <c r="O24" s="77">
        <v>1.2170000000000001</v>
      </c>
      <c r="P24" s="77">
        <v>2.5539999999999998</v>
      </c>
      <c r="Q24" s="77">
        <v>0.14699999999999999</v>
      </c>
      <c r="R24" s="77">
        <v>0.89400000000000002</v>
      </c>
    </row>
    <row r="25" spans="1:18" x14ac:dyDescent="0.25">
      <c r="A25" s="77">
        <v>3.085</v>
      </c>
      <c r="B25" s="77">
        <v>0.55000000000000004</v>
      </c>
      <c r="C25" s="77">
        <v>0.28000000000000003</v>
      </c>
      <c r="D25" s="77">
        <v>0.20200000000000001</v>
      </c>
      <c r="E25" s="77">
        <v>1.004</v>
      </c>
      <c r="F25" s="77">
        <v>1.4870000000000001</v>
      </c>
      <c r="G25" s="77">
        <v>3.5870000000000002</v>
      </c>
      <c r="H25" s="77">
        <v>0.255</v>
      </c>
      <c r="I25" s="77">
        <v>1.2769999999999999</v>
      </c>
      <c r="J25" s="77">
        <v>1.782</v>
      </c>
      <c r="K25" s="77">
        <v>0.318</v>
      </c>
      <c r="L25" s="77">
        <v>0.161</v>
      </c>
      <c r="M25" s="77">
        <v>0.11700000000000001</v>
      </c>
      <c r="N25" s="77">
        <v>0.57999999999999996</v>
      </c>
      <c r="O25" s="77">
        <v>0.85899999999999999</v>
      </c>
      <c r="P25" s="77">
        <v>2.0720000000000001</v>
      </c>
      <c r="Q25" s="77">
        <v>0.14799999999999999</v>
      </c>
      <c r="R25" s="77">
        <v>0.73799999999999999</v>
      </c>
    </row>
    <row r="26" spans="1:18" x14ac:dyDescent="0.25">
      <c r="A26" s="77">
        <v>3.21</v>
      </c>
      <c r="B26" s="77">
        <v>0.54900000000000004</v>
      </c>
      <c r="C26" s="77">
        <v>0.27</v>
      </c>
      <c r="D26" s="77">
        <v>0.17</v>
      </c>
      <c r="E26" s="77">
        <v>0.98299999999999998</v>
      </c>
      <c r="F26" s="77">
        <v>1.506</v>
      </c>
      <c r="G26" s="77">
        <v>3.5369999999999999</v>
      </c>
      <c r="H26" s="77">
        <v>0.26300000000000001</v>
      </c>
      <c r="I26" s="77">
        <v>1.2470000000000001</v>
      </c>
      <c r="J26" s="77">
        <v>1.5940000000000001</v>
      </c>
      <c r="K26" s="77">
        <v>0.27300000000000002</v>
      </c>
      <c r="L26" s="77">
        <v>0.13400000000000001</v>
      </c>
      <c r="M26" s="77">
        <v>8.5000000000000006E-2</v>
      </c>
      <c r="N26" s="77">
        <v>0.48799999999999999</v>
      </c>
      <c r="O26" s="77">
        <v>0.748</v>
      </c>
      <c r="P26" s="77">
        <v>1.756</v>
      </c>
      <c r="Q26" s="77">
        <v>0.13100000000000001</v>
      </c>
      <c r="R26" s="77">
        <v>0.61899999999999999</v>
      </c>
    </row>
    <row r="27" spans="1:18" x14ac:dyDescent="0.25">
      <c r="A27" s="77">
        <v>3.306</v>
      </c>
      <c r="B27" s="77">
        <v>0.53500000000000003</v>
      </c>
      <c r="C27" s="77">
        <v>0.25700000000000001</v>
      </c>
      <c r="D27" s="77">
        <v>0.17699999999999999</v>
      </c>
      <c r="E27" s="77">
        <v>1.0229999999999999</v>
      </c>
      <c r="F27" s="77">
        <v>1.4530000000000001</v>
      </c>
      <c r="G27" s="77">
        <v>3.5720000000000001</v>
      </c>
      <c r="H27" s="77">
        <v>0.187</v>
      </c>
      <c r="I27" s="77">
        <v>1.218</v>
      </c>
      <c r="J27" s="77">
        <v>1.484</v>
      </c>
      <c r="K27" s="77">
        <v>0.24</v>
      </c>
      <c r="L27" s="77">
        <v>0.11600000000000001</v>
      </c>
      <c r="M27" s="77">
        <v>0.08</v>
      </c>
      <c r="N27" s="77">
        <v>0.45900000000000002</v>
      </c>
      <c r="O27" s="77">
        <v>0.65300000000000002</v>
      </c>
      <c r="P27" s="77">
        <v>1.6040000000000001</v>
      </c>
      <c r="Q27" s="77">
        <v>8.4000000000000005E-2</v>
      </c>
      <c r="R27" s="77">
        <v>0.54700000000000004</v>
      </c>
    </row>
    <row r="28" spans="1:18" x14ac:dyDescent="0.25">
      <c r="A28" s="77">
        <v>3.41</v>
      </c>
      <c r="B28" s="77">
        <v>0.41799999999999998</v>
      </c>
      <c r="C28" s="77">
        <v>0.221</v>
      </c>
      <c r="D28" s="77">
        <v>0.22</v>
      </c>
      <c r="E28" s="77">
        <v>0.99299999999999999</v>
      </c>
      <c r="F28" s="77">
        <v>1.339</v>
      </c>
      <c r="G28" s="77">
        <v>3.8660000000000001</v>
      </c>
      <c r="H28" s="77">
        <v>0.154</v>
      </c>
      <c r="I28" s="77">
        <v>1.1160000000000001</v>
      </c>
      <c r="J28" s="77">
        <v>1.264</v>
      </c>
      <c r="K28" s="77">
        <v>0.155</v>
      </c>
      <c r="L28" s="77">
        <v>8.2000000000000003E-2</v>
      </c>
      <c r="M28" s="77">
        <v>8.1000000000000003E-2</v>
      </c>
      <c r="N28" s="77">
        <v>0.36799999999999999</v>
      </c>
      <c r="O28" s="77">
        <v>0.496</v>
      </c>
      <c r="P28" s="77">
        <v>1.4330000000000001</v>
      </c>
      <c r="Q28" s="77">
        <v>5.7000000000000002E-2</v>
      </c>
      <c r="R28" s="77">
        <v>0.41299999999999998</v>
      </c>
    </row>
    <row r="29" spans="1:18" x14ac:dyDescent="0.25">
      <c r="A29" s="77">
        <v>3.427</v>
      </c>
      <c r="B29" s="77">
        <v>0.434</v>
      </c>
      <c r="C29" s="77">
        <v>0.223</v>
      </c>
      <c r="D29" s="77">
        <v>0.19500000000000001</v>
      </c>
      <c r="E29" s="77">
        <v>1.0589999999999999</v>
      </c>
      <c r="F29" s="77">
        <v>1.177</v>
      </c>
      <c r="G29" s="77">
        <v>3.911</v>
      </c>
      <c r="H29" s="77">
        <v>0.17799999999999999</v>
      </c>
      <c r="I29" s="77">
        <v>1.123</v>
      </c>
      <c r="J29" s="77">
        <v>0.99199999999999999</v>
      </c>
      <c r="K29" s="77">
        <v>0.126</v>
      </c>
      <c r="L29" s="77">
        <v>6.5000000000000002E-2</v>
      </c>
      <c r="M29" s="77">
        <v>5.6000000000000001E-2</v>
      </c>
      <c r="N29" s="77">
        <v>0.307</v>
      </c>
      <c r="O29" s="77">
        <v>0.34100000000000003</v>
      </c>
      <c r="P29" s="77">
        <v>1.1319999999999999</v>
      </c>
      <c r="Q29" s="77">
        <v>5.1999999999999998E-2</v>
      </c>
      <c r="R29" s="77">
        <v>0.32500000000000001</v>
      </c>
    </row>
    <row r="30" spans="1:18" x14ac:dyDescent="0.25">
      <c r="A30" s="77">
        <v>3.4060000000000001</v>
      </c>
      <c r="B30" s="77">
        <v>0.44700000000000001</v>
      </c>
      <c r="C30" s="77">
        <v>0.18099999999999999</v>
      </c>
      <c r="D30" s="77">
        <v>0.11700000000000001</v>
      </c>
      <c r="E30" s="77">
        <v>0.99399999999999999</v>
      </c>
      <c r="F30" s="77">
        <v>1.232</v>
      </c>
      <c r="G30" s="77">
        <v>4.1669999999999998</v>
      </c>
      <c r="H30" s="77">
        <v>0.16700000000000001</v>
      </c>
      <c r="I30" s="77">
        <v>1.026</v>
      </c>
      <c r="J30" s="77">
        <v>0.51100000000000001</v>
      </c>
      <c r="K30" s="77">
        <v>6.7000000000000004E-2</v>
      </c>
      <c r="L30" s="77">
        <v>2.7E-2</v>
      </c>
      <c r="M30" s="77">
        <v>1.7999999999999999E-2</v>
      </c>
      <c r="N30" s="77">
        <v>0.14899999999999999</v>
      </c>
      <c r="O30" s="77">
        <v>0.185</v>
      </c>
      <c r="P30" s="77">
        <v>0.625</v>
      </c>
      <c r="Q30" s="77">
        <v>2.5000000000000001E-2</v>
      </c>
      <c r="R30" s="77">
        <v>0.154</v>
      </c>
    </row>
    <row r="31" spans="1:18" x14ac:dyDescent="0.25">
      <c r="A31" s="77">
        <v>3.3290000000000002</v>
      </c>
      <c r="B31" s="77">
        <v>0.48499999999999999</v>
      </c>
      <c r="C31" s="77">
        <v>0.19900000000000001</v>
      </c>
      <c r="D31" s="77">
        <v>0.113</v>
      </c>
      <c r="E31" s="77">
        <v>0.999</v>
      </c>
      <c r="F31" s="77">
        <v>1.171</v>
      </c>
      <c r="G31" s="77">
        <v>4.306</v>
      </c>
      <c r="H31" s="77">
        <v>0.189</v>
      </c>
      <c r="I31" s="77">
        <v>0.93700000000000006</v>
      </c>
      <c r="J31" s="77">
        <v>0.34399999999999997</v>
      </c>
      <c r="K31" s="77">
        <v>0.05</v>
      </c>
      <c r="L31" s="77">
        <v>2.1000000000000001E-2</v>
      </c>
      <c r="M31" s="77">
        <v>1.2E-2</v>
      </c>
      <c r="N31" s="77">
        <v>0.10299999999999999</v>
      </c>
      <c r="O31" s="77">
        <v>0.121</v>
      </c>
      <c r="P31" s="77">
        <v>0.44500000000000001</v>
      </c>
      <c r="Q31" s="77">
        <v>0.02</v>
      </c>
      <c r="R31" s="77">
        <v>9.7000000000000003E-2</v>
      </c>
    </row>
    <row r="32" spans="1:18" x14ac:dyDescent="0.25">
      <c r="A32" s="77">
        <v>3.2810000000000001</v>
      </c>
      <c r="B32" s="77">
        <v>0.48199999999999998</v>
      </c>
      <c r="C32" s="77">
        <v>0.20499999999999999</v>
      </c>
      <c r="D32" s="77">
        <v>0.11700000000000001</v>
      </c>
      <c r="E32" s="77">
        <v>0.871</v>
      </c>
      <c r="F32" s="77">
        <v>1.2310000000000001</v>
      </c>
      <c r="G32" s="77">
        <v>3.6459999999999999</v>
      </c>
      <c r="H32" s="77">
        <v>0.192</v>
      </c>
      <c r="I32" s="77">
        <v>1.05</v>
      </c>
      <c r="J32" s="77">
        <v>8.5000000000000006E-2</v>
      </c>
      <c r="K32" s="77">
        <v>1.2E-2</v>
      </c>
      <c r="L32" s="77">
        <v>5.0000000000000001E-3</v>
      </c>
      <c r="M32" s="77">
        <v>3.0000000000000001E-3</v>
      </c>
      <c r="N32" s="77">
        <v>2.1999999999999999E-2</v>
      </c>
      <c r="O32" s="77">
        <v>3.2000000000000001E-2</v>
      </c>
      <c r="P32" s="77">
        <v>9.4E-2</v>
      </c>
      <c r="Q32" s="77">
        <v>5.0000000000000001E-3</v>
      </c>
      <c r="R32" s="77">
        <v>2.7E-2</v>
      </c>
    </row>
    <row r="33" spans="1:18" x14ac:dyDescent="0.25">
      <c r="A33" s="77">
        <v>2.9249999999999998</v>
      </c>
      <c r="B33" s="77">
        <v>0.435</v>
      </c>
      <c r="C33" s="77">
        <v>0.20200000000000001</v>
      </c>
      <c r="D33" s="77">
        <v>8.7999999999999995E-2</v>
      </c>
      <c r="E33" s="77">
        <v>1.0980000000000001</v>
      </c>
      <c r="F33" s="77">
        <v>1.39</v>
      </c>
      <c r="G33" s="77">
        <v>3.2930000000000001</v>
      </c>
      <c r="H33" s="77">
        <v>0.26600000000000001</v>
      </c>
      <c r="I33" s="77">
        <v>0.96499999999999997</v>
      </c>
      <c r="J33" s="77">
        <v>0.872</v>
      </c>
      <c r="K33" s="77">
        <v>0.13</v>
      </c>
      <c r="L33" s="77">
        <v>0.06</v>
      </c>
      <c r="M33" s="77">
        <v>2.5999999999999999E-2</v>
      </c>
      <c r="N33" s="77">
        <v>0.32800000000000001</v>
      </c>
      <c r="O33" s="77">
        <v>0.41499999999999998</v>
      </c>
      <c r="P33" s="77">
        <v>0.98199999999999998</v>
      </c>
      <c r="Q33" s="77">
        <v>7.9000000000000001E-2</v>
      </c>
      <c r="R33" s="77">
        <v>0.28799999999999998</v>
      </c>
    </row>
    <row r="34" spans="1:18" x14ac:dyDescent="0.25">
      <c r="A34" s="77">
        <v>3.1160000000000001</v>
      </c>
      <c r="B34" s="77">
        <v>0.443</v>
      </c>
      <c r="C34" s="77">
        <v>0.13400000000000001</v>
      </c>
      <c r="D34" s="77">
        <v>0.106</v>
      </c>
      <c r="E34" s="77">
        <v>0.95399999999999996</v>
      </c>
      <c r="F34" s="77">
        <v>1.03</v>
      </c>
      <c r="G34" s="77">
        <v>3.7669999999999999</v>
      </c>
      <c r="H34" s="77">
        <v>0.17100000000000001</v>
      </c>
      <c r="I34" s="77">
        <v>0.94699999999999995</v>
      </c>
      <c r="J34" s="77">
        <v>0.13600000000000001</v>
      </c>
      <c r="K34" s="77">
        <v>1.9E-2</v>
      </c>
      <c r="L34" s="77">
        <v>6.0000000000000001E-3</v>
      </c>
      <c r="M34" s="77">
        <v>5.0000000000000001E-3</v>
      </c>
      <c r="N34" s="77">
        <v>4.2000000000000003E-2</v>
      </c>
      <c r="O34" s="77">
        <v>4.4999999999999998E-2</v>
      </c>
      <c r="P34" s="77">
        <v>0.16500000000000001</v>
      </c>
      <c r="Q34" s="77">
        <v>7.0000000000000001E-3</v>
      </c>
      <c r="R34" s="77">
        <v>4.1000000000000002E-2</v>
      </c>
    </row>
    <row r="35" spans="1:18" x14ac:dyDescent="0.25">
      <c r="A35" s="77">
        <v>3.9910000000000001</v>
      </c>
      <c r="B35" s="77">
        <v>0.188</v>
      </c>
      <c r="C35" s="77">
        <v>0.11700000000000001</v>
      </c>
      <c r="D35" s="77">
        <v>0.11700000000000001</v>
      </c>
      <c r="E35" s="77">
        <v>0.74</v>
      </c>
      <c r="F35" s="77">
        <v>0.66</v>
      </c>
      <c r="G35" s="77">
        <v>3.4750000000000001</v>
      </c>
      <c r="H35" s="77">
        <v>0.11899999999999999</v>
      </c>
      <c r="I35" s="77">
        <v>0.88500000000000001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</row>
    <row r="36" spans="1:18" x14ac:dyDescent="0.25">
      <c r="A36" s="77">
        <v>2.274</v>
      </c>
      <c r="B36" s="77">
        <v>0.12</v>
      </c>
      <c r="C36" s="77">
        <v>0.122</v>
      </c>
      <c r="D36" s="77">
        <v>0.115</v>
      </c>
      <c r="E36" s="77">
        <v>0.69399999999999995</v>
      </c>
      <c r="F36" s="77">
        <v>0.7</v>
      </c>
      <c r="G36" s="77">
        <v>3.15</v>
      </c>
      <c r="H36" s="77">
        <v>0.11600000000000001</v>
      </c>
      <c r="I36" s="77">
        <v>0.59399999999999997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1:18" x14ac:dyDescent="0.25">
      <c r="A37" s="77">
        <v>2.4300000000000002</v>
      </c>
      <c r="B37" s="77">
        <v>0.11799999999999999</v>
      </c>
      <c r="C37" s="77">
        <v>8.2000000000000003E-2</v>
      </c>
      <c r="D37" s="77">
        <v>8.7999999999999995E-2</v>
      </c>
      <c r="E37" s="77">
        <v>0.68300000000000005</v>
      </c>
      <c r="F37" s="77">
        <v>0.501</v>
      </c>
      <c r="G37" s="77">
        <v>2.4129999999999998</v>
      </c>
      <c r="H37" s="77">
        <v>0.104</v>
      </c>
      <c r="I37" s="77">
        <v>0.50800000000000001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</row>
    <row r="38" spans="1:18" x14ac:dyDescent="0.25">
      <c r="A38" s="77">
        <v>2.2610000000000001</v>
      </c>
      <c r="B38" s="77">
        <v>0.11600000000000001</v>
      </c>
      <c r="C38" s="77">
        <v>8.7999999999999995E-2</v>
      </c>
      <c r="D38" s="77">
        <v>4.4999999999999998E-2</v>
      </c>
      <c r="E38" s="77">
        <v>0.65700000000000003</v>
      </c>
      <c r="F38" s="77">
        <v>0.52900000000000003</v>
      </c>
      <c r="G38" s="77">
        <v>2.1349999999999998</v>
      </c>
      <c r="H38" s="77">
        <v>0.109</v>
      </c>
      <c r="I38" s="77">
        <v>0.51400000000000001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1:18" x14ac:dyDescent="0.25">
      <c r="A39" s="77">
        <v>2.1139999999999999</v>
      </c>
      <c r="B39" s="77">
        <v>0.112</v>
      </c>
      <c r="C39" s="77">
        <v>0.09</v>
      </c>
      <c r="D39" s="77">
        <v>3.9E-2</v>
      </c>
      <c r="E39" s="77">
        <v>0.50700000000000001</v>
      </c>
      <c r="F39" s="77">
        <v>0.47099999999999997</v>
      </c>
      <c r="G39" s="77">
        <v>1.9430000000000001</v>
      </c>
      <c r="H39" s="77">
        <v>0.14099999999999999</v>
      </c>
      <c r="I39" s="77">
        <v>0.48299999999999998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1:18" x14ac:dyDescent="0.25">
      <c r="A40" s="77">
        <v>2.351</v>
      </c>
      <c r="B40" s="77">
        <v>6.5000000000000002E-2</v>
      </c>
      <c r="C40" s="77">
        <v>0.156</v>
      </c>
      <c r="D40" s="77">
        <v>3.5000000000000003E-2</v>
      </c>
      <c r="E40" s="77">
        <v>0.77700000000000002</v>
      </c>
      <c r="F40" s="77">
        <v>0.89</v>
      </c>
      <c r="G40" s="77">
        <v>2.3439999999999999</v>
      </c>
      <c r="H40" s="77">
        <v>0.19</v>
      </c>
      <c r="I40" s="77">
        <v>0.54700000000000004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1:18" x14ac:dyDescent="0.25">
      <c r="A41" s="77">
        <v>2.8740000000000001</v>
      </c>
      <c r="B41" s="77">
        <v>9.1999999999999998E-2</v>
      </c>
      <c r="C41" s="77">
        <v>0.29599999999999999</v>
      </c>
      <c r="D41" s="77">
        <v>8.5999999999999993E-2</v>
      </c>
      <c r="E41" s="77">
        <v>1.18</v>
      </c>
      <c r="F41" s="77">
        <v>2.0190000000000001</v>
      </c>
      <c r="G41" s="77">
        <v>3.157</v>
      </c>
      <c r="H41" s="77">
        <v>0.27</v>
      </c>
      <c r="I41" s="77">
        <v>0.68899999999999995</v>
      </c>
      <c r="J41" s="77">
        <v>0.109</v>
      </c>
      <c r="K41" s="77">
        <v>3.0000000000000001E-3</v>
      </c>
      <c r="L41" s="77">
        <v>1.0999999999999999E-2</v>
      </c>
      <c r="M41" s="77">
        <v>3.0000000000000001E-3</v>
      </c>
      <c r="N41" s="77">
        <v>4.4999999999999998E-2</v>
      </c>
      <c r="O41" s="77">
        <v>7.6999999999999999E-2</v>
      </c>
      <c r="P41" s="77">
        <v>0.12</v>
      </c>
      <c r="Q41" s="77">
        <v>0.01</v>
      </c>
      <c r="R41" s="77">
        <v>2.5999999999999999E-2</v>
      </c>
    </row>
    <row r="42" spans="1:18" x14ac:dyDescent="0.25">
      <c r="A42" s="77">
        <v>2.9390000000000001</v>
      </c>
      <c r="B42" s="77">
        <v>0.12</v>
      </c>
      <c r="C42" s="77">
        <v>0.25900000000000001</v>
      </c>
      <c r="D42" s="77">
        <v>0.254</v>
      </c>
      <c r="E42" s="77">
        <v>1.0760000000000001</v>
      </c>
      <c r="F42" s="77">
        <v>1.7709999999999999</v>
      </c>
      <c r="G42" s="77">
        <v>3.2519999999999998</v>
      </c>
      <c r="H42" s="77">
        <v>0.25900000000000001</v>
      </c>
      <c r="I42" s="77">
        <v>0.73699999999999999</v>
      </c>
      <c r="J42" s="77">
        <v>0.32400000000000001</v>
      </c>
      <c r="K42" s="77">
        <v>1.2999999999999999E-2</v>
      </c>
      <c r="L42" s="77">
        <v>2.9000000000000001E-2</v>
      </c>
      <c r="M42" s="77">
        <v>2.8000000000000001E-2</v>
      </c>
      <c r="N42" s="77">
        <v>0.11899999999999999</v>
      </c>
      <c r="O42" s="77">
        <v>0.19500000000000001</v>
      </c>
      <c r="P42" s="77">
        <v>0.35799999999999998</v>
      </c>
      <c r="Q42" s="77">
        <v>2.9000000000000001E-2</v>
      </c>
      <c r="R42" s="77">
        <v>8.1000000000000003E-2</v>
      </c>
    </row>
    <row r="43" spans="1:18" x14ac:dyDescent="0.25">
      <c r="A43" s="77">
        <v>2.7480000000000002</v>
      </c>
      <c r="B43" s="77">
        <v>0.129</v>
      </c>
      <c r="C43" s="77">
        <v>0.16900000000000001</v>
      </c>
      <c r="D43" s="77">
        <v>0.188</v>
      </c>
      <c r="E43" s="77">
        <v>0.92100000000000004</v>
      </c>
      <c r="F43" s="77">
        <v>1.2729999999999999</v>
      </c>
      <c r="G43" s="77">
        <v>2.7610000000000001</v>
      </c>
      <c r="H43" s="77">
        <v>0.20799999999999999</v>
      </c>
      <c r="I43" s="77">
        <v>0.61499999999999999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1:18" x14ac:dyDescent="0.25">
      <c r="A44" s="42">
        <v>0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</row>
    <row r="45" spans="1:18" x14ac:dyDescent="0.25">
      <c r="A45" s="44">
        <f>SUM(A14:A44)</f>
        <v>93.409000000000006</v>
      </c>
      <c r="B45" s="44">
        <f t="shared" ref="B45:R45" si="0">SUM(B14:B44)</f>
        <v>11.779999999999998</v>
      </c>
      <c r="C45" s="44">
        <f t="shared" si="0"/>
        <v>5.8380000000000001</v>
      </c>
      <c r="D45" s="45">
        <f t="shared" si="0"/>
        <v>4.4379999999999997</v>
      </c>
      <c r="E45" s="45">
        <f t="shared" si="0"/>
        <v>28.849</v>
      </c>
      <c r="F45" s="45">
        <f t="shared" si="0"/>
        <v>36.077000000000005</v>
      </c>
      <c r="G45" s="45">
        <f t="shared" si="0"/>
        <v>104.72399999999998</v>
      </c>
      <c r="H45" s="44">
        <f t="shared" si="0"/>
        <v>5.7480000000000011</v>
      </c>
      <c r="I45" s="45">
        <f t="shared" si="0"/>
        <v>29.132999999999999</v>
      </c>
      <c r="J45" s="46">
        <f t="shared" si="0"/>
        <v>24.055000000000003</v>
      </c>
      <c r="K45" s="46">
        <f t="shared" si="0"/>
        <v>3.8110000000000004</v>
      </c>
      <c r="L45" s="46">
        <f t="shared" si="0"/>
        <v>1.7559999999999998</v>
      </c>
      <c r="M45" s="46">
        <f t="shared" si="0"/>
        <v>1.419</v>
      </c>
      <c r="N45" s="46">
        <f t="shared" si="0"/>
        <v>7.8719999999999999</v>
      </c>
      <c r="O45" s="46">
        <f t="shared" si="0"/>
        <v>10.39</v>
      </c>
      <c r="P45" s="46">
        <f t="shared" si="0"/>
        <v>27.564</v>
      </c>
      <c r="Q45" s="46">
        <f t="shared" si="0"/>
        <v>1.5309999999999997</v>
      </c>
      <c r="R45" s="46">
        <f t="shared" si="0"/>
        <v>8.6199999999999992</v>
      </c>
    </row>
    <row r="47" spans="1:18" x14ac:dyDescent="0.25">
      <c r="I47" s="43">
        <f>SUM(A45:I45)</f>
        <v>319.99599999999992</v>
      </c>
      <c r="R47" s="43">
        <f>SUM(J45:R45)</f>
        <v>87.018000000000015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TDSheet</vt:lpstr>
      <vt:lpstr>Ручной расчет</vt:lpstr>
      <vt:lpstr>Расчет С++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</cp:lastModifiedBy>
  <cp:revision>1</cp:revision>
  <cp:lastPrinted>2019-05-21T14:55:27Z</cp:lastPrinted>
  <dcterms:created xsi:type="dcterms:W3CDTF">2019-05-21T14:55:27Z</dcterms:created>
  <dcterms:modified xsi:type="dcterms:W3CDTF">2019-06-26T21:05:51Z</dcterms:modified>
</cp:coreProperties>
</file>