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of\UCSDProjects\pandas-challenge\PyCitySchools\"/>
    </mc:Choice>
  </mc:AlternateContent>
  <xr:revisionPtr revIDLastSave="0" documentId="13_ncr:1_{F1795BC5-7C07-40A2-A90A-9EAE507BB144}" xr6:coauthVersionLast="45" xr6:coauthVersionMax="45" xr10:uidLastSave="{00000000-0000-0000-0000-000000000000}"/>
  <bookViews>
    <workbookView xWindow="-28920" yWindow="-120" windowWidth="29040" windowHeight="15840" xr2:uid="{D2ECE8CF-E735-402D-B9BF-AE71747D6604}"/>
  </bookViews>
  <sheets>
    <sheet name="Summary Analysis" sheetId="1" r:id="rId1"/>
    <sheet name="by Grade" sheetId="3" r:id="rId2"/>
  </sheets>
  <definedNames>
    <definedName name="_xlnm._FilterDatabase" localSheetId="1" hidden="1">'by Grade'!$I$3:$M$18</definedName>
    <definedName name="_xlnm._FilterDatabase" localSheetId="0" hidden="1">'Summary Analysis'!$B$5:$S$20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4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R30" i="1" l="1"/>
  <c r="P30" i="1"/>
  <c r="N30" i="1"/>
  <c r="L30" i="1"/>
  <c r="J30" i="1"/>
  <c r="F30" i="1"/>
  <c r="D30" i="1"/>
  <c r="D24" i="1" s="1"/>
  <c r="H30" i="1"/>
  <c r="R24" i="1"/>
  <c r="P24" i="1"/>
  <c r="N24" i="1"/>
  <c r="L24" i="1"/>
  <c r="J24" i="1"/>
  <c r="R29" i="1"/>
  <c r="P29" i="1"/>
  <c r="R27" i="1"/>
  <c r="P27" i="1"/>
  <c r="R26" i="1"/>
  <c r="P26" i="1"/>
  <c r="R25" i="1"/>
  <c r="P25" i="1"/>
  <c r="N29" i="1"/>
  <c r="N27" i="1"/>
  <c r="N26" i="1"/>
  <c r="N25" i="1"/>
  <c r="L29" i="1"/>
  <c r="L27" i="1"/>
  <c r="L26" i="1"/>
  <c r="L25" i="1"/>
  <c r="H29" i="1"/>
  <c r="F29" i="1"/>
  <c r="D29" i="1"/>
  <c r="H27" i="1"/>
  <c r="F27" i="1"/>
  <c r="D27" i="1"/>
  <c r="D26" i="1"/>
  <c r="D25" i="1"/>
  <c r="J25" i="1"/>
  <c r="J29" i="1"/>
  <c r="J27" i="1"/>
  <c r="J26" i="1"/>
  <c r="N28" i="1" l="1"/>
  <c r="L28" i="1"/>
  <c r="J28" i="1"/>
  <c r="R28" i="1"/>
  <c r="P28" i="1"/>
  <c r="E6" i="1"/>
  <c r="E7" i="1"/>
  <c r="E8" i="1"/>
  <c r="E12" i="1"/>
  <c r="E16" i="1"/>
  <c r="E20" i="1"/>
  <c r="E13" i="1"/>
  <c r="E17" i="1"/>
  <c r="E10" i="1"/>
  <c r="E14" i="1"/>
  <c r="E18" i="1"/>
  <c r="E11" i="1"/>
  <c r="E15" i="1"/>
  <c r="E19" i="1"/>
  <c r="E9" i="1"/>
  <c r="D28" i="1"/>
  <c r="M12" i="1"/>
  <c r="O20" i="1"/>
  <c r="S17" i="1"/>
  <c r="M18" i="1"/>
  <c r="O8" i="1"/>
  <c r="M16" i="1"/>
  <c r="K6" i="1"/>
  <c r="S13" i="1"/>
  <c r="S9" i="1"/>
  <c r="Q6" i="1"/>
  <c r="O16" i="1"/>
  <c r="Q8" i="1"/>
  <c r="S8" i="1"/>
  <c r="S10" i="1"/>
  <c r="O10" i="1"/>
  <c r="S11" i="1"/>
  <c r="M13" i="1"/>
  <c r="O19" i="1"/>
  <c r="K14" i="1"/>
  <c r="K15" i="1"/>
  <c r="Q17" i="1"/>
  <c r="K13" i="1"/>
  <c r="K16" i="1"/>
  <c r="M19" i="1"/>
  <c r="M8" i="1"/>
  <c r="O9" i="1"/>
  <c r="O11" i="1"/>
  <c r="O17" i="1"/>
  <c r="O6" i="1"/>
  <c r="Q15" i="1"/>
  <c r="Q7" i="1"/>
  <c r="Q12" i="1"/>
  <c r="S7" i="1"/>
  <c r="S16" i="1"/>
  <c r="S14" i="1"/>
  <c r="K10" i="1"/>
  <c r="K19" i="1"/>
  <c r="K20" i="1"/>
  <c r="K8" i="1"/>
  <c r="M9" i="1"/>
  <c r="M11" i="1"/>
  <c r="M17" i="1"/>
  <c r="M6" i="1"/>
  <c r="O15" i="1"/>
  <c r="O7" i="1"/>
  <c r="O14" i="1"/>
  <c r="O12" i="1"/>
  <c r="Q13" i="1"/>
  <c r="Q18" i="1"/>
  <c r="Q16" i="1"/>
  <c r="S15" i="1"/>
  <c r="S18" i="1"/>
  <c r="S6" i="1"/>
  <c r="K7" i="1"/>
  <c r="K12" i="1"/>
  <c r="Q9" i="1"/>
  <c r="Q11" i="1"/>
  <c r="K18" i="1"/>
  <c r="M10" i="1"/>
  <c r="M20" i="1"/>
  <c r="Q14" i="1"/>
  <c r="K9" i="1"/>
  <c r="K11" i="1"/>
  <c r="K17" i="1"/>
  <c r="M15" i="1"/>
  <c r="M7" i="1"/>
  <c r="M14" i="1"/>
  <c r="O13" i="1"/>
  <c r="O18" i="1"/>
  <c r="Q10" i="1"/>
  <c r="Q19" i="1"/>
  <c r="Q20" i="1"/>
  <c r="S19" i="1"/>
  <c r="S20" i="1"/>
  <c r="S12" i="1"/>
  <c r="D22" i="1" l="1"/>
  <c r="F25" i="1" l="1"/>
  <c r="F24" i="1"/>
  <c r="F26" i="1"/>
  <c r="F28" i="1" s="1"/>
  <c r="H24" i="1"/>
  <c r="H25" i="1"/>
  <c r="H26" i="1"/>
  <c r="H28" i="1" s="1"/>
  <c r="F22" i="1" l="1"/>
  <c r="H22" i="1" s="1"/>
  <c r="G30" i="1"/>
  <c r="G6" i="1"/>
  <c r="G17" i="1"/>
  <c r="G11" i="1"/>
  <c r="G9" i="1"/>
  <c r="G8" i="1"/>
  <c r="G20" i="1"/>
  <c r="G19" i="1"/>
  <c r="G10" i="1"/>
  <c r="G16" i="1"/>
  <c r="G18" i="1"/>
  <c r="G13" i="1"/>
  <c r="G12" i="1"/>
  <c r="G14" i="1"/>
  <c r="G7" i="1"/>
  <c r="G15" i="1"/>
  <c r="I19" i="1" l="1"/>
  <c r="I20" i="1"/>
  <c r="I8" i="1"/>
  <c r="I9" i="1"/>
  <c r="I11" i="1"/>
  <c r="I17" i="1"/>
  <c r="I6" i="1"/>
  <c r="I15" i="1"/>
  <c r="I7" i="1"/>
  <c r="I14" i="1"/>
  <c r="I12" i="1"/>
  <c r="I13" i="1"/>
  <c r="I18" i="1"/>
  <c r="I16" i="1"/>
  <c r="I10" i="1"/>
</calcChain>
</file>

<file path=xl/sharedStrings.xml><?xml version="1.0" encoding="utf-8"?>
<sst xmlns="http://schemas.openxmlformats.org/spreadsheetml/2006/main" count="110" uniqueCount="45">
  <si>
    <t>Total Students</t>
  </si>
  <si>
    <t>Total School Budget</t>
  </si>
  <si>
    <t>Budget per Student</t>
  </si>
  <si>
    <t>Avg Math Score</t>
  </si>
  <si>
    <t>Avg Reading Score</t>
  </si>
  <si>
    <t>% Passing Math</t>
  </si>
  <si>
    <t>% Passing Reading</t>
  </si>
  <si>
    <t>% Overall Passing Rate</t>
  </si>
  <si>
    <t>School Name</t>
  </si>
  <si>
    <t>Type</t>
  </si>
  <si>
    <t>Rodriguez High School</t>
  </si>
  <si>
    <t>District</t>
  </si>
  <si>
    <t>Huang High School</t>
  </si>
  <si>
    <t>Ford High School</t>
  </si>
  <si>
    <t>Figueroa High School</t>
  </si>
  <si>
    <t>Johnson High School</t>
  </si>
  <si>
    <t>Bailey High School</t>
  </si>
  <si>
    <t>Hernandez High School</t>
  </si>
  <si>
    <t>Cabrera High School</t>
  </si>
  <si>
    <t>Charter</t>
  </si>
  <si>
    <t>Shelton High School</t>
  </si>
  <si>
    <t>Griffin High School</t>
  </si>
  <si>
    <t>Thomas High School</t>
  </si>
  <si>
    <t>Wilson High School</t>
  </si>
  <si>
    <t>Holden High School</t>
  </si>
  <si>
    <t>Wright High School</t>
  </si>
  <si>
    <t>Pena High School</t>
  </si>
  <si>
    <t>Min Avg Math</t>
  </si>
  <si>
    <t>Max Avg Math</t>
  </si>
  <si>
    <t>Var</t>
  </si>
  <si>
    <t>Mean</t>
  </si>
  <si>
    <t>Summary</t>
  </si>
  <si>
    <t>Meadian</t>
  </si>
  <si>
    <t>Std Dev</t>
  </si>
  <si>
    <t>PyCitySchools Analysis</t>
  </si>
  <si>
    <t>Amir Vazquez</t>
  </si>
  <si>
    <t>P.Dist</t>
  </si>
  <si>
    <t>Dispersion</t>
  </si>
  <si>
    <t>9th Grade</t>
  </si>
  <si>
    <t>10th Grade</t>
  </si>
  <si>
    <t>11th Grade</t>
  </si>
  <si>
    <t>12th Grade</t>
  </si>
  <si>
    <t>Reading</t>
  </si>
  <si>
    <t>Math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</si>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</sst>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0_);_(* \(#,##0.0000\);_(* &quot;-&quot;??_);_(@_)"/>
    <numFmt numFmtId="167" formatCode="_(* #,##0.00000_);_(* \(#,##0.00000\);_(* &quot;-&quot;??_);_(@_)"/>
    <numFmt numFmtId="168" formatCode="_(* #,##0.00000000_);_(* \(#,##0.00000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9"/>
      <color theme="0" tint="-4.9989318521683403E-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4" fillId="2" borderId="0" xfId="0" applyFont="1" applyFill="1" applyAlignment="1">
      <alignment horizontal="right" vertical="center" wrapText="1"/>
    </xf>
    <xf numFmtId="0" fontId="4" fillId="3" borderId="1" xfId="0" applyFont="1" applyFill="1" applyBorder="1" applyAlignment="1">
      <alignment horizontal="right" vertical="top" wrapText="1"/>
    </xf>
    <xf numFmtId="3" fontId="3" fillId="3" borderId="1" xfId="0" applyNumberFormat="1" applyFont="1" applyFill="1" applyBorder="1" applyAlignment="1">
      <alignment horizontal="right" vertical="center" wrapText="1"/>
    </xf>
    <xf numFmtId="8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10" fontId="3" fillId="3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center" wrapText="1"/>
    </xf>
    <xf numFmtId="8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10" fontId="3" fillId="2" borderId="1" xfId="0" applyNumberFormat="1" applyFont="1" applyFill="1" applyBorder="1" applyAlignment="1">
      <alignment horizontal="right" vertical="center" wrapText="1"/>
    </xf>
    <xf numFmtId="8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8" fontId="3" fillId="4" borderId="1" xfId="0" applyNumberFormat="1" applyFont="1" applyFill="1" applyBorder="1" applyAlignment="1">
      <alignment horizontal="right" vertical="center" wrapText="1"/>
    </xf>
    <xf numFmtId="8" fontId="3" fillId="5" borderId="1" xfId="0" applyNumberFormat="1" applyFont="1" applyFill="1" applyBorder="1" applyAlignment="1">
      <alignment horizontal="right" vertical="center" wrapText="1"/>
    </xf>
    <xf numFmtId="8" fontId="3" fillId="6" borderId="1" xfId="0" applyNumberFormat="1" applyFont="1" applyFill="1" applyBorder="1" applyAlignment="1">
      <alignment horizontal="right" vertical="center" wrapText="1"/>
    </xf>
    <xf numFmtId="8" fontId="3" fillId="7" borderId="1" xfId="0" applyNumberFormat="1" applyFont="1" applyFill="1" applyBorder="1" applyAlignment="1">
      <alignment horizontal="right" vertical="center" wrapText="1"/>
    </xf>
    <xf numFmtId="0" fontId="4" fillId="8" borderId="2" xfId="0" applyFont="1" applyFill="1" applyBorder="1" applyAlignment="1">
      <alignment horizontal="right" vertical="top" wrapText="1"/>
    </xf>
    <xf numFmtId="0" fontId="2" fillId="8" borderId="0" xfId="0" applyFont="1" applyFill="1"/>
    <xf numFmtId="3" fontId="2" fillId="8" borderId="0" xfId="0" applyNumberFormat="1" applyFont="1" applyFill="1"/>
    <xf numFmtId="8" fontId="2" fillId="8" borderId="0" xfId="0" applyNumberFormat="1" applyFont="1" applyFill="1"/>
    <xf numFmtId="0" fontId="0" fillId="8" borderId="0" xfId="0" applyFill="1"/>
    <xf numFmtId="9" fontId="0" fillId="0" borderId="0" xfId="2" applyFont="1"/>
    <xf numFmtId="166" fontId="3" fillId="2" borderId="1" xfId="1" applyNumberFormat="1" applyFont="1" applyFill="1" applyBorder="1" applyAlignment="1">
      <alignment horizontal="right" vertical="center" wrapText="1"/>
    </xf>
    <xf numFmtId="167" fontId="3" fillId="2" borderId="1" xfId="1" applyNumberFormat="1" applyFont="1" applyFill="1" applyBorder="1" applyAlignment="1">
      <alignment horizontal="right" vertical="center" wrapText="1"/>
    </xf>
    <xf numFmtId="6" fontId="2" fillId="8" borderId="0" xfId="0" applyNumberFormat="1" applyFont="1" applyFill="1"/>
    <xf numFmtId="0" fontId="4" fillId="2" borderId="0" xfId="0" applyFont="1" applyFill="1" applyBorder="1" applyAlignment="1">
      <alignment horizontal="right" vertical="top" wrapText="1"/>
    </xf>
    <xf numFmtId="3" fontId="3" fillId="2" borderId="0" xfId="0" applyNumberFormat="1" applyFont="1" applyFill="1" applyBorder="1" applyAlignment="1">
      <alignment horizontal="right" vertical="center" wrapText="1"/>
    </xf>
    <xf numFmtId="167" fontId="3" fillId="2" borderId="0" xfId="1" applyNumberFormat="1" applyFont="1" applyFill="1" applyBorder="1" applyAlignment="1">
      <alignment horizontal="right" vertical="center" wrapText="1"/>
    </xf>
    <xf numFmtId="6" fontId="3" fillId="2" borderId="0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166" fontId="3" fillId="2" borderId="0" xfId="1" applyNumberFormat="1" applyFont="1" applyFill="1" applyBorder="1" applyAlignment="1">
      <alignment horizontal="right" vertical="center" wrapText="1"/>
    </xf>
    <xf numFmtId="10" fontId="3" fillId="2" borderId="0" xfId="0" applyNumberFormat="1" applyFont="1" applyFill="1" applyBorder="1" applyAlignment="1">
      <alignment horizontal="right" vertical="center" wrapText="1"/>
    </xf>
    <xf numFmtId="0" fontId="0" fillId="0" borderId="0" xfId="0" applyBorder="1"/>
    <xf numFmtId="3" fontId="0" fillId="0" borderId="0" xfId="0" applyNumberFormat="1" applyBorder="1"/>
    <xf numFmtId="164" fontId="0" fillId="0" borderId="0" xfId="1" applyNumberFormat="1" applyFont="1" applyBorder="1"/>
    <xf numFmtId="0" fontId="4" fillId="2" borderId="2" xfId="0" applyFont="1" applyFill="1" applyBorder="1" applyAlignment="1">
      <alignment horizontal="right" vertical="top" wrapText="1"/>
    </xf>
    <xf numFmtId="8" fontId="3" fillId="7" borderId="0" xfId="0" applyNumberFormat="1" applyFont="1" applyFill="1" applyBorder="1" applyAlignment="1">
      <alignment horizontal="right" vertical="center" wrapText="1"/>
    </xf>
    <xf numFmtId="165" fontId="0" fillId="0" borderId="0" xfId="1" applyNumberFormat="1" applyFont="1" applyBorder="1"/>
    <xf numFmtId="168" fontId="3" fillId="2" borderId="1" xfId="1" applyNumberFormat="1" applyFont="1" applyFill="1" applyBorder="1" applyAlignment="1">
      <alignment horizontal="right" vertical="center" wrapText="1"/>
    </xf>
    <xf numFmtId="0" fontId="5" fillId="0" borderId="0" xfId="0" applyFont="1"/>
    <xf numFmtId="0" fontId="6" fillId="9" borderId="0" xfId="0" applyFont="1" applyFill="1" applyAlignment="1">
      <alignment horizontal="left" vertical="center" wrapText="1"/>
    </xf>
    <xf numFmtId="9" fontId="0" fillId="0" borderId="0" xfId="2" applyFont="1" applyBorder="1"/>
    <xf numFmtId="0" fontId="6" fillId="9" borderId="3" xfId="0" applyFont="1" applyFill="1" applyBorder="1" applyAlignment="1">
      <alignment horizontal="left" vertical="center" wrapText="1"/>
    </xf>
    <xf numFmtId="10" fontId="0" fillId="0" borderId="0" xfId="2" applyNumberFormat="1" applyFont="1"/>
    <xf numFmtId="0" fontId="3" fillId="3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10" borderId="0" xfId="0" applyFill="1" applyBorder="1"/>
    <xf numFmtId="165" fontId="0" fillId="10" borderId="0" xfId="1" applyNumberFormat="1" applyFont="1" applyFill="1" applyBorder="1"/>
    <xf numFmtId="164" fontId="0" fillId="10" borderId="0" xfId="1" applyNumberFormat="1" applyFont="1" applyFill="1" applyBorder="1"/>
    <xf numFmtId="9" fontId="0" fillId="10" borderId="0" xfId="2" applyFont="1" applyFill="1" applyBorder="1"/>
    <xf numFmtId="0" fontId="0" fillId="10" borderId="0" xfId="0" applyFill="1"/>
    <xf numFmtId="165" fontId="0" fillId="10" borderId="0" xfId="1" applyNumberFormat="1" applyFont="1" applyFill="1"/>
    <xf numFmtId="164" fontId="0" fillId="10" borderId="0" xfId="1" applyNumberFormat="1" applyFont="1" applyFill="1"/>
    <xf numFmtId="43" fontId="0" fillId="10" borderId="0" xfId="1" applyFont="1" applyFill="1" applyBorder="1"/>
    <xf numFmtId="166" fontId="0" fillId="10" borderId="0" xfId="1" applyNumberFormat="1" applyFont="1" applyFill="1" applyBorder="1"/>
    <xf numFmtId="9" fontId="0" fillId="10" borderId="0" xfId="2" applyFont="1" applyFill="1"/>
    <xf numFmtId="0" fontId="4" fillId="3" borderId="0" xfId="0" applyFont="1" applyFill="1" applyAlignment="1">
      <alignment horizontal="right" vertical="center" wrapText="1"/>
    </xf>
    <xf numFmtId="0" fontId="2" fillId="0" borderId="0" xfId="0" applyFont="1"/>
    <xf numFmtId="43" fontId="0" fillId="0" borderId="0" xfId="1" applyNumberFormat="1" applyFont="1"/>
    <xf numFmtId="0" fontId="2" fillId="0" borderId="4" xfId="0" applyFont="1" applyBorder="1"/>
    <xf numFmtId="43" fontId="2" fillId="0" borderId="4" xfId="1" applyNumberFormat="1" applyFont="1" applyBorder="1"/>
    <xf numFmtId="0" fontId="4" fillId="2" borderId="4" xfId="0" applyFont="1" applyFill="1" applyBorder="1" applyAlignment="1">
      <alignment horizontal="righ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SCHOOL SIZE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'Summary Analysis'!$D$6:$D$20</c:f>
              <c:numCache>
                <c:formatCode>#,##0</c:formatCode>
                <c:ptCount val="15"/>
                <c:pt idx="0">
                  <c:v>427</c:v>
                </c:pt>
                <c:pt idx="1">
                  <c:v>962</c:v>
                </c:pt>
                <c:pt idx="2">
                  <c:v>1468</c:v>
                </c:pt>
                <c:pt idx="3" formatCode="General">
                  <c:v>1635</c:v>
                </c:pt>
                <c:pt idx="4">
                  <c:v>1761</c:v>
                </c:pt>
                <c:pt idx="5" formatCode="General">
                  <c:v>1800</c:v>
                </c:pt>
                <c:pt idx="6">
                  <c:v>1858</c:v>
                </c:pt>
                <c:pt idx="7">
                  <c:v>2283</c:v>
                </c:pt>
                <c:pt idx="8">
                  <c:v>2739</c:v>
                </c:pt>
                <c:pt idx="9">
                  <c:v>2917</c:v>
                </c:pt>
                <c:pt idx="10">
                  <c:v>2949</c:v>
                </c:pt>
                <c:pt idx="11">
                  <c:v>3999</c:v>
                </c:pt>
                <c:pt idx="12">
                  <c:v>4635</c:v>
                </c:pt>
                <c:pt idx="13">
                  <c:v>4761</c:v>
                </c:pt>
                <c:pt idx="14">
                  <c:v>4976</c:v>
                </c:pt>
              </c:numCache>
            </c:numRef>
          </c:xVal>
          <c:yVal>
            <c:numRef>
              <c:f>'Summary Analysis'!$E$6:$E$20</c:f>
              <c:numCache>
                <c:formatCode>_(* #,##0.00000_);_(* \(#,##0.00000\);_(* "-"??_);_(@_)</c:formatCode>
                <c:ptCount val="15"/>
                <c:pt idx="0">
                  <c:v>8.1941788672991599E-5</c:v>
                </c:pt>
                <c:pt idx="1">
                  <c:v>1.4120562824531454E-4</c:v>
                </c:pt>
                <c:pt idx="2">
                  <c:v>2.054414837128732E-4</c:v>
                </c:pt>
                <c:pt idx="3">
                  <c:v>2.2567280317772434E-4</c:v>
                </c:pt>
                <c:pt idx="4">
                  <c:v>2.3988412782729234E-4</c:v>
                </c:pt>
                <c:pt idx="5">
                  <c:v>2.4404463342354204E-4</c:v>
                </c:pt>
                <c:pt idx="6">
                  <c:v>2.4999241790272565E-4</c:v>
                </c:pt>
                <c:pt idx="7">
                  <c:v>2.8242356575387166E-4</c:v>
                </c:pt>
                <c:pt idx="8">
                  <c:v>2.8936454471759342E-4</c:v>
                </c:pt>
                <c:pt idx="9">
                  <c:v>2.8350251984021301E-4</c:v>
                </c:pt>
                <c:pt idx="10">
                  <c:v>2.8195813969357757E-4</c:v>
                </c:pt>
                <c:pt idx="11">
                  <c:v>1.7435181255103454E-4</c:v>
                </c:pt>
                <c:pt idx="12">
                  <c:v>9.8042313876995596E-5</c:v>
                </c:pt>
                <c:pt idx="13">
                  <c:v>8.5274431285808536E-5</c:v>
                </c:pt>
                <c:pt idx="14">
                  <c:v>6.5913547623908409E-5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E-435B-B2CE-F07FCDDA0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749608"/>
        <c:axId val="747749936"/>
      </c:scatterChart>
      <c:valAx>
        <c:axId val="747749608"/>
        <c:scaling>
          <c:orientation val="minMax"/>
          <c:max val="4976"/>
          <c:min val="4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7749936"/>
        <c:crosses val="autoZero"/>
        <c:crossBetween val="midCat"/>
        <c:majorUnit val="1372.73"/>
      </c:valAx>
      <c:valAx>
        <c:axId val="747749936"/>
        <c:scaling>
          <c:orientation val="minMax"/>
          <c:min val="1.0500000000000003E-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000_);_(* \(#,##0.0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774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SCHOOL</a:t>
            </a:r>
            <a:r>
              <a:rPr lang="es-MX" baseline="0"/>
              <a:t> BUDGET DISTRIBUTION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'Summary Analysis'!$F$6:$F$20</c:f>
              <c:numCache>
                <c:formatCode>"$"#,##0.00_);[Red]\("$"#,##0.00\)</c:formatCode>
                <c:ptCount val="15"/>
                <c:pt idx="0">
                  <c:v>248087</c:v>
                </c:pt>
                <c:pt idx="1">
                  <c:v>585858</c:v>
                </c:pt>
                <c:pt idx="2">
                  <c:v>917500</c:v>
                </c:pt>
                <c:pt idx="3">
                  <c:v>1043130</c:v>
                </c:pt>
                <c:pt idx="4">
                  <c:v>1056600</c:v>
                </c:pt>
                <c:pt idx="5">
                  <c:v>1049400</c:v>
                </c:pt>
                <c:pt idx="6">
                  <c:v>1081356</c:v>
                </c:pt>
                <c:pt idx="7">
                  <c:v>1319574</c:v>
                </c:pt>
                <c:pt idx="8">
                  <c:v>1763916</c:v>
                </c:pt>
                <c:pt idx="9">
                  <c:v>1910635</c:v>
                </c:pt>
                <c:pt idx="10">
                  <c:v>1884411</c:v>
                </c:pt>
                <c:pt idx="11">
                  <c:v>2547363</c:v>
                </c:pt>
                <c:pt idx="12">
                  <c:v>3022020</c:v>
                </c:pt>
                <c:pt idx="13">
                  <c:v>3094650</c:v>
                </c:pt>
                <c:pt idx="14">
                  <c:v>3124928</c:v>
                </c:pt>
              </c:numCache>
            </c:numRef>
          </c:xVal>
          <c:yVal>
            <c:numRef>
              <c:f>'Summary Analysis'!$G$6:$G$20</c:f>
              <c:numCache>
                <c:formatCode>_(* #,##0.00000000_);_(* \(#,##0.00000000\);_(* "-"??_);_(@_)</c:formatCode>
                <c:ptCount val="15"/>
                <c:pt idx="0">
                  <c:v>1.3393225864271086E-7</c:v>
                </c:pt>
                <c:pt idx="1">
                  <c:v>2.2256748234930571E-7</c:v>
                </c:pt>
                <c:pt idx="2">
                  <c:v>3.1983435765101063E-7</c:v>
                </c:pt>
                <c:pt idx="3">
                  <c:v>3.5422436380158333E-7</c:v>
                </c:pt>
                <c:pt idx="4">
                  <c:v>3.5771330445416457E-7</c:v>
                </c:pt>
                <c:pt idx="5">
                  <c:v>3.5585398699606014E-7</c:v>
                </c:pt>
                <c:pt idx="6">
                  <c:v>3.6400411100517041E-7</c:v>
                </c:pt>
                <c:pt idx="7">
                  <c:v>4.1426801381718156E-7</c:v>
                </c:pt>
                <c:pt idx="8">
                  <c:v>4.3783462503317563E-7</c:v>
                </c:pt>
                <c:pt idx="9">
                  <c:v>4.2281890659900034E-7</c:v>
                </c:pt>
                <c:pt idx="10">
                  <c:v>4.2628947438846571E-7</c:v>
                </c:pt>
                <c:pt idx="11">
                  <c:v>2.6764633686445291E-7</c:v>
                </c:pt>
                <c:pt idx="12">
                  <c:v>1.3773982242943028E-7</c:v>
                </c:pt>
                <c:pt idx="13">
                  <c:v>1.2143128809228758E-7</c:v>
                </c:pt>
                <c:pt idx="14">
                  <c:v>1.1499675569591885E-7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64-4402-99BD-C08C70009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458320"/>
        <c:axId val="706462912"/>
      </c:scatterChart>
      <c:valAx>
        <c:axId val="706458320"/>
        <c:scaling>
          <c:orientation val="minMax"/>
          <c:max val="3130000"/>
          <c:min val="248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6462912"/>
        <c:crosses val="autoZero"/>
        <c:crossBetween val="midCat"/>
        <c:majorUnit val="903080"/>
      </c:valAx>
      <c:valAx>
        <c:axId val="706462912"/>
        <c:scaling>
          <c:orientation val="minMax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000000_);_(* \(#,##0.0000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645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116415</xdr:colOff>
      <xdr:row>30</xdr:row>
      <xdr:rowOff>131233</xdr:rowOff>
    </xdr:from>
    <xdr:to>
      <xdr:col>7</xdr:col>
      <xdr:colOff>338666</xdr:colOff>
      <xdr:row>45</xdr:row>
      <xdr:rowOff>16933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5B51F2-5F99-499B-A6D5-3916278BF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603248</xdr:colOff>
      <xdr:row>30</xdr:row>
      <xdr:rowOff>120650</xdr:rowOff>
    </xdr:from>
    <xdr:to>
      <xdr:col>16</xdr:col>
      <xdr:colOff>476249</xdr:colOff>
      <xdr:row>45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AE1D22-F4AA-4174-980E-A55368A3F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6607-7CF0-426C-A7E7-020BA34A774D}">
  <dimension ref="B2:X30"/>
  <sheetViews>
    <sheetView showGridLines="0" tabSelected="1" topLeftCell="B4" zoomScale="90" zoomScaleNormal="90" workbookViewId="0">
      <selection activeCell="B14" sqref="B14"/>
    </sheetView>
  </sheetViews>
  <sheetFormatPr defaultRowHeight="15" x14ac:dyDescent="0.25"/>
  <cols>
    <col min="2" max="2" width="27.5703125" customWidth="1"/>
    <col min="3" max="3" width="15.85546875" customWidth="1"/>
    <col min="4" max="4" width="15.7109375" customWidth="1"/>
    <col min="5" max="5" width="8.28515625" bestFit="1" customWidth="1"/>
    <col min="6" max="6" width="20.140625" bestFit="1" customWidth="1"/>
    <col min="7" max="7" width="14.5703125" customWidth="1"/>
    <col min="8" max="8" width="13.5703125" bestFit="1" customWidth="1"/>
    <col min="9" max="9" width="13.5703125" customWidth="1"/>
    <col min="10" max="10" width="11" customWidth="1"/>
    <col min="11" max="11" width="7.42578125" bestFit="1" customWidth="1"/>
    <col min="12" max="13" width="12.7109375" customWidth="1"/>
    <col min="14" max="15" width="12" customWidth="1"/>
    <col min="16" max="17" width="11.5703125" customWidth="1"/>
    <col min="18" max="18" width="14.28515625" customWidth="1"/>
    <col min="20" max="20" width="13.28515625" bestFit="1" customWidth="1"/>
    <col min="21" max="22" width="10.5703125" bestFit="1" customWidth="1"/>
  </cols>
  <sheetData>
    <row r="2" spans="2:24" ht="26.25" x14ac:dyDescent="0.4">
      <c r="B2" s="44" t="s">
        <v>34</v>
      </c>
    </row>
    <row r="3" spans="2:24" x14ac:dyDescent="0.25">
      <c r="B3" t="s">
        <v>35</v>
      </c>
      <c r="F3" s="12"/>
      <c r="G3" s="12"/>
      <c r="H3" s="12"/>
      <c r="I3" s="12"/>
    </row>
    <row r="4" spans="2:24" x14ac:dyDescent="0.25">
      <c r="T4" s="12"/>
      <c r="U4" s="12"/>
    </row>
    <row r="5" spans="2:24" ht="24" x14ac:dyDescent="0.25">
      <c r="B5" s="47" t="s">
        <v>8</v>
      </c>
      <c r="C5" s="47" t="s">
        <v>9</v>
      </c>
      <c r="D5" s="45" t="s">
        <v>0</v>
      </c>
      <c r="E5" s="45" t="s">
        <v>36</v>
      </c>
      <c r="F5" s="45" t="s">
        <v>1</v>
      </c>
      <c r="G5" s="45" t="s">
        <v>36</v>
      </c>
      <c r="H5" s="45" t="s">
        <v>2</v>
      </c>
      <c r="I5" s="45" t="s">
        <v>36</v>
      </c>
      <c r="J5" s="45" t="s">
        <v>3</v>
      </c>
      <c r="K5" s="45" t="s">
        <v>36</v>
      </c>
      <c r="L5" s="45" t="s">
        <v>4</v>
      </c>
      <c r="M5" s="45" t="s">
        <v>36</v>
      </c>
      <c r="N5" s="45" t="s">
        <v>5</v>
      </c>
      <c r="O5" s="45" t="s">
        <v>36</v>
      </c>
      <c r="P5" s="45" t="s">
        <v>6</v>
      </c>
      <c r="Q5" s="45" t="s">
        <v>36</v>
      </c>
      <c r="R5" s="45" t="s">
        <v>7</v>
      </c>
      <c r="S5" s="45" t="s">
        <v>36</v>
      </c>
      <c r="T5" s="14"/>
    </row>
    <row r="6" spans="2:24" x14ac:dyDescent="0.25">
      <c r="B6" s="2" t="s">
        <v>24</v>
      </c>
      <c r="C6" s="2" t="s">
        <v>19</v>
      </c>
      <c r="D6" s="3">
        <v>427</v>
      </c>
      <c r="E6" s="28">
        <f>_xlfn.NORM.DIST(D6,D$25,D$30,FALSE)</f>
        <v>8.1941788672991599E-5</v>
      </c>
      <c r="F6" s="9">
        <v>248087</v>
      </c>
      <c r="G6" s="43">
        <f>_xlfn.NORM.DIST(F6,F$25,F$30,FALSE)</f>
        <v>1.3393225864271086E-7</v>
      </c>
      <c r="H6" s="20">
        <v>581</v>
      </c>
      <c r="I6" s="28">
        <f>_xlfn.NORM.DIST(H6,H$25,H$30,FALSE)</f>
        <v>5.3035794215544538E-3</v>
      </c>
      <c r="J6" s="5">
        <v>83.8</v>
      </c>
      <c r="K6" s="27">
        <f>_xlfn.NORM.DIST(J6,J$25,J$30,FALSE)</f>
        <v>7.175086357036449E-2</v>
      </c>
      <c r="L6" s="5">
        <v>83.81</v>
      </c>
      <c r="M6" s="27">
        <f>_xlfn.NORM.DIST(L6,L$25,L$30,FALSE)</f>
        <v>0.18572339899932638</v>
      </c>
      <c r="N6" s="6">
        <v>0.92510000000000003</v>
      </c>
      <c r="O6" s="27">
        <f>_xlfn.NORM.DIST(N6,N$25,N$30,FALSE)</f>
        <v>2.0518979744713244</v>
      </c>
      <c r="P6" s="6">
        <v>0.96250000000000002</v>
      </c>
      <c r="Q6" s="27">
        <f>_xlfn.NORM.DIST(P6,P$25,P$30,FALSE)</f>
        <v>3.3980174104951955</v>
      </c>
      <c r="R6" s="6">
        <v>0.94379999999999997</v>
      </c>
      <c r="S6" s="27">
        <f>_xlfn.NORM.DIST(R6,R$25,R$30,FALSE)</f>
        <v>2.5604509525147359</v>
      </c>
      <c r="T6" s="48"/>
      <c r="V6" s="15"/>
      <c r="W6" s="15"/>
      <c r="X6" s="16"/>
    </row>
    <row r="7" spans="2:24" x14ac:dyDescent="0.25">
      <c r="B7" s="7" t="s">
        <v>26</v>
      </c>
      <c r="C7" s="7" t="s">
        <v>19</v>
      </c>
      <c r="D7" s="8">
        <v>962</v>
      </c>
      <c r="E7" s="28">
        <f>_xlfn.NORM.DIST(D7,D$25,D$30,FALSE)</f>
        <v>1.4120562824531454E-4</v>
      </c>
      <c r="F7" s="9">
        <v>585858</v>
      </c>
      <c r="G7" s="43">
        <f>_xlfn.NORM.DIST(F7,F$25,F$30,FALSE)</f>
        <v>2.2256748234930571E-7</v>
      </c>
      <c r="H7" s="18">
        <v>609</v>
      </c>
      <c r="I7" s="28">
        <f>_xlfn.NORM.DIST(H7,H$25,H$30,FALSE)</f>
        <v>1.3347504016734388E-2</v>
      </c>
      <c r="J7" s="10">
        <v>83.84</v>
      </c>
      <c r="K7" s="27">
        <f>_xlfn.NORM.DIST(J7,J$25,J$30,FALSE)</f>
        <v>7.084152839014049E-2</v>
      </c>
      <c r="L7" s="10">
        <v>84.04</v>
      </c>
      <c r="M7" s="27">
        <f>_xlfn.NORM.DIST(L7,L$25,L$30,FALSE)</f>
        <v>0.16004576113463451</v>
      </c>
      <c r="N7" s="11">
        <v>0.94589999999999996</v>
      </c>
      <c r="O7" s="27">
        <f>_xlfn.NORM.DIST(N7,N$25,N$30,FALSE)</f>
        <v>1.7786988913825998</v>
      </c>
      <c r="P7" s="11">
        <v>0.95950000000000002</v>
      </c>
      <c r="Q7" s="27">
        <f>_xlfn.NORM.DIST(P7,P$25,P$30,FALSE)</f>
        <v>3.5121972733520535</v>
      </c>
      <c r="R7" s="11">
        <v>0.95269999999999999</v>
      </c>
      <c r="S7" s="27">
        <f>_xlfn.NORM.DIST(R7,R$25,R$30,FALSE)</f>
        <v>2.3739614009896237</v>
      </c>
      <c r="T7" s="48"/>
      <c r="U7" s="15"/>
      <c r="V7" s="15"/>
    </row>
    <row r="8" spans="2:24" x14ac:dyDescent="0.25">
      <c r="B8" s="2" t="s">
        <v>21</v>
      </c>
      <c r="C8" s="2" t="s">
        <v>19</v>
      </c>
      <c r="D8" s="3">
        <v>1468</v>
      </c>
      <c r="E8" s="28">
        <f>_xlfn.NORM.DIST(D8,D$25,D$30,FALSE)</f>
        <v>2.054414837128732E-4</v>
      </c>
      <c r="F8" s="4">
        <v>917500</v>
      </c>
      <c r="G8" s="43">
        <f>_xlfn.NORM.DIST(F8,F$25,F$30,FALSE)</f>
        <v>3.1983435765101063E-7</v>
      </c>
      <c r="H8" s="20">
        <v>625</v>
      </c>
      <c r="I8" s="28">
        <f>_xlfn.NORM.DIST(H8,H$25,H$30,FALSE)</f>
        <v>1.4237104708620585E-2</v>
      </c>
      <c r="J8" s="5">
        <v>83.35</v>
      </c>
      <c r="K8" s="27">
        <f>_xlfn.NORM.DIST(J8,J$25,J$30,FALSE)</f>
        <v>8.1966766219876031E-2</v>
      </c>
      <c r="L8" s="5">
        <v>83.82</v>
      </c>
      <c r="M8" s="27">
        <f>_xlfn.NORM.DIST(L8,L$25,L$30,FALSE)</f>
        <v>0.18461985136786166</v>
      </c>
      <c r="N8" s="6">
        <v>0.93389999999999995</v>
      </c>
      <c r="O8" s="27">
        <f>_xlfn.NORM.DIST(N8,N$25,N$30,FALSE)</f>
        <v>1.9371187231346809</v>
      </c>
      <c r="P8" s="6">
        <v>0.97140000000000004</v>
      </c>
      <c r="Q8" s="27">
        <f>_xlfn.NORM.DIST(P8,P$25,P$30,FALSE)</f>
        <v>3.054655920419838</v>
      </c>
      <c r="R8" s="6">
        <v>0.95269999999999999</v>
      </c>
      <c r="S8" s="27">
        <f>_xlfn.NORM.DIST(R8,R$25,R$30,FALSE)</f>
        <v>2.3739614009896237</v>
      </c>
      <c r="T8" s="48"/>
      <c r="U8" s="15"/>
      <c r="V8" s="15"/>
    </row>
    <row r="9" spans="2:24" x14ac:dyDescent="0.25">
      <c r="B9" s="2" t="s">
        <v>22</v>
      </c>
      <c r="C9" s="2" t="s">
        <v>19</v>
      </c>
      <c r="D9" s="5">
        <v>1635</v>
      </c>
      <c r="E9" s="28">
        <f>_xlfn.NORM.DIST(D9,D$25,D$30,FALSE)</f>
        <v>2.2567280317772434E-4</v>
      </c>
      <c r="F9" s="4">
        <v>1043130</v>
      </c>
      <c r="G9" s="43">
        <f>_xlfn.NORM.DIST(F9,F$25,F$30,FALSE)</f>
        <v>3.5422436380158333E-7</v>
      </c>
      <c r="H9" s="17">
        <v>638</v>
      </c>
      <c r="I9" s="28">
        <f>_xlfn.NORM.DIST(H9,H$25,H$30,FALSE)</f>
        <v>1.1709497443440672E-2</v>
      </c>
      <c r="J9" s="5">
        <v>83.42</v>
      </c>
      <c r="K9" s="27">
        <f>_xlfn.NORM.DIST(J9,J$25,J$30,FALSE)</f>
        <v>8.038750407904531E-2</v>
      </c>
      <c r="L9" s="5">
        <v>83.85</v>
      </c>
      <c r="M9" s="27">
        <f>_xlfn.NORM.DIST(L9,L$25,L$30,FALSE)</f>
        <v>0.18129796519739577</v>
      </c>
      <c r="N9" s="6">
        <v>0.93269999999999997</v>
      </c>
      <c r="O9" s="27">
        <f>_xlfn.NORM.DIST(N9,N$25,N$30,FALSE)</f>
        <v>1.9528709637019162</v>
      </c>
      <c r="P9" s="6">
        <v>0.97309999999999997</v>
      </c>
      <c r="Q9" s="27">
        <f>_xlfn.NORM.DIST(P9,P$25,P$30,FALSE)</f>
        <v>2.9888150593890832</v>
      </c>
      <c r="R9" s="6">
        <v>0.95289999999999997</v>
      </c>
      <c r="S9" s="27">
        <f>_xlfn.NORM.DIST(R9,R$25,R$30,FALSE)</f>
        <v>2.3697420382155077</v>
      </c>
      <c r="T9" s="48"/>
      <c r="U9" s="15"/>
      <c r="V9" s="15"/>
    </row>
    <row r="10" spans="2:24" x14ac:dyDescent="0.25">
      <c r="B10" s="7" t="s">
        <v>20</v>
      </c>
      <c r="C10" s="7" t="s">
        <v>19</v>
      </c>
      <c r="D10" s="8">
        <v>1761</v>
      </c>
      <c r="E10" s="28">
        <f>_xlfn.NORM.DIST(D10,D$25,D$30,FALSE)</f>
        <v>2.3988412782729234E-4</v>
      </c>
      <c r="F10" s="9">
        <v>1056600</v>
      </c>
      <c r="G10" s="43">
        <f>_xlfn.NORM.DIST(F10,F$25,F$30,FALSE)</f>
        <v>3.5771330445416457E-7</v>
      </c>
      <c r="H10" s="17">
        <v>600</v>
      </c>
      <c r="I10" s="28">
        <f>_xlfn.NORM.DIST(H10,H$25,H$30,FALSE)</f>
        <v>1.1101712141616865E-2</v>
      </c>
      <c r="J10" s="10">
        <v>83.36</v>
      </c>
      <c r="K10" s="27">
        <f>_xlfn.NORM.DIST(J10,J$25,J$30,FALSE)</f>
        <v>8.1741579338487205E-2</v>
      </c>
      <c r="L10" s="10">
        <v>83.73</v>
      </c>
      <c r="M10" s="27">
        <f>_xlfn.NORM.DIST(L10,L$25,L$30,FALSE)</f>
        <v>0.19446780097099065</v>
      </c>
      <c r="N10" s="11">
        <v>0.93869999999999998</v>
      </c>
      <c r="O10" s="27">
        <f>_xlfn.NORM.DIST(N10,N$25,N$30,FALSE)</f>
        <v>1.8738941437593486</v>
      </c>
      <c r="P10" s="11">
        <v>0.95850000000000002</v>
      </c>
      <c r="Q10" s="27">
        <f>_xlfn.NORM.DIST(P10,P$25,P$30,FALSE)</f>
        <v>3.5499667051246382</v>
      </c>
      <c r="R10" s="11">
        <v>0.9486</v>
      </c>
      <c r="S10" s="27">
        <f>_xlfn.NORM.DIST(R10,R$25,R$30,FALSE)</f>
        <v>2.4602371522997974</v>
      </c>
      <c r="T10" s="48"/>
      <c r="U10" s="15"/>
      <c r="V10" s="15"/>
    </row>
    <row r="11" spans="2:24" x14ac:dyDescent="0.25">
      <c r="B11" s="2" t="s">
        <v>25</v>
      </c>
      <c r="C11" s="2" t="s">
        <v>19</v>
      </c>
      <c r="D11" s="5">
        <v>1800</v>
      </c>
      <c r="E11" s="28">
        <f>_xlfn.NORM.DIST(D11,D$25,D$30,FALSE)</f>
        <v>2.4404463342354204E-4</v>
      </c>
      <c r="F11" s="4">
        <v>1049400</v>
      </c>
      <c r="G11" s="43">
        <f>_xlfn.NORM.DIST(F11,F$25,F$30,FALSE)</f>
        <v>3.5585398699606014E-7</v>
      </c>
      <c r="H11" s="18">
        <v>583</v>
      </c>
      <c r="I11" s="28">
        <f>_xlfn.NORM.DIST(H11,H$25,H$30,FALSE)</f>
        <v>5.8620331971113429E-3</v>
      </c>
      <c r="J11" s="5">
        <v>83.68</v>
      </c>
      <c r="K11" s="27">
        <f>_xlfn.NORM.DIST(J11,J$25,J$30,FALSE)</f>
        <v>7.4482192418605653E-2</v>
      </c>
      <c r="L11" s="5">
        <v>83.96</v>
      </c>
      <c r="M11" s="27">
        <f>_xlfn.NORM.DIST(L11,L$25,L$30,FALSE)</f>
        <v>0.16901662791379529</v>
      </c>
      <c r="N11" s="6">
        <v>0.93330000000000002</v>
      </c>
      <c r="O11" s="27">
        <f>_xlfn.NORM.DIST(N11,N$25,N$30,FALSE)</f>
        <v>1.9449980391056876</v>
      </c>
      <c r="P11" s="6">
        <v>0.96609999999999996</v>
      </c>
      <c r="Q11" s="27">
        <f>_xlfn.NORM.DIST(P11,P$25,P$30,FALSE)</f>
        <v>3.2596851087036183</v>
      </c>
      <c r="R11" s="6">
        <v>0.94969999999999999</v>
      </c>
      <c r="S11" s="27">
        <f>_xlfn.NORM.DIST(R11,R$25,R$30,FALSE)</f>
        <v>2.4371382887638995</v>
      </c>
      <c r="T11" s="48"/>
      <c r="V11" s="15"/>
    </row>
    <row r="12" spans="2:24" x14ac:dyDescent="0.25">
      <c r="B12" s="7" t="s">
        <v>18</v>
      </c>
      <c r="C12" s="7" t="s">
        <v>19</v>
      </c>
      <c r="D12" s="8">
        <v>1858</v>
      </c>
      <c r="E12" s="28">
        <f>_xlfn.NORM.DIST(D12,D$25,D$30,FALSE)</f>
        <v>2.4999241790272565E-4</v>
      </c>
      <c r="F12" s="9">
        <v>1081356</v>
      </c>
      <c r="G12" s="43">
        <f>_xlfn.NORM.DIST(F12,F$25,F$30,FALSE)</f>
        <v>3.6400411100517041E-7</v>
      </c>
      <c r="H12" s="20">
        <v>582</v>
      </c>
      <c r="I12" s="28">
        <f>_xlfn.NORM.DIST(H12,H$25,H$30,FALSE)</f>
        <v>5.5794863775652992E-3</v>
      </c>
      <c r="J12" s="10">
        <v>83.06</v>
      </c>
      <c r="K12" s="27">
        <f>_xlfn.NORM.DIST(J12,J$25,J$30,FALSE)</f>
        <v>8.8411483093149418E-2</v>
      </c>
      <c r="L12" s="10">
        <v>83.98</v>
      </c>
      <c r="M12" s="27">
        <f>_xlfn.NORM.DIST(L12,L$25,L$30,FALSE)</f>
        <v>0.1667742157146743</v>
      </c>
      <c r="N12" s="11">
        <v>0.94130000000000003</v>
      </c>
      <c r="O12" s="27">
        <f>_xlfn.NORM.DIST(N12,N$25,N$30,FALSE)</f>
        <v>1.8395455902884852</v>
      </c>
      <c r="P12" s="11">
        <v>0.97040000000000004</v>
      </c>
      <c r="Q12" s="27">
        <f>_xlfn.NORM.DIST(P12,P$25,P$30,FALSE)</f>
        <v>3.0933926993892729</v>
      </c>
      <c r="R12" s="11">
        <v>0.95589999999999997</v>
      </c>
      <c r="S12" s="27">
        <f>_xlfn.NORM.DIST(R12,R$25,R$30,FALSE)</f>
        <v>2.3063763516543307</v>
      </c>
      <c r="T12" s="48"/>
    </row>
    <row r="13" spans="2:24" x14ac:dyDescent="0.25">
      <c r="B13" s="7" t="s">
        <v>23</v>
      </c>
      <c r="C13" s="7" t="s">
        <v>19</v>
      </c>
      <c r="D13" s="8">
        <v>2283</v>
      </c>
      <c r="E13" s="28">
        <f>_xlfn.NORM.DIST(D13,D$25,D$30,FALSE)</f>
        <v>2.8242356575387166E-4</v>
      </c>
      <c r="F13" s="9">
        <v>1319574</v>
      </c>
      <c r="G13" s="43">
        <f>_xlfn.NORM.DIST(F13,F$25,F$30,FALSE)</f>
        <v>4.1426801381718156E-7</v>
      </c>
      <c r="H13" s="18">
        <v>578</v>
      </c>
      <c r="I13" s="28">
        <f>_xlfn.NORM.DIST(H13,H$25,H$30,FALSE)</f>
        <v>4.5192574843880146E-3</v>
      </c>
      <c r="J13" s="10">
        <v>83.27</v>
      </c>
      <c r="K13" s="27">
        <f>_xlfn.NORM.DIST(J13,J$25,J$30,FALSE)</f>
        <v>8.3762359182462928E-2</v>
      </c>
      <c r="L13" s="10">
        <v>83.99</v>
      </c>
      <c r="M13" s="27">
        <f>_xlfn.NORM.DIST(L13,L$25,L$30,FALSE)</f>
        <v>0.16565267257265853</v>
      </c>
      <c r="N13" s="11">
        <v>0.93869999999999998</v>
      </c>
      <c r="O13" s="27">
        <f>_xlfn.NORM.DIST(N13,N$25,N$30,FALSE)</f>
        <v>1.8738941437593486</v>
      </c>
      <c r="P13" s="11">
        <v>0.96540000000000004</v>
      </c>
      <c r="Q13" s="27">
        <f>_xlfn.NORM.DIST(P13,P$25,P$30,FALSE)</f>
        <v>3.2866687223947166</v>
      </c>
      <c r="R13" s="11">
        <v>0.95199999999999996</v>
      </c>
      <c r="S13" s="27">
        <f>_xlfn.NORM.DIST(R13,R$25,R$30,FALSE)</f>
        <v>2.388722658182544</v>
      </c>
      <c r="T13" s="48"/>
    </row>
    <row r="14" spans="2:24" x14ac:dyDescent="0.25">
      <c r="B14" s="7" t="s">
        <v>13</v>
      </c>
      <c r="C14" s="7" t="s">
        <v>11</v>
      </c>
      <c r="D14" s="8">
        <v>2739</v>
      </c>
      <c r="E14" s="28">
        <f>_xlfn.NORM.DIST(D14,D$25,D$30,FALSE)</f>
        <v>2.8936454471759342E-4</v>
      </c>
      <c r="F14" s="9">
        <v>1763916</v>
      </c>
      <c r="G14" s="43">
        <f>_xlfn.NORM.DIST(F14,F$25,F$30,FALSE)</f>
        <v>4.3783462503317563E-7</v>
      </c>
      <c r="H14" s="19">
        <v>644</v>
      </c>
      <c r="I14" s="28">
        <f>_xlfn.NORM.DIST(H14,H$25,H$30,FALSE)</f>
        <v>9.9267938595424213E-3</v>
      </c>
      <c r="J14" s="10">
        <v>77.099999999999994</v>
      </c>
      <c r="K14" s="27">
        <f>_xlfn.NORM.DIST(J14,J$25,J$30,FALSE)</f>
        <v>7.2600242263655357E-2</v>
      </c>
      <c r="L14" s="10">
        <v>80.75</v>
      </c>
      <c r="M14" s="27">
        <f>_xlfn.NORM.DIST(L14,L$25,L$30,FALSE)</f>
        <v>0.13039836215637754</v>
      </c>
      <c r="N14" s="11">
        <v>0.68310000000000004</v>
      </c>
      <c r="O14" s="27">
        <f>_xlfn.NORM.DIST(N14,N$25,N$30,FALSE)</f>
        <v>1.9011524339955239</v>
      </c>
      <c r="P14" s="11">
        <v>0.79300000000000004</v>
      </c>
      <c r="Q14" s="27">
        <f>_xlfn.NORM.DIST(P14,P$25,P$30,FALSE)</f>
        <v>2.2966257831436625</v>
      </c>
      <c r="R14" s="11">
        <v>0.73799999999999999</v>
      </c>
      <c r="S14" s="27">
        <f>_xlfn.NORM.DIST(R14,R$25,R$30,FALSE)</f>
        <v>2.134094757182496</v>
      </c>
      <c r="T14" s="48"/>
    </row>
    <row r="15" spans="2:24" x14ac:dyDescent="0.25">
      <c r="B15" s="7" t="s">
        <v>12</v>
      </c>
      <c r="C15" s="7" t="s">
        <v>11</v>
      </c>
      <c r="D15" s="8">
        <v>2917</v>
      </c>
      <c r="E15" s="28">
        <f>_xlfn.NORM.DIST(D15,D$25,D$30,FALSE)</f>
        <v>2.8350251984021301E-4</v>
      </c>
      <c r="F15" s="9">
        <v>1910635</v>
      </c>
      <c r="G15" s="43">
        <f>_xlfn.NORM.DIST(F15,F$25,F$30,FALSE)</f>
        <v>4.2281890659900034E-7</v>
      </c>
      <c r="H15" s="17">
        <v>655</v>
      </c>
      <c r="I15" s="28">
        <f>_xlfn.NORM.DIST(H15,H$25,H$30,FALSE)</f>
        <v>6.484973396197061E-3</v>
      </c>
      <c r="J15" s="10">
        <v>76.63</v>
      </c>
      <c r="K15" s="27">
        <f>_xlfn.NORM.DIST(J15,J$25,J$30,FALSE)</f>
        <v>6.2006887122383746E-2</v>
      </c>
      <c r="L15" s="10">
        <v>81.180000000000007</v>
      </c>
      <c r="M15" s="27">
        <f>_xlfn.NORM.DIST(L15,L$25,L$30,FALSE)</f>
        <v>0.17811014006392004</v>
      </c>
      <c r="N15" s="11">
        <v>0.65680000000000005</v>
      </c>
      <c r="O15" s="27">
        <f>_xlfn.NORM.DIST(N15,N$25,N$30,FALSE)</f>
        <v>1.5546582060756526</v>
      </c>
      <c r="P15" s="11">
        <v>0.81320000000000003</v>
      </c>
      <c r="Q15" s="27">
        <f>_xlfn.NORM.DIST(P15,P$25,P$30,FALSE)</f>
        <v>3.0634365070501968</v>
      </c>
      <c r="R15" s="11">
        <v>0.73499999999999999</v>
      </c>
      <c r="S15" s="27">
        <f>_xlfn.NORM.DIST(R15,R$25,R$30,FALSE)</f>
        <v>2.0709651784644785</v>
      </c>
      <c r="T15" s="48"/>
    </row>
    <row r="16" spans="2:24" x14ac:dyDescent="0.25">
      <c r="B16" s="2" t="s">
        <v>14</v>
      </c>
      <c r="C16" s="2" t="s">
        <v>11</v>
      </c>
      <c r="D16" s="3">
        <v>2949</v>
      </c>
      <c r="E16" s="28">
        <f>_xlfn.NORM.DIST(D16,D$25,D$30,FALSE)</f>
        <v>2.8195813969357757E-4</v>
      </c>
      <c r="F16" s="4">
        <v>1884411</v>
      </c>
      <c r="G16" s="43">
        <f>_xlfn.NORM.DIST(F16,F$25,F$30,FALSE)</f>
        <v>4.2628947438846571E-7</v>
      </c>
      <c r="H16" s="20">
        <v>639</v>
      </c>
      <c r="I16" s="28">
        <f>_xlfn.NORM.DIST(H16,H$25,H$30,FALSE)</f>
        <v>1.1429075787970509E-2</v>
      </c>
      <c r="J16" s="5">
        <v>76.709999999999994</v>
      </c>
      <c r="K16" s="27">
        <f>_xlfn.NORM.DIST(J16,J$25,J$30,FALSE)</f>
        <v>6.3787663179998053E-2</v>
      </c>
      <c r="L16" s="5">
        <v>81.16</v>
      </c>
      <c r="M16" s="27">
        <f>_xlfn.NORM.DIST(L16,L$25,L$30,FALSE)</f>
        <v>0.17587964893732677</v>
      </c>
      <c r="N16" s="6">
        <v>0.65990000000000004</v>
      </c>
      <c r="O16" s="27">
        <f>_xlfn.NORM.DIST(N16,N$25,N$30,FALSE)</f>
        <v>1.5951026028429542</v>
      </c>
      <c r="P16" s="6">
        <v>0.80740000000000001</v>
      </c>
      <c r="Q16" s="27">
        <f>_xlfn.NORM.DIST(P16,P$25,P$30,FALSE)</f>
        <v>2.839142591115527</v>
      </c>
      <c r="R16" s="6">
        <v>0.73360000000000003</v>
      </c>
      <c r="S16" s="27">
        <f>_xlfn.NORM.DIST(R16,R$25,R$30,FALSE)</f>
        <v>2.0415975599705618</v>
      </c>
      <c r="T16" s="48"/>
    </row>
    <row r="17" spans="2:20" x14ac:dyDescent="0.25">
      <c r="B17" s="7" t="s">
        <v>10</v>
      </c>
      <c r="C17" s="7" t="s">
        <v>11</v>
      </c>
      <c r="D17" s="8">
        <v>3999</v>
      </c>
      <c r="E17" s="28">
        <f>_xlfn.NORM.DIST(D17,D$25,D$30,FALSE)</f>
        <v>1.7435181255103454E-4</v>
      </c>
      <c r="F17" s="4">
        <v>2547363</v>
      </c>
      <c r="G17" s="43">
        <f>_xlfn.NORM.DIST(F17,F$25,F$30,FALSE)</f>
        <v>2.6764633686445291E-7</v>
      </c>
      <c r="H17" s="19">
        <v>637</v>
      </c>
      <c r="I17" s="28">
        <f>_xlfn.NORM.DIST(H17,H$25,H$30,FALSE)</f>
        <v>1.1981034171915603E-2</v>
      </c>
      <c r="J17" s="10">
        <v>76.84</v>
      </c>
      <c r="K17" s="27">
        <f>_xlfn.NORM.DIST(J17,J$25,J$30,FALSE)</f>
        <v>6.6705418817117543E-2</v>
      </c>
      <c r="L17" s="10">
        <v>80.739999999999995</v>
      </c>
      <c r="M17" s="27">
        <f>_xlfn.NORM.DIST(L17,L$25,L$30,FALSE)</f>
        <v>0.12932426676472733</v>
      </c>
      <c r="N17" s="11">
        <v>0.66369999999999996</v>
      </c>
      <c r="O17" s="27">
        <f>_xlfn.NORM.DIST(N17,N$25,N$30,FALSE)</f>
        <v>1.6449382015412972</v>
      </c>
      <c r="P17" s="11">
        <v>0.80220000000000002</v>
      </c>
      <c r="Q17" s="27">
        <f>_xlfn.NORM.DIST(P17,P$25,P$30,FALSE)</f>
        <v>2.6399339981297198</v>
      </c>
      <c r="R17" s="11">
        <v>0.7329</v>
      </c>
      <c r="S17" s="27">
        <f>_xlfn.NORM.DIST(R17,R$25,R$30,FALSE)</f>
        <v>2.026940083198618</v>
      </c>
      <c r="T17" s="48"/>
    </row>
    <row r="18" spans="2:20" x14ac:dyDescent="0.25">
      <c r="B18" s="7" t="s">
        <v>17</v>
      </c>
      <c r="C18" s="7" t="s">
        <v>11</v>
      </c>
      <c r="D18" s="8">
        <v>4635</v>
      </c>
      <c r="E18" s="28">
        <f>_xlfn.NORM.DIST(D18,D$25,D$30,FALSE)</f>
        <v>9.8042313876995596E-5</v>
      </c>
      <c r="F18" s="9">
        <v>3022020</v>
      </c>
      <c r="G18" s="43">
        <f>_xlfn.NORM.DIST(F18,F$25,F$30,FALSE)</f>
        <v>1.3773982242943028E-7</v>
      </c>
      <c r="H18" s="19">
        <v>652</v>
      </c>
      <c r="I18" s="28">
        <f>_xlfn.NORM.DIST(H18,H$25,H$30,FALSE)</f>
        <v>7.3992687939549899E-3</v>
      </c>
      <c r="J18" s="10">
        <v>77.290000000000006</v>
      </c>
      <c r="K18" s="27">
        <f>_xlfn.NORM.DIST(J18,J$25,J$30,FALSE)</f>
        <v>7.6924826945596866E-2</v>
      </c>
      <c r="L18" s="10">
        <v>80.930000000000007</v>
      </c>
      <c r="M18" s="27">
        <f>_xlfn.NORM.DIST(L18,L$25,L$30,FALSE)</f>
        <v>0.15013698167555051</v>
      </c>
      <c r="N18" s="11">
        <v>0.66749999999999998</v>
      </c>
      <c r="O18" s="27">
        <f>_xlfn.NORM.DIST(N18,N$25,N$30,FALSE)</f>
        <v>1.6949919981316852</v>
      </c>
      <c r="P18" s="11">
        <v>0.80859999999999999</v>
      </c>
      <c r="Q18" s="27">
        <f>_xlfn.NORM.DIST(P18,P$25,P$30,FALSE)</f>
        <v>2.885434184855364</v>
      </c>
      <c r="R18" s="11">
        <v>0.73809999999999998</v>
      </c>
      <c r="S18" s="27">
        <f>_xlfn.NORM.DIST(R18,R$25,R$30,FALSE)</f>
        <v>2.136202959722016</v>
      </c>
      <c r="T18" s="48"/>
    </row>
    <row r="19" spans="2:20" x14ac:dyDescent="0.25">
      <c r="B19" s="2" t="s">
        <v>15</v>
      </c>
      <c r="C19" s="2" t="s">
        <v>11</v>
      </c>
      <c r="D19" s="3">
        <v>4761</v>
      </c>
      <c r="E19" s="28">
        <f>_xlfn.NORM.DIST(D19,D$25,D$30,FALSE)</f>
        <v>8.5274431285808536E-5</v>
      </c>
      <c r="F19" s="4">
        <v>3094650</v>
      </c>
      <c r="G19" s="43">
        <f>_xlfn.NORM.DIST(F19,F$25,F$30,FALSE)</f>
        <v>1.2143128809228758E-7</v>
      </c>
      <c r="H19" s="18">
        <v>650</v>
      </c>
      <c r="I19" s="28">
        <f>_xlfn.NORM.DIST(H19,H$25,H$30,FALSE)</f>
        <v>8.0263928193315508E-3</v>
      </c>
      <c r="J19" s="5">
        <v>77.069999999999993</v>
      </c>
      <c r="K19" s="27">
        <f>_xlfn.NORM.DIST(J19,J$25,J$30,FALSE)</f>
        <v>7.1917662254252723E-2</v>
      </c>
      <c r="L19" s="5">
        <v>80.97</v>
      </c>
      <c r="M19" s="27">
        <f>_xlfn.NORM.DIST(L19,L$25,L$30,FALSE)</f>
        <v>0.1545985276584983</v>
      </c>
      <c r="N19" s="6">
        <v>0.66059999999999997</v>
      </c>
      <c r="O19" s="27">
        <f>_xlfn.NORM.DIST(N19,N$25,N$30,FALSE)</f>
        <v>1.6042631893702339</v>
      </c>
      <c r="P19" s="6">
        <v>0.81220000000000003</v>
      </c>
      <c r="Q19" s="27">
        <f>_xlfn.NORM.DIST(P19,P$25,P$30,FALSE)</f>
        <v>3.0247003541580648</v>
      </c>
      <c r="R19" s="6">
        <v>0.73640000000000005</v>
      </c>
      <c r="S19" s="27">
        <f>_xlfn.NORM.DIST(R19,R$25,R$30,FALSE)</f>
        <v>2.1003954154691535</v>
      </c>
      <c r="T19" s="48"/>
    </row>
    <row r="20" spans="2:20" x14ac:dyDescent="0.25">
      <c r="B20" s="2" t="s">
        <v>16</v>
      </c>
      <c r="C20" s="2" t="s">
        <v>11</v>
      </c>
      <c r="D20" s="3">
        <v>4976</v>
      </c>
      <c r="E20" s="28">
        <f>_xlfn.NORM.DIST(D20,D$25,D$30,FALSE)</f>
        <v>6.5913547623908409E-5</v>
      </c>
      <c r="F20" s="4">
        <v>3124928</v>
      </c>
      <c r="G20" s="43">
        <f>_xlfn.NORM.DIST(F20,F$25,F$30,FALSE)</f>
        <v>1.1499675569591885E-7</v>
      </c>
      <c r="H20" s="19">
        <v>628</v>
      </c>
      <c r="I20" s="28">
        <f>_xlfn.NORM.DIST(H20,H$25,H$30,FALSE)</f>
        <v>1.3880323515081335E-2</v>
      </c>
      <c r="J20" s="5">
        <v>77.05</v>
      </c>
      <c r="K20" s="27">
        <f>_xlfn.NORM.DIST(J20,J$25,J$30,FALSE)</f>
        <v>7.1462815665912616E-2</v>
      </c>
      <c r="L20" s="5">
        <v>81.03</v>
      </c>
      <c r="M20" s="27">
        <f>_xlfn.NORM.DIST(L20,L$25,L$30,FALSE)</f>
        <v>0.16131617693958028</v>
      </c>
      <c r="N20" s="6">
        <v>0.66679999999999995</v>
      </c>
      <c r="O20" s="27">
        <f>_xlfn.NORM.DIST(N20,N$25,N$30,FALSE)</f>
        <v>1.6857584774171046</v>
      </c>
      <c r="P20" s="6">
        <v>0.81930000000000003</v>
      </c>
      <c r="Q20" s="27">
        <f>_xlfn.NORM.DIST(P20,P$25,P$30,FALSE)</f>
        <v>3.2992488329537166</v>
      </c>
      <c r="R20" s="6">
        <v>0.74309999999999998</v>
      </c>
      <c r="S20" s="27">
        <f>_xlfn.NORM.DIST(R20,R$25,R$30,FALSE)</f>
        <v>2.2418123260184082</v>
      </c>
      <c r="T20" s="48"/>
    </row>
    <row r="21" spans="2:20" x14ac:dyDescent="0.25">
      <c r="B21" s="40"/>
      <c r="C21" s="30"/>
      <c r="D21" s="31"/>
      <c r="E21" s="32"/>
      <c r="F21" s="33"/>
      <c r="G21" s="32"/>
      <c r="H21" s="41"/>
      <c r="I21" s="32"/>
      <c r="J21" s="34"/>
      <c r="K21" s="35"/>
      <c r="L21" s="34"/>
      <c r="M21" s="35"/>
      <c r="N21" s="36"/>
      <c r="O21" s="35"/>
      <c r="P21" s="36"/>
      <c r="Q21" s="35"/>
      <c r="R21" s="36"/>
      <c r="S21" s="35"/>
    </row>
    <row r="22" spans="2:20" x14ac:dyDescent="0.25">
      <c r="B22" s="21" t="s">
        <v>31</v>
      </c>
      <c r="C22" s="22"/>
      <c r="D22" s="23">
        <f>SUM(D6:D20)</f>
        <v>39170</v>
      </c>
      <c r="E22" s="23"/>
      <c r="F22" s="29">
        <f>SUM(F6:F20)</f>
        <v>24649428</v>
      </c>
      <c r="G22" s="24"/>
      <c r="H22" s="24">
        <f>F22/D22</f>
        <v>629.29354097523617</v>
      </c>
      <c r="I22" s="24"/>
      <c r="J22" s="25"/>
      <c r="K22" s="25"/>
      <c r="L22" s="25"/>
      <c r="M22" s="25"/>
      <c r="N22" s="25"/>
      <c r="O22" s="25"/>
      <c r="P22" s="25"/>
      <c r="Q22" s="25"/>
      <c r="R22" s="25"/>
    </row>
    <row r="23" spans="2:20" ht="24" x14ac:dyDescent="0.25">
      <c r="D23" s="1" t="s">
        <v>0</v>
      </c>
      <c r="E23" s="1"/>
      <c r="F23" s="1" t="s">
        <v>1</v>
      </c>
      <c r="G23" s="1"/>
      <c r="H23" s="1" t="s">
        <v>2</v>
      </c>
      <c r="J23" s="1" t="s">
        <v>3</v>
      </c>
      <c r="K23" s="1"/>
      <c r="L23" s="1" t="s">
        <v>4</v>
      </c>
      <c r="M23" s="1"/>
      <c r="N23" s="1" t="s">
        <v>5</v>
      </c>
      <c r="O23" s="1"/>
      <c r="P23" s="1" t="s">
        <v>6</v>
      </c>
      <c r="Q23" s="1"/>
      <c r="R23" s="1" t="s">
        <v>7</v>
      </c>
    </row>
    <row r="24" spans="2:20" x14ac:dyDescent="0.25">
      <c r="B24" s="37"/>
      <c r="C24" s="37" t="s">
        <v>32</v>
      </c>
      <c r="D24" s="42">
        <f>MEDIAN(D6:D20)</f>
        <v>2283</v>
      </c>
      <c r="E24" s="38"/>
      <c r="F24" s="42">
        <f>MEDIAN(F6:F20)</f>
        <v>1319574</v>
      </c>
      <c r="G24" s="38"/>
      <c r="H24" s="39">
        <f>MEDIAN(H6:H20)</f>
        <v>628</v>
      </c>
      <c r="I24" s="39"/>
      <c r="J24" s="39">
        <f>MEDIAN(J6:J20)</f>
        <v>83.06</v>
      </c>
      <c r="K24" s="39"/>
      <c r="L24" s="39">
        <f>MEDIAN(L6:L20)</f>
        <v>83.73</v>
      </c>
      <c r="M24" s="39"/>
      <c r="N24" s="46">
        <f>MEDIAN(N6:N20)</f>
        <v>0.92510000000000003</v>
      </c>
      <c r="O24" s="39"/>
      <c r="P24" s="46">
        <f>MEDIAN(P6:P20)</f>
        <v>0.95850000000000002</v>
      </c>
      <c r="Q24" s="46"/>
      <c r="R24" s="46">
        <f>MEDIAN(R6:R20)</f>
        <v>0.94379999999999997</v>
      </c>
    </row>
    <row r="25" spans="2:20" x14ac:dyDescent="0.25">
      <c r="B25" s="37"/>
      <c r="C25" s="51" t="s">
        <v>30</v>
      </c>
      <c r="D25" s="52">
        <f>AVERAGE(D6:D20)</f>
        <v>2611.3333333333335</v>
      </c>
      <c r="E25" s="51"/>
      <c r="F25" s="52">
        <f>AVERAGE(F6:F20)</f>
        <v>1643295.2</v>
      </c>
      <c r="G25" s="51"/>
      <c r="H25" s="53">
        <f>AVERAGE(H6:H20)</f>
        <v>620.06666666666672</v>
      </c>
      <c r="I25" s="53"/>
      <c r="J25" s="53">
        <f>AVERAGE(J6:J20)</f>
        <v>80.431333333333342</v>
      </c>
      <c r="K25" s="53"/>
      <c r="L25" s="53">
        <f>AVERAGE(L6:L20)</f>
        <v>82.529333333333327</v>
      </c>
      <c r="M25" s="53"/>
      <c r="N25" s="54">
        <f>AVERAGE(N6:N20)</f>
        <v>0.80986666666666685</v>
      </c>
      <c r="O25" s="53"/>
      <c r="P25" s="54">
        <f>AVERAGE(P6:P20)</f>
        <v>0.89218666666666668</v>
      </c>
      <c r="Q25" s="54"/>
      <c r="R25" s="54">
        <f>AVERAGE(R6:R20)</f>
        <v>0.85102666666666649</v>
      </c>
    </row>
    <row r="26" spans="2:20" x14ac:dyDescent="0.25">
      <c r="B26" s="37"/>
      <c r="C26" s="37" t="s">
        <v>27</v>
      </c>
      <c r="D26" s="42">
        <f>MIN(D6:D20)</f>
        <v>427</v>
      </c>
      <c r="E26" s="37"/>
      <c r="F26" s="42">
        <f>MIN(F6:F20)</f>
        <v>248087</v>
      </c>
      <c r="G26" s="37"/>
      <c r="H26" s="39">
        <f>MIN(H6:H20)</f>
        <v>578</v>
      </c>
      <c r="I26" s="39"/>
      <c r="J26" s="39">
        <f>MIN(J6:J20)</f>
        <v>76.63</v>
      </c>
      <c r="K26" s="39"/>
      <c r="L26" s="39">
        <f>MIN(L6:L20)</f>
        <v>80.739999999999995</v>
      </c>
      <c r="M26" s="39"/>
      <c r="N26" s="46">
        <f>MIN(N6:N20)</f>
        <v>0.65680000000000005</v>
      </c>
      <c r="O26" s="39"/>
      <c r="P26" s="46">
        <f>MIN(P6:P20)</f>
        <v>0.79300000000000004</v>
      </c>
      <c r="Q26" s="46"/>
      <c r="R26" s="46">
        <f>MIN(R6:R20)</f>
        <v>0.7329</v>
      </c>
    </row>
    <row r="27" spans="2:20" x14ac:dyDescent="0.25">
      <c r="C27" t="s">
        <v>28</v>
      </c>
      <c r="D27" s="14">
        <f>MAX(D6:D20)</f>
        <v>4976</v>
      </c>
      <c r="F27" s="14">
        <f>MAX(F6:F20)</f>
        <v>3124928</v>
      </c>
      <c r="H27" s="13">
        <f>MAX(H6:H20)</f>
        <v>655</v>
      </c>
      <c r="I27" s="13"/>
      <c r="J27" s="13">
        <f>MAX(J6:J20)</f>
        <v>83.84</v>
      </c>
      <c r="K27" s="13"/>
      <c r="L27" s="13">
        <f>MAX(L6:L20)</f>
        <v>84.04</v>
      </c>
      <c r="M27" s="13"/>
      <c r="N27" s="26">
        <f>MAX(N6:N20)</f>
        <v>0.94589999999999996</v>
      </c>
      <c r="O27" s="13"/>
      <c r="P27" s="26">
        <f>MAX(P6:P20)</f>
        <v>0.97309999999999997</v>
      </c>
      <c r="Q27" s="26"/>
      <c r="R27" s="26">
        <f>MAX(R6:R20)</f>
        <v>0.95589999999999997</v>
      </c>
    </row>
    <row r="28" spans="2:20" x14ac:dyDescent="0.25">
      <c r="C28" s="55" t="s">
        <v>37</v>
      </c>
      <c r="D28" s="56">
        <f>D27-D26</f>
        <v>4549</v>
      </c>
      <c r="E28" s="55"/>
      <c r="F28" s="56">
        <f>F27-F26</f>
        <v>2876841</v>
      </c>
      <c r="G28" s="55"/>
      <c r="H28" s="56">
        <f>H27-H26</f>
        <v>77</v>
      </c>
      <c r="I28" s="57"/>
      <c r="J28" s="56">
        <f t="shared" ref="J28:R28" si="0">J27-J26</f>
        <v>7.210000000000008</v>
      </c>
      <c r="K28" s="56"/>
      <c r="L28" s="56">
        <f t="shared" si="0"/>
        <v>3.3000000000000114</v>
      </c>
      <c r="M28" s="56"/>
      <c r="N28" s="60">
        <f t="shared" si="0"/>
        <v>0.28909999999999991</v>
      </c>
      <c r="O28" s="56"/>
      <c r="P28" s="60">
        <f t="shared" si="0"/>
        <v>0.18009999999999993</v>
      </c>
      <c r="Q28" s="56"/>
      <c r="R28" s="60">
        <f t="shared" si="0"/>
        <v>0.22299999999999998</v>
      </c>
    </row>
    <row r="29" spans="2:20" x14ac:dyDescent="0.25">
      <c r="B29" s="37"/>
      <c r="C29" s="37" t="s">
        <v>29</v>
      </c>
      <c r="D29" s="42">
        <f>_xlfn.VAR.P(D6:D20)</f>
        <v>1884400.2222222222</v>
      </c>
      <c r="E29" s="37"/>
      <c r="F29" s="42">
        <f>_xlfn.VAR.P(F6:F20)</f>
        <v>815552938983.62671</v>
      </c>
      <c r="G29" s="37"/>
      <c r="H29" s="39">
        <f>_xlfn.VAR.P(H6:H20)</f>
        <v>760.46222222222229</v>
      </c>
      <c r="I29" s="39"/>
      <c r="J29" s="39">
        <f>_xlfn.VAR.P(J6:J20)</f>
        <v>10.627358222222229</v>
      </c>
      <c r="K29" s="39"/>
      <c r="L29" s="39">
        <f>_xlfn.VAR.P(L6:L20)</f>
        <v>2.1572995555555536</v>
      </c>
      <c r="M29" s="39"/>
      <c r="N29" s="39">
        <f>_xlfn.VAR.P(N6:N20)</f>
        <v>1.8288894222221692E-2</v>
      </c>
      <c r="O29" s="39"/>
      <c r="P29" s="39">
        <f>_xlfn.VAR.P(P6:P20)</f>
        <v>6.2463504888888889E-3</v>
      </c>
      <c r="Q29" s="39"/>
      <c r="R29" s="39">
        <f>_xlfn.VAR.P(R6:R20)</f>
        <v>1.14420686222224E-2</v>
      </c>
    </row>
    <row r="30" spans="2:20" x14ac:dyDescent="0.25">
      <c r="B30" s="37"/>
      <c r="C30" s="51" t="s">
        <v>33</v>
      </c>
      <c r="D30" s="52">
        <f>_xlfn.STDEV.P(D6:D20)</f>
        <v>1372.7345782132184</v>
      </c>
      <c r="E30" s="58"/>
      <c r="F30" s="52">
        <f>_xlfn.STDEV.P(F6:F20)</f>
        <v>903079.69691695913</v>
      </c>
      <c r="G30" s="58">
        <f>F25/F30</f>
        <v>1.8196568980678853</v>
      </c>
      <c r="H30" s="58">
        <f>_xlfn.STDEV.P(H6:H20)</f>
        <v>27.576479511029365</v>
      </c>
      <c r="I30" s="58"/>
      <c r="J30" s="58">
        <f>_xlfn.STDEV.P(J6:J20)</f>
        <v>3.2599629173078379</v>
      </c>
      <c r="K30" s="58"/>
      <c r="L30" s="58">
        <f>_xlfn.STDEV.P(L6:L20)</f>
        <v>1.468774848489568</v>
      </c>
      <c r="M30" s="58"/>
      <c r="N30" s="58">
        <f>_xlfn.STDEV.P(N6:N20)</f>
        <v>0.1352364382192229</v>
      </c>
      <c r="O30" s="58"/>
      <c r="P30" s="58">
        <f>_xlfn.STDEV.P(P6:P20)</f>
        <v>7.903385659885824E-2</v>
      </c>
      <c r="Q30" s="51"/>
      <c r="R30" s="59">
        <f>_xlfn.STDEV.P(R6:R20)</f>
        <v>0.10696760548045563</v>
      </c>
    </row>
  </sheetData>
  <autoFilter ref="B5:S20" xr:uid="{6B9F449E-ADB2-4345-BF51-C046BE6D1D5B}">
    <sortState xmlns:xlrd2="http://schemas.microsoft.com/office/spreadsheetml/2017/richdata2" ref="B6:S20">
      <sortCondition ref="D5:D20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7C6D-04B8-4C17-B2B6-CF34A2B0E114}">
  <dimension ref="B1:N18"/>
  <sheetViews>
    <sheetView workbookViewId="0">
      <selection activeCell="D26" sqref="D26"/>
    </sheetView>
  </sheetViews>
  <sheetFormatPr defaultRowHeight="15" x14ac:dyDescent="0.25"/>
  <cols>
    <col min="2" max="2" width="21.7109375" bestFit="1" customWidth="1"/>
    <col min="3" max="3" width="9.5703125" bestFit="1" customWidth="1"/>
    <col min="4" max="6" width="10.5703125" bestFit="1" customWidth="1"/>
    <col min="7" max="7" width="9.140625" style="63"/>
    <col min="9" max="9" width="26.140625" customWidth="1"/>
    <col min="10" max="10" width="12.140625" customWidth="1"/>
    <col min="14" max="14" width="9.140625" style="63"/>
  </cols>
  <sheetData>
    <row r="1" spans="2:14" x14ac:dyDescent="0.25">
      <c r="B1" s="62" t="s">
        <v>42</v>
      </c>
      <c r="I1" s="62" t="s">
        <v>43</v>
      </c>
    </row>
    <row r="3" spans="2:14" ht="24.75" thickBot="1" x14ac:dyDescent="0.3">
      <c r="B3" s="64" t="s">
        <v>8</v>
      </c>
      <c r="C3" s="64" t="s">
        <v>38</v>
      </c>
      <c r="D3" s="64" t="s">
        <v>39</v>
      </c>
      <c r="E3" s="64" t="s">
        <v>40</v>
      </c>
      <c r="F3" s="64" t="s">
        <v>41</v>
      </c>
      <c r="G3" s="65" t="s">
        <v>44</v>
      </c>
      <c r="I3" s="66" t="s">
        <v>8</v>
      </c>
      <c r="J3" s="66" t="s">
        <v>38</v>
      </c>
      <c r="K3" s="66" t="s">
        <v>39</v>
      </c>
      <c r="L3" s="66" t="s">
        <v>40</v>
      </c>
      <c r="M3" s="66" t="s">
        <v>41</v>
      </c>
      <c r="N3" s="65" t="s">
        <v>44</v>
      </c>
    </row>
    <row r="4" spans="2:14" x14ac:dyDescent="0.25">
      <c r="B4" t="s">
        <v>16</v>
      </c>
      <c r="C4">
        <v>81.3</v>
      </c>
      <c r="D4">
        <v>80.91</v>
      </c>
      <c r="E4">
        <v>80.95</v>
      </c>
      <c r="F4">
        <v>80.91</v>
      </c>
      <c r="G4" s="63">
        <f>AVERAGE(C4:F4)</f>
        <v>81.017499999999984</v>
      </c>
      <c r="I4" s="61" t="s">
        <v>16</v>
      </c>
      <c r="J4" s="49">
        <v>77.08</v>
      </c>
      <c r="K4" s="49">
        <v>77</v>
      </c>
      <c r="L4" s="49">
        <v>77.52</v>
      </c>
      <c r="M4" s="49">
        <v>76.489999999999995</v>
      </c>
      <c r="N4" s="63">
        <f>AVERAGE(J4:M4)</f>
        <v>77.022499999999994</v>
      </c>
    </row>
    <row r="5" spans="2:14" x14ac:dyDescent="0.25">
      <c r="B5" t="s">
        <v>18</v>
      </c>
      <c r="C5">
        <v>83.68</v>
      </c>
      <c r="D5">
        <v>84.25</v>
      </c>
      <c r="E5">
        <v>83.79</v>
      </c>
      <c r="F5">
        <v>84.29</v>
      </c>
      <c r="G5" s="63">
        <f t="shared" ref="G5:G18" si="0">AVERAGE(C5:F5)</f>
        <v>84.002500000000012</v>
      </c>
      <c r="I5" s="1" t="s">
        <v>18</v>
      </c>
      <c r="J5" s="50">
        <v>83.09</v>
      </c>
      <c r="K5" s="50">
        <v>83.15</v>
      </c>
      <c r="L5" s="50">
        <v>82.77</v>
      </c>
      <c r="M5" s="50">
        <v>83.28</v>
      </c>
      <c r="N5" s="63">
        <f t="shared" ref="N5:N18" si="1">AVERAGE(J5:M5)</f>
        <v>83.072499999999991</v>
      </c>
    </row>
    <row r="6" spans="2:14" x14ac:dyDescent="0.25">
      <c r="B6" t="s">
        <v>14</v>
      </c>
      <c r="C6">
        <v>81.2</v>
      </c>
      <c r="D6">
        <v>81.41</v>
      </c>
      <c r="E6">
        <v>80.64</v>
      </c>
      <c r="F6">
        <v>81.38</v>
      </c>
      <c r="G6" s="63">
        <f t="shared" si="0"/>
        <v>81.157499999999999</v>
      </c>
      <c r="I6" s="61" t="s">
        <v>14</v>
      </c>
      <c r="J6" s="49">
        <v>76.400000000000006</v>
      </c>
      <c r="K6" s="49">
        <v>76.540000000000006</v>
      </c>
      <c r="L6" s="49">
        <v>76.88</v>
      </c>
      <c r="M6" s="49">
        <v>77.150000000000006</v>
      </c>
      <c r="N6" s="63">
        <f t="shared" si="1"/>
        <v>76.742500000000007</v>
      </c>
    </row>
    <row r="7" spans="2:14" x14ac:dyDescent="0.25">
      <c r="B7" t="s">
        <v>13</v>
      </c>
      <c r="C7">
        <v>80.63</v>
      </c>
      <c r="D7">
        <v>81.260000000000005</v>
      </c>
      <c r="E7">
        <v>80.400000000000006</v>
      </c>
      <c r="F7">
        <v>80.66</v>
      </c>
      <c r="G7" s="63">
        <f t="shared" si="0"/>
        <v>80.737499999999997</v>
      </c>
      <c r="I7" s="1" t="s">
        <v>13</v>
      </c>
      <c r="J7" s="50">
        <v>77.36</v>
      </c>
      <c r="K7" s="50">
        <v>77.67</v>
      </c>
      <c r="L7" s="50">
        <v>76.92</v>
      </c>
      <c r="M7" s="50">
        <v>76.180000000000007</v>
      </c>
      <c r="N7" s="63">
        <f t="shared" si="1"/>
        <v>77.032499999999999</v>
      </c>
    </row>
    <row r="8" spans="2:14" x14ac:dyDescent="0.25">
      <c r="B8" t="s">
        <v>21</v>
      </c>
      <c r="C8">
        <v>83.37</v>
      </c>
      <c r="D8">
        <v>83.71</v>
      </c>
      <c r="E8">
        <v>84.29</v>
      </c>
      <c r="F8">
        <v>84.01</v>
      </c>
      <c r="G8" s="63">
        <f t="shared" si="0"/>
        <v>83.844999999999999</v>
      </c>
      <c r="I8" s="61" t="s">
        <v>21</v>
      </c>
      <c r="J8" s="49">
        <v>82.04</v>
      </c>
      <c r="K8" s="49">
        <v>84.23</v>
      </c>
      <c r="L8" s="49">
        <v>83.84</v>
      </c>
      <c r="M8" s="49">
        <v>83.36</v>
      </c>
      <c r="N8" s="63">
        <f t="shared" si="1"/>
        <v>83.367500000000007</v>
      </c>
    </row>
    <row r="9" spans="2:14" x14ac:dyDescent="0.25">
      <c r="B9" t="s">
        <v>17</v>
      </c>
      <c r="C9">
        <v>80.87</v>
      </c>
      <c r="D9">
        <v>80.66</v>
      </c>
      <c r="E9">
        <v>81.400000000000006</v>
      </c>
      <c r="F9">
        <v>80.86</v>
      </c>
      <c r="G9" s="63">
        <f t="shared" si="0"/>
        <v>80.947500000000005</v>
      </c>
      <c r="I9" s="1" t="s">
        <v>17</v>
      </c>
      <c r="J9" s="50">
        <v>77.44</v>
      </c>
      <c r="K9" s="50">
        <v>77.34</v>
      </c>
      <c r="L9" s="50">
        <v>77.14</v>
      </c>
      <c r="M9" s="50">
        <v>77.19</v>
      </c>
      <c r="N9" s="63">
        <f t="shared" si="1"/>
        <v>77.277500000000003</v>
      </c>
    </row>
    <row r="10" spans="2:14" x14ac:dyDescent="0.25">
      <c r="B10" t="s">
        <v>24</v>
      </c>
      <c r="C10">
        <v>83.68</v>
      </c>
      <c r="D10">
        <v>83.32</v>
      </c>
      <c r="E10">
        <v>83.82</v>
      </c>
      <c r="F10">
        <v>84.7</v>
      </c>
      <c r="G10" s="63">
        <f t="shared" si="0"/>
        <v>83.88</v>
      </c>
      <c r="I10" s="61" t="s">
        <v>24</v>
      </c>
      <c r="J10" s="49">
        <v>83.79</v>
      </c>
      <c r="K10" s="49">
        <v>83.43</v>
      </c>
      <c r="L10" s="49">
        <v>85</v>
      </c>
      <c r="M10" s="49">
        <v>82.86</v>
      </c>
      <c r="N10" s="63">
        <f t="shared" si="1"/>
        <v>83.77000000000001</v>
      </c>
    </row>
    <row r="11" spans="2:14" x14ac:dyDescent="0.25">
      <c r="B11" t="s">
        <v>12</v>
      </c>
      <c r="C11">
        <v>81.290000000000006</v>
      </c>
      <c r="D11">
        <v>81.510000000000005</v>
      </c>
      <c r="E11">
        <v>81.42</v>
      </c>
      <c r="F11">
        <v>80.31</v>
      </c>
      <c r="G11" s="63">
        <f t="shared" si="0"/>
        <v>81.132500000000007</v>
      </c>
      <c r="I11" s="1" t="s">
        <v>12</v>
      </c>
      <c r="J11" s="50">
        <v>77.03</v>
      </c>
      <c r="K11" s="50">
        <v>75.91</v>
      </c>
      <c r="L11" s="50">
        <v>76.45</v>
      </c>
      <c r="M11" s="50">
        <v>77.23</v>
      </c>
      <c r="N11" s="63">
        <f t="shared" si="1"/>
        <v>76.655000000000001</v>
      </c>
    </row>
    <row r="12" spans="2:14" x14ac:dyDescent="0.25">
      <c r="B12" t="s">
        <v>15</v>
      </c>
      <c r="C12">
        <v>81.260000000000005</v>
      </c>
      <c r="D12">
        <v>80.77</v>
      </c>
      <c r="E12">
        <v>80.62</v>
      </c>
      <c r="F12">
        <v>81.23</v>
      </c>
      <c r="G12" s="63">
        <f t="shared" si="0"/>
        <v>80.97</v>
      </c>
      <c r="I12" s="61" t="s">
        <v>15</v>
      </c>
      <c r="J12" s="49">
        <v>77.19</v>
      </c>
      <c r="K12" s="49">
        <v>76.69</v>
      </c>
      <c r="L12" s="49">
        <v>77.489999999999995</v>
      </c>
      <c r="M12" s="49">
        <v>76.86</v>
      </c>
      <c r="N12" s="63">
        <f t="shared" si="1"/>
        <v>77.057500000000005</v>
      </c>
    </row>
    <row r="13" spans="2:14" x14ac:dyDescent="0.25">
      <c r="B13" t="s">
        <v>26</v>
      </c>
      <c r="C13">
        <v>83.81</v>
      </c>
      <c r="D13">
        <v>83.61</v>
      </c>
      <c r="E13">
        <v>84.34</v>
      </c>
      <c r="F13">
        <v>84.59</v>
      </c>
      <c r="G13" s="63">
        <f t="shared" si="0"/>
        <v>84.087500000000006</v>
      </c>
      <c r="I13" s="1" t="s">
        <v>26</v>
      </c>
      <c r="J13" s="50">
        <v>83.63</v>
      </c>
      <c r="K13" s="50">
        <v>83.37</v>
      </c>
      <c r="L13" s="50">
        <v>84.33</v>
      </c>
      <c r="M13" s="50">
        <v>84.12</v>
      </c>
      <c r="N13" s="63">
        <f t="shared" si="1"/>
        <v>83.862499999999997</v>
      </c>
    </row>
    <row r="14" spans="2:14" x14ac:dyDescent="0.25">
      <c r="B14" t="s">
        <v>10</v>
      </c>
      <c r="C14">
        <v>80.989999999999995</v>
      </c>
      <c r="D14">
        <v>80.63</v>
      </c>
      <c r="E14">
        <v>80.86</v>
      </c>
      <c r="F14">
        <v>80.38</v>
      </c>
      <c r="G14" s="63">
        <f t="shared" si="0"/>
        <v>80.715000000000003</v>
      </c>
      <c r="I14" s="61" t="s">
        <v>10</v>
      </c>
      <c r="J14" s="49">
        <v>76.86</v>
      </c>
      <c r="K14" s="49">
        <v>76.61</v>
      </c>
      <c r="L14" s="49">
        <v>76.400000000000006</v>
      </c>
      <c r="M14" s="49">
        <v>77.69</v>
      </c>
      <c r="N14" s="63">
        <f t="shared" si="1"/>
        <v>76.89</v>
      </c>
    </row>
    <row r="15" spans="2:14" x14ac:dyDescent="0.25">
      <c r="B15" t="s">
        <v>20</v>
      </c>
      <c r="C15">
        <v>84.12</v>
      </c>
      <c r="D15">
        <v>83.44</v>
      </c>
      <c r="E15">
        <v>84.37</v>
      </c>
      <c r="F15">
        <v>82.78</v>
      </c>
      <c r="G15" s="63">
        <f t="shared" si="0"/>
        <v>83.677500000000009</v>
      </c>
      <c r="I15" s="1" t="s">
        <v>20</v>
      </c>
      <c r="J15" s="50">
        <v>83.42</v>
      </c>
      <c r="K15" s="50">
        <v>82.92</v>
      </c>
      <c r="L15" s="50">
        <v>83.38</v>
      </c>
      <c r="M15" s="50">
        <v>83.78</v>
      </c>
      <c r="N15" s="63">
        <f t="shared" si="1"/>
        <v>83.375</v>
      </c>
    </row>
    <row r="16" spans="2:14" x14ac:dyDescent="0.25">
      <c r="B16" t="s">
        <v>22</v>
      </c>
      <c r="C16">
        <v>83.73</v>
      </c>
      <c r="D16">
        <v>84.25</v>
      </c>
      <c r="E16">
        <v>83.59</v>
      </c>
      <c r="F16">
        <v>83.83</v>
      </c>
      <c r="G16" s="63">
        <f t="shared" si="0"/>
        <v>83.850000000000009</v>
      </c>
      <c r="I16" s="1" t="s">
        <v>22</v>
      </c>
      <c r="J16" s="50">
        <v>83.59</v>
      </c>
      <c r="K16" s="50">
        <v>83.09</v>
      </c>
      <c r="L16" s="50">
        <v>83.5</v>
      </c>
      <c r="M16" s="50">
        <v>83.5</v>
      </c>
      <c r="N16" s="63">
        <f t="shared" si="1"/>
        <v>83.42</v>
      </c>
    </row>
    <row r="17" spans="2:14" x14ac:dyDescent="0.25">
      <c r="B17" t="s">
        <v>23</v>
      </c>
      <c r="C17">
        <v>83.94</v>
      </c>
      <c r="D17">
        <v>84.02</v>
      </c>
      <c r="E17">
        <v>83.76</v>
      </c>
      <c r="F17">
        <v>84.32</v>
      </c>
      <c r="G17" s="63">
        <f t="shared" si="0"/>
        <v>84.009999999999991</v>
      </c>
      <c r="I17" s="1" t="s">
        <v>23</v>
      </c>
      <c r="J17" s="50">
        <v>83.09</v>
      </c>
      <c r="K17" s="50">
        <v>83.72</v>
      </c>
      <c r="L17" s="50">
        <v>83.2</v>
      </c>
      <c r="M17" s="50">
        <v>83.04</v>
      </c>
      <c r="N17" s="63">
        <f t="shared" si="1"/>
        <v>83.262500000000003</v>
      </c>
    </row>
    <row r="18" spans="2:14" x14ac:dyDescent="0.25">
      <c r="B18" t="s">
        <v>25</v>
      </c>
      <c r="C18">
        <v>83.83</v>
      </c>
      <c r="D18">
        <v>83.81</v>
      </c>
      <c r="E18">
        <v>84.16</v>
      </c>
      <c r="F18">
        <v>84.07</v>
      </c>
      <c r="G18" s="63">
        <f t="shared" si="0"/>
        <v>83.967500000000001</v>
      </c>
      <c r="I18" s="61" t="s">
        <v>25</v>
      </c>
      <c r="J18" s="49">
        <v>83.26</v>
      </c>
      <c r="K18" s="49">
        <v>84.01</v>
      </c>
      <c r="L18" s="49">
        <v>83.84</v>
      </c>
      <c r="M18" s="49">
        <v>83.64</v>
      </c>
      <c r="N18" s="63">
        <f t="shared" si="1"/>
        <v>83.6875</v>
      </c>
    </row>
  </sheetData>
  <autoFilter ref="I3:M18" xr:uid="{EEDBFC02-9C29-4D6F-92EE-B3129B91B4FF}">
    <sortState xmlns:xlrd2="http://schemas.microsoft.com/office/spreadsheetml/2017/richdata2" ref="I4:M18">
      <sortCondition ref="I3:I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Analysis</vt:lpstr>
      <vt:lpstr>by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Vazquez</dc:creator>
  <cp:lastModifiedBy>Amir Vazquez</cp:lastModifiedBy>
  <dcterms:created xsi:type="dcterms:W3CDTF">2020-12-15T22:30:02Z</dcterms:created>
  <dcterms:modified xsi:type="dcterms:W3CDTF">2020-12-16T08:28:14Z</dcterms:modified>
</cp:coreProperties>
</file>