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PER/"/>
    </mc:Choice>
  </mc:AlternateContent>
  <xr:revisionPtr revIDLastSave="0" documentId="13_ncr:1_{0E2695B3-FFDD-1A4D-8E84-08087ECDA961}" xr6:coauthVersionLast="47" xr6:coauthVersionMax="47" xr10:uidLastSave="{00000000-0000-0000-0000-000000000000}"/>
  <bookViews>
    <workbookView xWindow="1340" yWindow="500" windowWidth="27240" windowHeight="14800" xr2:uid="{58E57B2D-6091-F84D-8715-3A400BCC5DFB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9" i="1" l="1"/>
  <c r="AB23" i="1" s="1"/>
  <c r="Z19" i="1"/>
  <c r="AA19" i="1"/>
  <c r="AB19" i="1"/>
  <c r="AC19" i="1"/>
  <c r="Y23" i="1" l="1"/>
  <c r="Z23" i="1"/>
  <c r="K20" i="1"/>
  <c r="L20" i="1"/>
  <c r="M20" i="1"/>
  <c r="N20" i="1"/>
  <c r="R27" i="1" s="1"/>
  <c r="J20" i="1"/>
  <c r="V28" i="1"/>
  <c r="U28" i="1"/>
  <c r="T28" i="1"/>
  <c r="S28" i="1"/>
  <c r="R28" i="1"/>
  <c r="V27" i="1"/>
  <c r="U27" i="1"/>
  <c r="T27" i="1"/>
  <c r="S27" i="1"/>
  <c r="V26" i="1"/>
  <c r="S26" i="1"/>
  <c r="U26" i="1"/>
  <c r="T26" i="1"/>
  <c r="R26" i="1"/>
  <c r="V21" i="1"/>
  <c r="U21" i="1"/>
  <c r="T21" i="1"/>
  <c r="S21" i="1"/>
  <c r="R21" i="1"/>
  <c r="V20" i="1"/>
  <c r="U20" i="1"/>
  <c r="T20" i="1"/>
  <c r="S20" i="1"/>
  <c r="R20" i="1"/>
  <c r="V19" i="1"/>
  <c r="U19" i="1"/>
  <c r="T19" i="1"/>
  <c r="S19" i="1"/>
  <c r="N13" i="1"/>
  <c r="K13" i="1"/>
  <c r="L13" i="1"/>
  <c r="M13" i="1"/>
  <c r="J13" i="1"/>
  <c r="D29" i="1"/>
  <c r="F29" i="1" s="1"/>
  <c r="B29" i="1"/>
  <c r="D28" i="1"/>
  <c r="F28" i="1" s="1"/>
  <c r="B28" i="1"/>
  <c r="F27" i="1"/>
  <c r="F26" i="1"/>
  <c r="S13" i="1" l="1"/>
  <c r="R12" i="1"/>
  <c r="J14" i="1"/>
  <c r="J12" i="1"/>
  <c r="F24" i="1"/>
  <c r="F25" i="1"/>
  <c r="F15" i="1"/>
  <c r="F16" i="1"/>
  <c r="F36" i="1"/>
  <c r="F35" i="1"/>
  <c r="V12" i="1"/>
  <c r="V13" i="1"/>
  <c r="U12" i="1"/>
  <c r="T13" i="1"/>
  <c r="U13" i="1"/>
  <c r="T12" i="1" l="1"/>
  <c r="S12" i="1"/>
  <c r="F12" i="1"/>
  <c r="N19" i="1" s="1"/>
  <c r="F14" i="1"/>
  <c r="F13" i="1"/>
  <c r="F23" i="1"/>
  <c r="F22" i="1"/>
  <c r="F33" i="1"/>
  <c r="F32" i="1"/>
  <c r="K19" i="1"/>
  <c r="L19" i="1"/>
  <c r="M19" i="1"/>
  <c r="M21" i="1"/>
  <c r="J21" i="1"/>
  <c r="J19" i="1"/>
  <c r="K12" i="1"/>
  <c r="L12" i="1"/>
  <c r="M12" i="1"/>
  <c r="M14" i="1"/>
  <c r="D34" i="1"/>
  <c r="L21" i="1" s="1"/>
  <c r="C34" i="1"/>
  <c r="K14" i="1" s="1"/>
  <c r="F34" i="1" l="1"/>
  <c r="L14" i="1"/>
  <c r="K21" i="1"/>
  <c r="N12" i="1"/>
  <c r="R19" i="1" s="1"/>
  <c r="N21" i="1" l="1"/>
  <c r="N14" i="1"/>
  <c r="R13" i="1" l="1"/>
</calcChain>
</file>

<file path=xl/sharedStrings.xml><?xml version="1.0" encoding="utf-8"?>
<sst xmlns="http://schemas.openxmlformats.org/spreadsheetml/2006/main" count="83" uniqueCount="36">
  <si>
    <t>Conditions: mated females collected 1-2d after eclosion, harbored in groups of ~10 females + 7-10 males, tested at age 6-9d</t>
  </si>
  <si>
    <t>Mounting: flies glued w/ myristic acid (legs glued) under ice anesthesia; 30 min-1 hr recovery</t>
  </si>
  <si>
    <t>~1 sec proboscis stimulation</t>
  </si>
  <si>
    <t>Gal4 / +</t>
  </si>
  <si>
    <t>h20</t>
  </si>
  <si>
    <t>100 mM suc</t>
  </si>
  <si>
    <t>100mM suc + LIGHT</t>
  </si>
  <si>
    <t>100mM suc</t>
  </si>
  <si>
    <t>Percent PER</t>
  </si>
  <si>
    <t># flies</t>
  </si>
  <si>
    <t>UAS/+</t>
  </si>
  <si>
    <t>Hannah's experiments (2020-2021)</t>
  </si>
  <si>
    <t>Gr33a Activation: turn on light during sucrose presentation</t>
  </si>
  <si>
    <t>Gal4/UAS</t>
  </si>
  <si>
    <t>Averages</t>
  </si>
  <si>
    <t>H2O</t>
  </si>
  <si>
    <t>suc</t>
  </si>
  <si>
    <t>suc + light</t>
  </si>
  <si>
    <t>suc (rep)</t>
  </si>
  <si>
    <t>Err</t>
  </si>
  <si>
    <t>suppression</t>
  </si>
  <si>
    <t>Bitter subsets pooled</t>
  </si>
  <si>
    <t>Suppression for experimental flies</t>
  </si>
  <si>
    <t>Gr33a</t>
  </si>
  <si>
    <t>Gr58c</t>
  </si>
  <si>
    <t>Gr59c</t>
  </si>
  <si>
    <t>Gr22f</t>
  </si>
  <si>
    <t>Gr9a</t>
  </si>
  <si>
    <t>avg</t>
  </si>
  <si>
    <t>err</t>
  </si>
  <si>
    <t>Suppression for all genotypes</t>
  </si>
  <si>
    <t>(including all UAS/+ tests done from November 2020 to May 2021)</t>
  </si>
  <si>
    <t>strong</t>
  </si>
  <si>
    <t>diff from ctrls</t>
  </si>
  <si>
    <t>moderate (30%)</t>
  </si>
  <si>
    <t>moderate (40%)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</si>
</sst>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3" fillId="0" borderId="0" xfId="0" applyFont="1"/>
    <xf numFmtId="14" fontId="0" fillId="0" borderId="0" xfId="0" applyNumberFormat="1" applyFont="1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0" fontId="4" fillId="0" borderId="0" xfId="0" applyFont="1"/>
    <xf numFmtId="2" fontId="0" fillId="0" borderId="0" xfId="0" applyNumberFormat="1" applyFill="1"/>
    <xf numFmtId="164" fontId="0" fillId="2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08816953436375"/>
          <c:y val="5.7189542483660129E-2"/>
          <c:w val="0.75149825021872263"/>
          <c:h val="0.6712871828521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Sheet1!$J$19:$M$19</c:f>
                <c:numCache>
                  <c:formatCode>General</c:formatCode>
                  <c:ptCount val="4"/>
                  <c:pt idx="0">
                    <c:v>2.0000000000000004E-2</c:v>
                  </c:pt>
                  <c:pt idx="1">
                    <c:v>2.4494897427831775E-2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Sheet1!$J$19:$M$19</c:f>
                <c:numCache>
                  <c:formatCode>General</c:formatCode>
                  <c:ptCount val="4"/>
                  <c:pt idx="0">
                    <c:v>2.0000000000000004E-2</c:v>
                  </c:pt>
                  <c:pt idx="1">
                    <c:v>2.4494897427831775E-2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Sheet1!$J$11:$M$11</c:f>
              <c:strCache>
                <c:ptCount val="4"/>
                <c:pt idx="0">
                  <c:v>H2O</c:v>
                </c:pt>
                <c:pt idx="1">
                  <c:v>suc</c:v>
                </c:pt>
                <c:pt idx="2">
                  <c:v>suc + light</c:v>
                </c:pt>
                <c:pt idx="3">
                  <c:v>suc (rep)</c:v>
                </c:pt>
              </c:strCache>
            </c:strRef>
          </c:cat>
          <c:val>
            <c:numRef>
              <c:f>Sheet1!$J$12:$M$12</c:f>
              <c:numCache>
                <c:formatCode>0.00</c:formatCode>
                <c:ptCount val="4"/>
                <c:pt idx="0">
                  <c:v>0.02</c:v>
                </c:pt>
                <c:pt idx="1">
                  <c:v>0.96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C-A74A-A343-E8A3241BE93A}"/>
            </c:ext>
          </c:extLst>
        </c:ser>
        <c:ser>
          <c:idx val="1"/>
          <c:order val="1"/>
          <c:tx>
            <c:strRef>
              <c:f>Sheet1!$I$13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Sheet1!$J$20:$M$20</c:f>
                <c:numCache>
                  <c:formatCode>General</c:formatCode>
                  <c:ptCount val="4"/>
                  <c:pt idx="0">
                    <c:v>2.776754523832833E-2</c:v>
                  </c:pt>
                  <c:pt idx="1">
                    <c:v>1.2499999999999997E-2</c:v>
                  </c:pt>
                  <c:pt idx="2">
                    <c:v>2.7400400342567629E-2</c:v>
                  </c:pt>
                  <c:pt idx="3">
                    <c:v>1.9465691339631531E-2</c:v>
                  </c:pt>
                </c:numCache>
              </c:numRef>
            </c:plus>
            <c:minus>
              <c:numRef>
                <c:f>Sheet1!$J$20:$M$20</c:f>
                <c:numCache>
                  <c:formatCode>General</c:formatCode>
                  <c:ptCount val="4"/>
                  <c:pt idx="0">
                    <c:v>2.776754523832833E-2</c:v>
                  </c:pt>
                  <c:pt idx="1">
                    <c:v>1.2499999999999997E-2</c:v>
                  </c:pt>
                  <c:pt idx="2">
                    <c:v>2.7400400342567629E-2</c:v>
                  </c:pt>
                  <c:pt idx="3">
                    <c:v>1.9465691339631531E-2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Sheet1!$J$11:$M$11</c:f>
              <c:strCache>
                <c:ptCount val="4"/>
                <c:pt idx="0">
                  <c:v>H2O</c:v>
                </c:pt>
                <c:pt idx="1">
                  <c:v>suc</c:v>
                </c:pt>
                <c:pt idx="2">
                  <c:v>suc + light</c:v>
                </c:pt>
                <c:pt idx="3">
                  <c:v>suc (rep)</c:v>
                </c:pt>
              </c:strCache>
            </c:strRef>
          </c:cat>
          <c:val>
            <c:numRef>
              <c:f>Sheet1!$J$13:$M$13</c:f>
              <c:numCache>
                <c:formatCode>0.00</c:formatCode>
                <c:ptCount val="4"/>
                <c:pt idx="0">
                  <c:v>8.2291666666666652E-2</c:v>
                </c:pt>
                <c:pt idx="1">
                  <c:v>0.98750000000000004</c:v>
                </c:pt>
                <c:pt idx="2">
                  <c:v>0.93298611111111107</c:v>
                </c:pt>
                <c:pt idx="3">
                  <c:v>0.94861111111111107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C-A74A-A343-E8A3241BE93A}"/>
            </c:ext>
          </c:extLst>
        </c:ser>
        <c:ser>
          <c:idx val="2"/>
          <c:order val="2"/>
          <c:tx>
            <c:strRef>
              <c:f>Sheet1!$I$14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Sheet1!$J$21:$M$21</c:f>
                <c:numCache>
                  <c:formatCode>General</c:formatCode>
                  <c:ptCount val="4"/>
                  <c:pt idx="0">
                    <c:v>2.4494897427831782E-2</c:v>
                  </c:pt>
                  <c:pt idx="1">
                    <c:v>2.5915341754868006E-2</c:v>
                  </c:pt>
                  <c:pt idx="2">
                    <c:v>8.2357246489806274E-2</c:v>
                  </c:pt>
                  <c:pt idx="3">
                    <c:v>1.9999999999999997E-2</c:v>
                  </c:pt>
                </c:numCache>
              </c:numRef>
            </c:plus>
            <c:minus>
              <c:numRef>
                <c:f>Sheet1!$J$21:$M$21</c:f>
                <c:numCache>
                  <c:formatCode>General</c:formatCode>
                  <c:ptCount val="4"/>
                  <c:pt idx="0">
                    <c:v>2.4494897427831782E-2</c:v>
                  </c:pt>
                  <c:pt idx="1">
                    <c:v>2.5915341754868006E-2</c:v>
                  </c:pt>
                  <c:pt idx="2">
                    <c:v>8.2357246489806274E-2</c:v>
                  </c:pt>
                  <c:pt idx="3">
                    <c:v>1.9999999999999997E-2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Sheet1!$J$11:$M$11</c:f>
              <c:strCache>
                <c:ptCount val="4"/>
                <c:pt idx="0">
                  <c:v>H2O</c:v>
                </c:pt>
                <c:pt idx="1">
                  <c:v>suc</c:v>
                </c:pt>
                <c:pt idx="2">
                  <c:v>suc + light</c:v>
                </c:pt>
                <c:pt idx="3">
                  <c:v>suc (rep)</c:v>
                </c:pt>
              </c:strCache>
            </c:strRef>
          </c:cat>
          <c:val>
            <c:numRef>
              <c:f>Sheet1!$J$14:$M$14</c:f>
              <c:numCache>
                <c:formatCode>0.00</c:formatCode>
                <c:ptCount val="4"/>
                <c:pt idx="0">
                  <c:v>6.0000000000000012E-2</c:v>
                </c:pt>
                <c:pt idx="1">
                  <c:v>0.95777777777777773</c:v>
                </c:pt>
                <c:pt idx="2">
                  <c:v>0.30222222222222228</c:v>
                </c:pt>
                <c:pt idx="3">
                  <c:v>0.98000000000000009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C-A74A-A343-E8A3241BE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08816953436375"/>
          <c:y val="5.7189542483660129E-2"/>
          <c:w val="0.75149825021872263"/>
          <c:h val="0.6712871828521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Sheet1!$K$19:$M$19</c:f>
                <c:numCache>
                  <c:formatCode>General</c:formatCode>
                  <c:ptCount val="3"/>
                  <c:pt idx="0">
                    <c:v>2.4494897427831775E-2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Sheet1!$K$19:$M$19</c:f>
                <c:numCache>
                  <c:formatCode>General</c:formatCode>
                  <c:ptCount val="3"/>
                  <c:pt idx="0">
                    <c:v>2.4494897427831775E-2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Sheet1!$K$11:$M$11</c:f>
              <c:strCache>
                <c:ptCount val="3"/>
                <c:pt idx="0">
                  <c:v>suc</c:v>
                </c:pt>
                <c:pt idx="1">
                  <c:v>suc + light</c:v>
                </c:pt>
                <c:pt idx="2">
                  <c:v>suc (rep)</c:v>
                </c:pt>
              </c:strCache>
            </c:strRef>
          </c:cat>
          <c:val>
            <c:numRef>
              <c:f>Sheet1!$K$12:$M$12</c:f>
              <c:numCache>
                <c:formatCode>0.00</c:formatCode>
                <c:ptCount val="3"/>
                <c:pt idx="0">
                  <c:v>0.96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3-F443-B1B7-B0AA309770BE}"/>
            </c:ext>
          </c:extLst>
        </c:ser>
        <c:ser>
          <c:idx val="1"/>
          <c:order val="1"/>
          <c:tx>
            <c:strRef>
              <c:f>Sheet1!$I$13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Sheet1!$K$20:$M$20</c:f>
                <c:numCache>
                  <c:formatCode>General</c:formatCode>
                  <c:ptCount val="3"/>
                  <c:pt idx="0">
                    <c:v>1.2499999999999997E-2</c:v>
                  </c:pt>
                  <c:pt idx="1">
                    <c:v>2.7400400342567629E-2</c:v>
                  </c:pt>
                  <c:pt idx="2">
                    <c:v>1.9465691339631531E-2</c:v>
                  </c:pt>
                </c:numCache>
              </c:numRef>
            </c:plus>
            <c:minus>
              <c:numRef>
                <c:f>Sheet1!$K$20:$M$20</c:f>
                <c:numCache>
                  <c:formatCode>General</c:formatCode>
                  <c:ptCount val="3"/>
                  <c:pt idx="0">
                    <c:v>1.2499999999999997E-2</c:v>
                  </c:pt>
                  <c:pt idx="1">
                    <c:v>2.7400400342567629E-2</c:v>
                  </c:pt>
                  <c:pt idx="2">
                    <c:v>1.9465691339631531E-2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Sheet1!$K$11:$M$11</c:f>
              <c:strCache>
                <c:ptCount val="3"/>
                <c:pt idx="0">
                  <c:v>suc</c:v>
                </c:pt>
                <c:pt idx="1">
                  <c:v>suc + light</c:v>
                </c:pt>
                <c:pt idx="2">
                  <c:v>suc (rep)</c:v>
                </c:pt>
              </c:strCache>
            </c:strRef>
          </c:cat>
          <c:val>
            <c:numRef>
              <c:f>Sheet1!$K$13:$M$13</c:f>
              <c:numCache>
                <c:formatCode>0.00</c:formatCode>
                <c:ptCount val="3"/>
                <c:pt idx="0">
                  <c:v>0.98750000000000004</c:v>
                </c:pt>
                <c:pt idx="1">
                  <c:v>0.93298611111111107</c:v>
                </c:pt>
                <c:pt idx="2">
                  <c:v>0.94861111111111107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3-F443-B1B7-B0AA309770BE}"/>
            </c:ext>
          </c:extLst>
        </c:ser>
        <c:ser>
          <c:idx val="2"/>
          <c:order val="2"/>
          <c:tx>
            <c:strRef>
              <c:f>Sheet1!$I$14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Sheet1!$K$21:$M$21</c:f>
                <c:numCache>
                  <c:formatCode>General</c:formatCode>
                  <c:ptCount val="3"/>
                  <c:pt idx="0">
                    <c:v>2.5915341754868006E-2</c:v>
                  </c:pt>
                  <c:pt idx="1">
                    <c:v>8.2357246489806274E-2</c:v>
                  </c:pt>
                  <c:pt idx="2">
                    <c:v>1.9999999999999997E-2</c:v>
                  </c:pt>
                </c:numCache>
              </c:numRef>
            </c:plus>
            <c:minus>
              <c:numRef>
                <c:f>Sheet1!$K$21:$M$21</c:f>
                <c:numCache>
                  <c:formatCode>General</c:formatCode>
                  <c:ptCount val="3"/>
                  <c:pt idx="0">
                    <c:v>2.5915341754868006E-2</c:v>
                  </c:pt>
                  <c:pt idx="1">
                    <c:v>8.2357246489806274E-2</c:v>
                  </c:pt>
                  <c:pt idx="2">
                    <c:v>1.9999999999999997E-2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Sheet1!$K$11:$M$11</c:f>
              <c:strCache>
                <c:ptCount val="3"/>
                <c:pt idx="0">
                  <c:v>suc</c:v>
                </c:pt>
                <c:pt idx="1">
                  <c:v>suc + light</c:v>
                </c:pt>
                <c:pt idx="2">
                  <c:v>suc (rep)</c:v>
                </c:pt>
              </c:strCache>
            </c:strRef>
          </c:cat>
          <c:val>
            <c:numRef>
              <c:f>Sheet1!$K$14:$M$14</c:f>
              <c:numCache>
                <c:formatCode>0.00</c:formatCode>
                <c:ptCount val="3"/>
                <c:pt idx="0">
                  <c:v>0.95777777777777773</c:v>
                </c:pt>
                <c:pt idx="1">
                  <c:v>0.30222222222222228</c:v>
                </c:pt>
                <c:pt idx="2">
                  <c:v>0.98000000000000009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3-F443-B1B7-B0AA30977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08816953436375"/>
          <c:y val="5.7189542483660129E-2"/>
          <c:w val="0.75149825021872263"/>
          <c:h val="0.6712871828521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Sheet1!$K$19:$M$19</c:f>
                <c:numCache>
                  <c:formatCode>General</c:formatCode>
                  <c:ptCount val="3"/>
                  <c:pt idx="0">
                    <c:v>2.4494897427831775E-2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Sheet1!$K$19:$M$19</c:f>
                <c:numCache>
                  <c:formatCode>General</c:formatCode>
                  <c:ptCount val="3"/>
                  <c:pt idx="0">
                    <c:v>2.4494897427831775E-2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Sheet1!$K$11:$L$11</c:f>
              <c:strCache>
                <c:ptCount val="2"/>
                <c:pt idx="0">
                  <c:v>suc</c:v>
                </c:pt>
                <c:pt idx="1">
                  <c:v>suc + light</c:v>
                </c:pt>
              </c:strCache>
            </c:strRef>
          </c:cat>
          <c:val>
            <c:numRef>
              <c:f>Sheet1!$K$12:$L$12</c:f>
              <c:numCache>
                <c:formatCode>0.00</c:formatCode>
                <c:ptCount val="2"/>
                <c:pt idx="0">
                  <c:v>0.96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E-E442-B936-29528686EBD1}"/>
            </c:ext>
          </c:extLst>
        </c:ser>
        <c:ser>
          <c:idx val="1"/>
          <c:order val="1"/>
          <c:tx>
            <c:strRef>
              <c:f>Sheet1!$I$13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Sheet1!$K$20:$M$20</c:f>
                <c:numCache>
                  <c:formatCode>General</c:formatCode>
                  <c:ptCount val="3"/>
                  <c:pt idx="0">
                    <c:v>1.2499999999999997E-2</c:v>
                  </c:pt>
                  <c:pt idx="1">
                    <c:v>2.7400400342567629E-2</c:v>
                  </c:pt>
                  <c:pt idx="2">
                    <c:v>1.9465691339631531E-2</c:v>
                  </c:pt>
                </c:numCache>
              </c:numRef>
            </c:plus>
            <c:minus>
              <c:numRef>
                <c:f>Sheet1!$K$20:$M$20</c:f>
                <c:numCache>
                  <c:formatCode>General</c:formatCode>
                  <c:ptCount val="3"/>
                  <c:pt idx="0">
                    <c:v>1.2499999999999997E-2</c:v>
                  </c:pt>
                  <c:pt idx="1">
                    <c:v>2.7400400342567629E-2</c:v>
                  </c:pt>
                  <c:pt idx="2">
                    <c:v>1.9465691339631531E-2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Sheet1!$K$11:$L$11</c:f>
              <c:strCache>
                <c:ptCount val="2"/>
                <c:pt idx="0">
                  <c:v>suc</c:v>
                </c:pt>
                <c:pt idx="1">
                  <c:v>suc + light</c:v>
                </c:pt>
              </c:strCache>
            </c:strRef>
          </c:cat>
          <c:val>
            <c:numRef>
              <c:f>Sheet1!$K$13:$L$13</c:f>
              <c:numCache>
                <c:formatCode>0.00</c:formatCode>
                <c:ptCount val="2"/>
                <c:pt idx="0">
                  <c:v>0.98750000000000004</c:v>
                </c:pt>
                <c:pt idx="1">
                  <c:v>0.93298611111111107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E-E442-B936-29528686EBD1}"/>
            </c:ext>
          </c:extLst>
        </c:ser>
        <c:ser>
          <c:idx val="2"/>
          <c:order val="2"/>
          <c:tx>
            <c:strRef>
              <c:f>Sheet1!$I$14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Sheet1!$K$21:$M$21</c:f>
                <c:numCache>
                  <c:formatCode>General</c:formatCode>
                  <c:ptCount val="3"/>
                  <c:pt idx="0">
                    <c:v>2.5915341754868006E-2</c:v>
                  </c:pt>
                  <c:pt idx="1">
                    <c:v>8.2357246489806274E-2</c:v>
                  </c:pt>
                  <c:pt idx="2">
                    <c:v>1.9999999999999997E-2</c:v>
                  </c:pt>
                </c:numCache>
              </c:numRef>
            </c:plus>
            <c:minus>
              <c:numRef>
                <c:f>Sheet1!$K$21:$M$21</c:f>
                <c:numCache>
                  <c:formatCode>General</c:formatCode>
                  <c:ptCount val="3"/>
                  <c:pt idx="0">
                    <c:v>2.5915341754868006E-2</c:v>
                  </c:pt>
                  <c:pt idx="1">
                    <c:v>8.2357246489806274E-2</c:v>
                  </c:pt>
                  <c:pt idx="2">
                    <c:v>1.9999999999999997E-2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Sheet1!$K$11:$L$11</c:f>
              <c:strCache>
                <c:ptCount val="2"/>
                <c:pt idx="0">
                  <c:v>suc</c:v>
                </c:pt>
                <c:pt idx="1">
                  <c:v>suc + light</c:v>
                </c:pt>
              </c:strCache>
            </c:strRef>
          </c:cat>
          <c:val>
            <c:numRef>
              <c:f>Sheet1!$K$14:$L$14</c:f>
              <c:numCache>
                <c:formatCode>0.00</c:formatCode>
                <c:ptCount val="2"/>
                <c:pt idx="0">
                  <c:v>0.95777777777777773</c:v>
                </c:pt>
                <c:pt idx="1">
                  <c:v>0.30222222222222228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E-E442-B936-29528686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08816953436375"/>
          <c:y val="5.7189542483660129E-2"/>
          <c:w val="0.75149825021872263"/>
          <c:h val="0.6712871828521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Sheet1!$K$19:$M$19</c:f>
                <c:numCache>
                  <c:formatCode>General</c:formatCode>
                  <c:ptCount val="3"/>
                  <c:pt idx="0">
                    <c:v>2.4494897427831775E-2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Sheet1!$K$19:$M$19</c:f>
                <c:numCache>
                  <c:formatCode>General</c:formatCode>
                  <c:ptCount val="3"/>
                  <c:pt idx="0">
                    <c:v>2.4494897427831775E-2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Sheet1!$N$11</c:f>
              <c:strCache>
                <c:ptCount val="1"/>
                <c:pt idx="0">
                  <c:v>suppression</c:v>
                </c:pt>
              </c:strCache>
            </c:strRef>
          </c:cat>
          <c:val>
            <c:numRef>
              <c:f>Sheet1!$N$12</c:f>
              <c:numCache>
                <c:formatCode>0.00</c:formatCode>
                <c:ptCount val="1"/>
                <c:pt idx="0">
                  <c:v>-4.4444444444444467E-2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D-254D-BABC-4353C1D7788C}"/>
            </c:ext>
          </c:extLst>
        </c:ser>
        <c:ser>
          <c:idx val="1"/>
          <c:order val="1"/>
          <c:tx>
            <c:strRef>
              <c:f>Sheet1!$I$13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Sheet1!$K$20:$M$20</c:f>
                <c:numCache>
                  <c:formatCode>General</c:formatCode>
                  <c:ptCount val="3"/>
                  <c:pt idx="0">
                    <c:v>1.2499999999999997E-2</c:v>
                  </c:pt>
                  <c:pt idx="1">
                    <c:v>2.7400400342567629E-2</c:v>
                  </c:pt>
                  <c:pt idx="2">
                    <c:v>1.9465691339631531E-2</c:v>
                  </c:pt>
                </c:numCache>
              </c:numRef>
            </c:plus>
            <c:minus>
              <c:numRef>
                <c:f>Sheet1!$K$20:$M$20</c:f>
                <c:numCache>
                  <c:formatCode>General</c:formatCode>
                  <c:ptCount val="3"/>
                  <c:pt idx="0">
                    <c:v>1.2499999999999997E-2</c:v>
                  </c:pt>
                  <c:pt idx="1">
                    <c:v>2.7400400342567629E-2</c:v>
                  </c:pt>
                  <c:pt idx="2">
                    <c:v>1.9465691339631531E-2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Sheet1!$N$11</c:f>
              <c:strCache>
                <c:ptCount val="1"/>
                <c:pt idx="0">
                  <c:v>suppression</c:v>
                </c:pt>
              </c:strCache>
            </c:strRef>
          </c:cat>
          <c:val>
            <c:numRef>
              <c:f>Sheet1!$N$13</c:f>
              <c:numCache>
                <c:formatCode>0.00</c:formatCode>
                <c:ptCount val="1"/>
                <c:pt idx="0">
                  <c:v>5.5902777777777773E-2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D-254D-BABC-4353C1D7788C}"/>
            </c:ext>
          </c:extLst>
        </c:ser>
        <c:ser>
          <c:idx val="2"/>
          <c:order val="2"/>
          <c:tx>
            <c:strRef>
              <c:f>Sheet1!$I$14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Sheet1!$K$21:$M$21</c:f>
                <c:numCache>
                  <c:formatCode>General</c:formatCode>
                  <c:ptCount val="3"/>
                  <c:pt idx="0">
                    <c:v>2.5915341754868006E-2</c:v>
                  </c:pt>
                  <c:pt idx="1">
                    <c:v>8.2357246489806274E-2</c:v>
                  </c:pt>
                  <c:pt idx="2">
                    <c:v>1.9999999999999997E-2</c:v>
                  </c:pt>
                </c:numCache>
              </c:numRef>
            </c:plus>
            <c:minus>
              <c:numRef>
                <c:f>Sheet1!$K$21:$M$21</c:f>
                <c:numCache>
                  <c:formatCode>General</c:formatCode>
                  <c:ptCount val="3"/>
                  <c:pt idx="0">
                    <c:v>2.5915341754868006E-2</c:v>
                  </c:pt>
                  <c:pt idx="1">
                    <c:v>8.2357246489806274E-2</c:v>
                  </c:pt>
                  <c:pt idx="2">
                    <c:v>1.9999999999999997E-2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Sheet1!$N$11</c:f>
              <c:strCache>
                <c:ptCount val="1"/>
                <c:pt idx="0">
                  <c:v>suppression</c:v>
                </c:pt>
              </c:strCache>
            </c:strRef>
          </c:cat>
          <c:val>
            <c:numRef>
              <c:f>Sheet1!$N$14</c:f>
              <c:numCache>
                <c:formatCode>0.00</c:formatCode>
                <c:ptCount val="1"/>
                <c:pt idx="0">
                  <c:v>0.68833333333333324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D-254D-BABC-4353C1D77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  <c:min val="-0.2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08816953436375"/>
          <c:y val="5.7189542483660129E-2"/>
          <c:w val="0.75149825021872263"/>
          <c:h val="0.67128718285214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Sheet1!$R$13:$V$13</c:f>
                <c:numCache>
                  <c:formatCode>General</c:formatCode>
                  <c:ptCount val="5"/>
                  <c:pt idx="0">
                    <c:v>8.0949229630539465E-2</c:v>
                  </c:pt>
                  <c:pt idx="1">
                    <c:v>4.4776537065799996E-2</c:v>
                  </c:pt>
                  <c:pt idx="2">
                    <c:v>0.11114443944594385</c:v>
                  </c:pt>
                  <c:pt idx="3">
                    <c:v>8.824882935820727E-2</c:v>
                  </c:pt>
                  <c:pt idx="4">
                    <c:v>3.5206621150566351E-2</c:v>
                  </c:pt>
                </c:numCache>
              </c:numRef>
            </c:plus>
            <c:minus>
              <c:numRef>
                <c:f>Sheet1!$R$13:$V$13</c:f>
                <c:numCache>
                  <c:formatCode>General</c:formatCode>
                  <c:ptCount val="5"/>
                  <c:pt idx="0">
                    <c:v>8.0949229630539465E-2</c:v>
                  </c:pt>
                  <c:pt idx="1">
                    <c:v>4.4776537065799996E-2</c:v>
                  </c:pt>
                  <c:pt idx="2">
                    <c:v>0.11114443944594385</c:v>
                  </c:pt>
                  <c:pt idx="3">
                    <c:v>8.824882935820727E-2</c:v>
                  </c:pt>
                  <c:pt idx="4">
                    <c:v>3.5206621150566351E-2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Sheet1!$R$11:$V$11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Sheet1!$R$12:$V$12</c:f>
              <c:numCache>
                <c:formatCode>0.00</c:formatCode>
                <c:ptCount val="5"/>
                <c:pt idx="0">
                  <c:v>0.68833333333333324</c:v>
                </c:pt>
                <c:pt idx="1">
                  <c:v>0.56444444444444442</c:v>
                </c:pt>
                <c:pt idx="2">
                  <c:v>0.49555555555555558</c:v>
                </c:pt>
                <c:pt idx="3">
                  <c:v>0.55793650793650795</c:v>
                </c:pt>
                <c:pt idx="4">
                  <c:v>0.89111111111111119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E-3A44-BD52-BC7009C47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  <c:min val="-0.2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08816953436375"/>
          <c:y val="5.7189542483660129E-2"/>
          <c:w val="0.75149825021872263"/>
          <c:h val="0.6712871828521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Sheet1!$Q$19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Sheet1!$R$26:$V$26</c:f>
                <c:numCache>
                  <c:formatCode>General</c:formatCode>
                  <c:ptCount val="5"/>
                  <c:pt idx="0">
                    <c:v>2.7216552697590879E-2</c:v>
                  </c:pt>
                  <c:pt idx="1">
                    <c:v>0</c:v>
                  </c:pt>
                  <c:pt idx="2">
                    <c:v>2.7216552697590879E-2</c:v>
                  </c:pt>
                  <c:pt idx="3">
                    <c:v>2.222222222222223E-2</c:v>
                  </c:pt>
                  <c:pt idx="4">
                    <c:v>2.222222222222223E-2</c:v>
                  </c:pt>
                </c:numCache>
              </c:numRef>
            </c:plus>
            <c:minus>
              <c:numRef>
                <c:f>Sheet1!$R$26:$V$26</c:f>
                <c:numCache>
                  <c:formatCode>General</c:formatCode>
                  <c:ptCount val="5"/>
                  <c:pt idx="0">
                    <c:v>2.7216552697590879E-2</c:v>
                  </c:pt>
                  <c:pt idx="1">
                    <c:v>0</c:v>
                  </c:pt>
                  <c:pt idx="2">
                    <c:v>2.7216552697590879E-2</c:v>
                  </c:pt>
                  <c:pt idx="3">
                    <c:v>2.222222222222223E-2</c:v>
                  </c:pt>
                  <c:pt idx="4">
                    <c:v>2.222222222222223E-2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Sheet1!$R$18:$V$18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Sheet1!$R$19:$V$19</c:f>
              <c:numCache>
                <c:formatCode>0.000</c:formatCode>
                <c:ptCount val="5"/>
                <c:pt idx="0">
                  <c:v>-4.4444444444444467E-2</c:v>
                </c:pt>
                <c:pt idx="1">
                  <c:v>0</c:v>
                </c:pt>
                <c:pt idx="2">
                  <c:v>4.4444444444444467E-2</c:v>
                </c:pt>
                <c:pt idx="3">
                  <c:v>2.2222222222222233E-2</c:v>
                </c:pt>
                <c:pt idx="4">
                  <c:v>-2.2222222222222233E-2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F-B44A-95B2-E9560A2F7490}"/>
            </c:ext>
          </c:extLst>
        </c:ser>
        <c:ser>
          <c:idx val="1"/>
          <c:order val="1"/>
          <c:tx>
            <c:strRef>
              <c:f>Sheet1!$Q$20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Sheet1!$R$27:$V$27</c:f>
                <c:numCache>
                  <c:formatCode>General</c:formatCode>
                  <c:ptCount val="5"/>
                  <c:pt idx="0">
                    <c:v>2.1261716735601888E-2</c:v>
                  </c:pt>
                  <c:pt idx="1">
                    <c:v>2.846375212766555E-2</c:v>
                  </c:pt>
                  <c:pt idx="2">
                    <c:v>2.9000851413640408E-2</c:v>
                  </c:pt>
                  <c:pt idx="3">
                    <c:v>2.7216552697590865E-2</c:v>
                  </c:pt>
                  <c:pt idx="4">
                    <c:v>2.9000851413640408E-2</c:v>
                  </c:pt>
                </c:numCache>
              </c:numRef>
            </c:plus>
            <c:minus>
              <c:numRef>
                <c:f>Sheet1!$R$27:$V$27</c:f>
                <c:numCache>
                  <c:formatCode>General</c:formatCode>
                  <c:ptCount val="5"/>
                  <c:pt idx="0">
                    <c:v>2.1261716735601888E-2</c:v>
                  </c:pt>
                  <c:pt idx="1">
                    <c:v>2.846375212766555E-2</c:v>
                  </c:pt>
                  <c:pt idx="2">
                    <c:v>2.9000851413640408E-2</c:v>
                  </c:pt>
                  <c:pt idx="3">
                    <c:v>2.7216552697590865E-2</c:v>
                  </c:pt>
                  <c:pt idx="4">
                    <c:v>2.9000851413640408E-2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Sheet1!$R$18:$V$18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Sheet1!$R$20:$V$20</c:f>
              <c:numCache>
                <c:formatCode>0.000</c:formatCode>
                <c:ptCount val="5"/>
                <c:pt idx="0">
                  <c:v>5.5902777777777773E-2</c:v>
                </c:pt>
                <c:pt idx="1">
                  <c:v>6.9444444444444448E-2</c:v>
                </c:pt>
                <c:pt idx="2">
                  <c:v>4.7222222222222207E-2</c:v>
                </c:pt>
                <c:pt idx="3">
                  <c:v>4.4444444444444439E-2</c:v>
                </c:pt>
                <c:pt idx="4">
                  <c:v>4.7222222222222207E-2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F-B44A-95B2-E9560A2F7490}"/>
            </c:ext>
          </c:extLst>
        </c:ser>
        <c:ser>
          <c:idx val="2"/>
          <c:order val="2"/>
          <c:tx>
            <c:strRef>
              <c:f>Sheet1!$Q$21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Sheet1!$R$28:$V$28</c:f>
                <c:numCache>
                  <c:formatCode>General</c:formatCode>
                  <c:ptCount val="5"/>
                  <c:pt idx="0">
                    <c:v>8.0949229630539465E-2</c:v>
                  </c:pt>
                  <c:pt idx="1">
                    <c:v>4.4776537065799996E-2</c:v>
                  </c:pt>
                  <c:pt idx="2">
                    <c:v>0.11114443944594385</c:v>
                  </c:pt>
                  <c:pt idx="3">
                    <c:v>8.824882935820727E-2</c:v>
                  </c:pt>
                  <c:pt idx="4">
                    <c:v>3.5206621150566351E-2</c:v>
                  </c:pt>
                </c:numCache>
              </c:numRef>
            </c:plus>
            <c:minus>
              <c:numRef>
                <c:f>Sheet1!$R$28:$V$28</c:f>
                <c:numCache>
                  <c:formatCode>General</c:formatCode>
                  <c:ptCount val="5"/>
                  <c:pt idx="0">
                    <c:v>8.0949229630539465E-2</c:v>
                  </c:pt>
                  <c:pt idx="1">
                    <c:v>4.4776537065799996E-2</c:v>
                  </c:pt>
                  <c:pt idx="2">
                    <c:v>0.11114443944594385</c:v>
                  </c:pt>
                  <c:pt idx="3">
                    <c:v>8.824882935820727E-2</c:v>
                  </c:pt>
                  <c:pt idx="4">
                    <c:v>3.5206621150566351E-2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Sheet1!$R$18:$V$18</c:f>
              <c:strCache>
                <c:ptCount val="5"/>
                <c:pt idx="0">
                  <c:v>Gr33a</c:v>
                </c:pt>
                <c:pt idx="1">
                  <c:v>Gr58c</c:v>
                </c:pt>
                <c:pt idx="2">
                  <c:v>Gr59c</c:v>
                </c:pt>
                <c:pt idx="3">
                  <c:v>Gr22f</c:v>
                </c:pt>
                <c:pt idx="4">
                  <c:v>Gr9a</c:v>
                </c:pt>
              </c:strCache>
            </c:strRef>
          </c:cat>
          <c:val>
            <c:numRef>
              <c:f>Sheet1!$R$21:$V$21</c:f>
              <c:numCache>
                <c:formatCode>0.000</c:formatCode>
                <c:ptCount val="5"/>
                <c:pt idx="0">
                  <c:v>0.68833333333333324</c:v>
                </c:pt>
                <c:pt idx="1">
                  <c:v>0.56444444444444442</c:v>
                </c:pt>
                <c:pt idx="2">
                  <c:v>0.49555555555555558</c:v>
                </c:pt>
                <c:pt idx="3">
                  <c:v>0.55793650793650795</c:v>
                </c:pt>
                <c:pt idx="4">
                  <c:v>0.89111111111111119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6F-B44A-95B2-E9560A2F7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08816953436375"/>
          <c:y val="5.7189542483660129E-2"/>
          <c:w val="0.75149825021872263"/>
          <c:h val="0.6712871828521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Sheet1!$L$19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Sheet1!$L$19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Sheet1!$L$11</c:f>
              <c:strCache>
                <c:ptCount val="1"/>
                <c:pt idx="0">
                  <c:v>suc + light</c:v>
                </c:pt>
              </c:strCache>
            </c:strRef>
          </c:cat>
          <c:val>
            <c:numRef>
              <c:f>Sheet1!$L$12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F-5A49-A3BE-3AC2BB760CA3}"/>
            </c:ext>
          </c:extLst>
        </c:ser>
        <c:ser>
          <c:idx val="1"/>
          <c:order val="1"/>
          <c:tx>
            <c:strRef>
              <c:f>Sheet1!$I$13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Sheet1!$L$20</c:f>
                <c:numCache>
                  <c:formatCode>General</c:formatCode>
                  <c:ptCount val="1"/>
                  <c:pt idx="0">
                    <c:v>2.7400400342567629E-2</c:v>
                  </c:pt>
                </c:numCache>
              </c:numRef>
            </c:plus>
            <c:minus>
              <c:numRef>
                <c:f>Sheet1!$L$20</c:f>
                <c:numCache>
                  <c:formatCode>General</c:formatCode>
                  <c:ptCount val="1"/>
                  <c:pt idx="0">
                    <c:v>2.7400400342567629E-2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Sheet1!$L$11</c:f>
              <c:strCache>
                <c:ptCount val="1"/>
                <c:pt idx="0">
                  <c:v>suc + light</c:v>
                </c:pt>
              </c:strCache>
            </c:strRef>
          </c:cat>
          <c:val>
            <c:numRef>
              <c:f>Sheet1!$L$13</c:f>
              <c:numCache>
                <c:formatCode>0.00</c:formatCode>
                <c:ptCount val="1"/>
                <c:pt idx="0">
                  <c:v>0.93298611111111107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F-5A49-A3BE-3AC2BB760CA3}"/>
            </c:ext>
          </c:extLst>
        </c:ser>
        <c:ser>
          <c:idx val="2"/>
          <c:order val="2"/>
          <c:tx>
            <c:strRef>
              <c:f>Sheet1!$I$14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Sheet1!$L$21</c:f>
                <c:numCache>
                  <c:formatCode>General</c:formatCode>
                  <c:ptCount val="1"/>
                  <c:pt idx="0">
                    <c:v>8.2357246489806274E-2</c:v>
                  </c:pt>
                </c:numCache>
              </c:numRef>
            </c:plus>
            <c:minus>
              <c:numRef>
                <c:f>Sheet1!$L$21</c:f>
                <c:numCache>
                  <c:formatCode>General</c:formatCode>
                  <c:ptCount val="1"/>
                  <c:pt idx="0">
                    <c:v>8.2357246489806274E-2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Sheet1!$L$11</c:f>
              <c:strCache>
                <c:ptCount val="1"/>
                <c:pt idx="0">
                  <c:v>suc + light</c:v>
                </c:pt>
              </c:strCache>
            </c:strRef>
          </c:cat>
          <c:val>
            <c:numRef>
              <c:f>Sheet1!$L$14</c:f>
              <c:numCache>
                <c:formatCode>0.00</c:formatCode>
                <c:ptCount val="1"/>
                <c:pt idx="0">
                  <c:v>0.30222222222222228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DF-5A49-A3BE-3AC2BB760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22</xdr:row>
      <xdr:rowOff>12700</xdr:rowOff>
    </xdr:from>
    <xdr:to>
      <xdr:col>10</xdr:col>
      <xdr:colOff>311150</xdr:colOff>
      <xdr:row>30</xdr:row>
      <xdr:rowOff>26491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C03D1-3F3B-364B-A745-C2612EF5C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392730</xdr:colOff>
      <xdr:row>22</xdr:row>
      <xdr:rowOff>10201</xdr:rowOff>
    </xdr:from>
    <xdr:to>
      <xdr:col>12</xdr:col>
      <xdr:colOff>570530</xdr:colOff>
      <xdr:row>30</xdr:row>
      <xdr:rowOff>23992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488E40-E233-C54B-84C3-B904699EE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627530</xdr:colOff>
      <xdr:row>22</xdr:row>
      <xdr:rowOff>7470</xdr:rowOff>
    </xdr:from>
    <xdr:to>
      <xdr:col>14</xdr:col>
      <xdr:colOff>805329</xdr:colOff>
      <xdr:row>30</xdr:row>
      <xdr:rowOff>21261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31C9EA-525B-9546-9B7C-4D599E39F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749300</xdr:colOff>
      <xdr:row>30</xdr:row>
      <xdr:rowOff>177800</xdr:rowOff>
    </xdr:from>
    <xdr:to>
      <xdr:col>15</xdr:col>
      <xdr:colOff>101599</xdr:colOff>
      <xdr:row>38</xdr:row>
      <xdr:rowOff>191591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9D50CD-324B-C342-BE5B-2B23F4561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76200</xdr:colOff>
      <xdr:row>29</xdr:row>
      <xdr:rowOff>152400</xdr:rowOff>
    </xdr:from>
    <xdr:to>
      <xdr:col>18</xdr:col>
      <xdr:colOff>253999</xdr:colOff>
      <xdr:row>37</xdr:row>
      <xdr:rowOff>166191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9CC9AD-DB39-B44F-A2FB-8EA5C111C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279400</xdr:colOff>
      <xdr:row>29</xdr:row>
      <xdr:rowOff>88900</xdr:rowOff>
    </xdr:from>
    <xdr:to>
      <xdr:col>21</xdr:col>
      <xdr:colOff>48535</xdr:colOff>
      <xdr:row>37</xdr:row>
      <xdr:rowOff>102691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A439C6-E432-C648-B3BC-5B8AD6FE5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11</xdr:col>
      <xdr:colOff>177800</xdr:colOff>
      <xdr:row>39</xdr:row>
      <xdr:rowOff>13792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E0C53D-CC98-4F4E-B092-8DD6257FF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58c%20activation%20PER%20for%20pap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r59c%20activation%20PER%20for%20pap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r22f%20activation%20PER%20for%20pap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Gr9a%20activation%20PER%20for%20pap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2">
          <cell r="N12">
            <v>0</v>
          </cell>
        </row>
        <row r="13">
          <cell r="N13">
            <v>6.9444444444444448E-2</v>
          </cell>
        </row>
        <row r="14">
          <cell r="N14">
            <v>0.56444444444444442</v>
          </cell>
        </row>
        <row r="19">
          <cell r="N19">
            <v>0</v>
          </cell>
        </row>
        <row r="20">
          <cell r="N20">
            <v>2.846375212766555E-2</v>
          </cell>
        </row>
        <row r="21">
          <cell r="N21">
            <v>4.4776537065799996E-2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2">
          <cell r="N12">
            <v>4.4444444444444467E-2</v>
          </cell>
        </row>
        <row r="13">
          <cell r="N13">
            <v>4.7222222222222207E-2</v>
          </cell>
        </row>
        <row r="14">
          <cell r="N14">
            <v>0.49555555555555558</v>
          </cell>
        </row>
        <row r="19">
          <cell r="N19">
            <v>2.7216552697590879E-2</v>
          </cell>
        </row>
        <row r="20">
          <cell r="N20">
            <v>2.9000851413640408E-2</v>
          </cell>
        </row>
        <row r="21">
          <cell r="N21">
            <v>0.11114443944594385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2">
          <cell r="N12">
            <v>2.2222222222222233E-2</v>
          </cell>
        </row>
        <row r="13">
          <cell r="N13">
            <v>4.4444444444444439E-2</v>
          </cell>
        </row>
        <row r="14">
          <cell r="N14">
            <v>0.55793650793650795</v>
          </cell>
        </row>
        <row r="19">
          <cell r="N19">
            <v>2.222222222222223E-2</v>
          </cell>
        </row>
        <row r="20">
          <cell r="N20">
            <v>2.7216552697590865E-2</v>
          </cell>
        </row>
        <row r="21">
          <cell r="N21">
            <v>8.824882935820727E-2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2">
          <cell r="N12">
            <v>-2.2222222222222233E-2</v>
          </cell>
        </row>
        <row r="13">
          <cell r="N13">
            <v>4.7222222222222207E-2</v>
          </cell>
        </row>
        <row r="14">
          <cell r="N14">
            <v>0.89111111111111119</v>
          </cell>
        </row>
        <row r="19">
          <cell r="N19">
            <v>2.222222222222223E-2</v>
          </cell>
        </row>
        <row r="20">
          <cell r="N20">
            <v>2.9000851413640408E-2</v>
          </cell>
        </row>
        <row r="21">
          <cell r="N21">
            <v>3.5206621150566351E-2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2D187-C905-2A4C-88DB-C88AAF573EB0}">
  <dimension ref="A1:AC36"/>
  <sheetViews>
    <sheetView tabSelected="1" topLeftCell="K4" workbookViewId="0">
      <selection activeCell="Y23" sqref="Y23"/>
    </sheetView>
  </sheetViews>
  <sheetFormatPr baseColWidth="10" defaultRowHeight="16" x14ac:dyDescent="0.2"/>
  <cols>
    <col min="1" max="1" width="11.33203125" customWidth="1"/>
    <col min="2" max="5" width="12.6640625" customWidth="1"/>
    <col min="6" max="6" width="14.1640625" customWidth="1"/>
  </cols>
  <sheetData>
    <row r="1" spans="1:22" x14ac:dyDescent="0.2">
      <c r="A1" s="1" t="s">
        <v>12</v>
      </c>
    </row>
    <row r="3" spans="1:22" x14ac:dyDescent="0.2">
      <c r="A3" s="1" t="s">
        <v>11</v>
      </c>
    </row>
    <row r="4" spans="1:22" x14ac:dyDescent="0.2">
      <c r="A4" s="2" t="s">
        <v>0</v>
      </c>
    </row>
    <row r="5" spans="1:22" x14ac:dyDescent="0.2">
      <c r="A5" s="2" t="s">
        <v>1</v>
      </c>
    </row>
    <row r="6" spans="1:22" x14ac:dyDescent="0.2">
      <c r="A6" s="2" t="s">
        <v>2</v>
      </c>
    </row>
    <row r="8" spans="1:22" x14ac:dyDescent="0.2">
      <c r="A8" s="2" t="s">
        <v>8</v>
      </c>
      <c r="I8" s="1" t="s">
        <v>14</v>
      </c>
      <c r="Q8" s="1" t="s">
        <v>21</v>
      </c>
    </row>
    <row r="9" spans="1:22" x14ac:dyDescent="0.2">
      <c r="Q9" t="s">
        <v>22</v>
      </c>
    </row>
    <row r="10" spans="1:22" x14ac:dyDescent="0.2">
      <c r="A10" s="1" t="s">
        <v>3</v>
      </c>
      <c r="J10" s="4" t="s">
        <v>15</v>
      </c>
      <c r="K10" s="4" t="s">
        <v>7</v>
      </c>
      <c r="L10" s="4" t="s">
        <v>6</v>
      </c>
      <c r="M10" s="4" t="s">
        <v>7</v>
      </c>
    </row>
    <row r="11" spans="1:22" x14ac:dyDescent="0.2">
      <c r="B11" s="4" t="s">
        <v>4</v>
      </c>
      <c r="C11" s="4" t="s">
        <v>5</v>
      </c>
      <c r="D11" s="4" t="s">
        <v>6</v>
      </c>
      <c r="E11" s="4" t="s">
        <v>7</v>
      </c>
      <c r="F11" s="4" t="s">
        <v>20</v>
      </c>
      <c r="G11" s="4" t="s">
        <v>9</v>
      </c>
      <c r="J11" s="4" t="s">
        <v>15</v>
      </c>
      <c r="K11" s="4" t="s">
        <v>16</v>
      </c>
      <c r="L11" s="4" t="s">
        <v>17</v>
      </c>
      <c r="M11" s="4" t="s">
        <v>18</v>
      </c>
      <c r="N11" s="4" t="s">
        <v>20</v>
      </c>
      <c r="R11" s="4" t="s">
        <v>23</v>
      </c>
      <c r="S11" s="4" t="s">
        <v>24</v>
      </c>
      <c r="T11" s="4" t="s">
        <v>25</v>
      </c>
      <c r="U11" s="4" t="s">
        <v>26</v>
      </c>
      <c r="V11" s="4" t="s">
        <v>27</v>
      </c>
    </row>
    <row r="12" spans="1:22" x14ac:dyDescent="0.2">
      <c r="A12" s="5">
        <v>44139</v>
      </c>
      <c r="B12">
        <v>0</v>
      </c>
      <c r="C12">
        <v>0.9</v>
      </c>
      <c r="D12">
        <v>1</v>
      </c>
      <c r="E12">
        <v>1</v>
      </c>
      <c r="F12">
        <f>1-(D12/C12)</f>
        <v>-0.11111111111111116</v>
      </c>
      <c r="G12">
        <v>10</v>
      </c>
      <c r="I12" s="8" t="s">
        <v>3</v>
      </c>
      <c r="J12" s="7">
        <f>AVERAGE(B12:B18)</f>
        <v>0.02</v>
      </c>
      <c r="K12" s="7">
        <f t="shared" ref="K12:N12" si="0">AVERAGE(C12:C18)</f>
        <v>0.96</v>
      </c>
      <c r="L12" s="7">
        <f t="shared" si="0"/>
        <v>1</v>
      </c>
      <c r="M12" s="7">
        <f t="shared" si="0"/>
        <v>1</v>
      </c>
      <c r="N12" s="7">
        <f t="shared" si="0"/>
        <v>-4.4444444444444467E-2</v>
      </c>
      <c r="Q12" t="s">
        <v>28</v>
      </c>
      <c r="R12" s="10">
        <f>N14</f>
        <v>0.68833333333333324</v>
      </c>
      <c r="S12" s="10">
        <f>[1]Sheet1!$N$14</f>
        <v>0.56444444444444442</v>
      </c>
      <c r="T12" s="10">
        <f>[2]Sheet1!$N$14</f>
        <v>0.49555555555555558</v>
      </c>
      <c r="U12" s="10">
        <f>[3]Sheet1!$N$14</f>
        <v>0.55793650793650795</v>
      </c>
      <c r="V12" s="10">
        <f>[4]Sheet1!$N$14</f>
        <v>0.89111111111111119</v>
      </c>
    </row>
    <row r="13" spans="1:22" x14ac:dyDescent="0.2">
      <c r="A13" s="3">
        <v>44145</v>
      </c>
      <c r="B13">
        <v>0.1</v>
      </c>
      <c r="C13">
        <v>1</v>
      </c>
      <c r="D13">
        <v>1</v>
      </c>
      <c r="E13">
        <v>1</v>
      </c>
      <c r="F13">
        <f>1-(D13/C13)</f>
        <v>0</v>
      </c>
      <c r="G13">
        <v>10</v>
      </c>
      <c r="I13" s="8" t="s">
        <v>10</v>
      </c>
      <c r="J13" s="7">
        <f>AVERAGE(B22:B29)</f>
        <v>8.2291666666666652E-2</v>
      </c>
      <c r="K13" s="7">
        <f t="shared" ref="K13:M13" si="1">AVERAGE(C22:C29)</f>
        <v>0.98750000000000004</v>
      </c>
      <c r="L13" s="7">
        <f t="shared" si="1"/>
        <v>0.93298611111111107</v>
      </c>
      <c r="M13" s="7">
        <f t="shared" si="1"/>
        <v>0.94861111111111107</v>
      </c>
      <c r="N13" s="7">
        <f>AVERAGE(F22:F29)</f>
        <v>5.5902777777777773E-2</v>
      </c>
      <c r="Q13" t="s">
        <v>29</v>
      </c>
      <c r="R13" s="7">
        <f>N21</f>
        <v>8.0949229630539465E-2</v>
      </c>
      <c r="S13" s="7">
        <f>[1]Sheet1!$N$21</f>
        <v>4.4776537065799996E-2</v>
      </c>
      <c r="T13" s="7">
        <f>[2]Sheet1!$N$21</f>
        <v>0.11114443944594385</v>
      </c>
      <c r="U13" s="7">
        <f>[3]Sheet1!$N$21</f>
        <v>8.824882935820727E-2</v>
      </c>
      <c r="V13">
        <f>[4]Sheet1!$N$21</f>
        <v>3.5206621150566351E-2</v>
      </c>
    </row>
    <row r="14" spans="1:22" x14ac:dyDescent="0.2">
      <c r="A14" s="3">
        <v>44168</v>
      </c>
      <c r="B14">
        <v>0</v>
      </c>
      <c r="C14">
        <v>1</v>
      </c>
      <c r="D14">
        <v>1</v>
      </c>
      <c r="E14">
        <v>1</v>
      </c>
      <c r="F14">
        <f>1-(D14/C14)</f>
        <v>0</v>
      </c>
      <c r="G14">
        <v>10</v>
      </c>
      <c r="I14" s="8" t="s">
        <v>13</v>
      </c>
      <c r="J14" s="7">
        <f>AVERAGE(B32:B38)</f>
        <v>6.0000000000000012E-2</v>
      </c>
      <c r="K14" s="7">
        <f t="shared" ref="K14:N14" si="2">AVERAGE(C32:C38)</f>
        <v>0.95777777777777773</v>
      </c>
      <c r="L14" s="7">
        <f t="shared" si="2"/>
        <v>0.30222222222222228</v>
      </c>
      <c r="M14" s="7">
        <f t="shared" si="2"/>
        <v>0.98000000000000009</v>
      </c>
      <c r="N14" s="7">
        <f t="shared" si="2"/>
        <v>0.68833333333333324</v>
      </c>
    </row>
    <row r="15" spans="1:22" x14ac:dyDescent="0.2">
      <c r="A15" s="3">
        <v>44320</v>
      </c>
      <c r="B15" s="9">
        <v>0</v>
      </c>
      <c r="C15" s="9">
        <v>0.9</v>
      </c>
      <c r="D15" s="9">
        <v>1</v>
      </c>
      <c r="E15" s="9">
        <v>1</v>
      </c>
      <c r="F15">
        <f t="shared" ref="F15:F16" si="3">1-(D15/C15)</f>
        <v>-0.11111111111111116</v>
      </c>
      <c r="G15">
        <v>10</v>
      </c>
    </row>
    <row r="16" spans="1:22" x14ac:dyDescent="0.2">
      <c r="A16" s="3">
        <v>44342</v>
      </c>
      <c r="B16" s="9">
        <v>0</v>
      </c>
      <c r="C16" s="9">
        <v>1</v>
      </c>
      <c r="D16" s="9">
        <v>1</v>
      </c>
      <c r="E16" s="9">
        <v>1</v>
      </c>
      <c r="F16">
        <f t="shared" si="3"/>
        <v>0</v>
      </c>
      <c r="G16">
        <v>10</v>
      </c>
      <c r="Q16" s="1" t="s">
        <v>21</v>
      </c>
    </row>
    <row r="17" spans="1:29" x14ac:dyDescent="0.2">
      <c r="I17" s="1" t="s">
        <v>19</v>
      </c>
      <c r="Q17" t="s">
        <v>30</v>
      </c>
    </row>
    <row r="18" spans="1:29" x14ac:dyDescent="0.2">
      <c r="J18" s="4" t="s">
        <v>15</v>
      </c>
      <c r="K18" s="4" t="s">
        <v>16</v>
      </c>
      <c r="L18" s="4" t="s">
        <v>17</v>
      </c>
      <c r="M18" s="4" t="s">
        <v>18</v>
      </c>
      <c r="N18" s="4" t="s">
        <v>20</v>
      </c>
      <c r="Q18" s="4" t="s">
        <v>28</v>
      </c>
      <c r="R18" s="4" t="s">
        <v>23</v>
      </c>
      <c r="S18" s="4" t="s">
        <v>24</v>
      </c>
      <c r="T18" s="4" t="s">
        <v>25</v>
      </c>
      <c r="U18" s="4" t="s">
        <v>26</v>
      </c>
      <c r="V18" s="4" t="s">
        <v>27</v>
      </c>
      <c r="Y18" s="4" t="s">
        <v>33</v>
      </c>
    </row>
    <row r="19" spans="1:29" x14ac:dyDescent="0.2">
      <c r="I19" s="8" t="s">
        <v>3</v>
      </c>
      <c r="J19" s="7">
        <f>STDEV(B12:B18)/SQRT(COUNT(B12:B18))</f>
        <v>2.0000000000000004E-2</v>
      </c>
      <c r="K19" s="7">
        <f t="shared" ref="K19:N19" si="4">STDEV(C12:C18)/SQRT(COUNT(C12:C18))</f>
        <v>2.4494897427831775E-2</v>
      </c>
      <c r="L19" s="7">
        <f t="shared" si="4"/>
        <v>0</v>
      </c>
      <c r="M19" s="7">
        <f t="shared" si="4"/>
        <v>0</v>
      </c>
      <c r="N19" s="7">
        <f t="shared" si="4"/>
        <v>2.7216552697590879E-2</v>
      </c>
      <c r="Q19" s="8" t="s">
        <v>3</v>
      </c>
      <c r="R19" s="6">
        <f>N12</f>
        <v>-4.4444444444444467E-2</v>
      </c>
      <c r="S19" s="6">
        <f>[1]Sheet1!$N$12</f>
        <v>0</v>
      </c>
      <c r="T19" s="6">
        <f>[2]Sheet1!$N$12</f>
        <v>4.4444444444444467E-2</v>
      </c>
      <c r="U19" s="6">
        <f>[3]Sheet1!$N$12</f>
        <v>2.2222222222222233E-2</v>
      </c>
      <c r="V19" s="6">
        <f>[4]Sheet1!$N$12</f>
        <v>-2.2222222222222233E-2</v>
      </c>
      <c r="Y19">
        <f>MIN(ABS(R21-R20),ABS(R21-R19))</f>
        <v>0.6324305555555555</v>
      </c>
      <c r="Z19">
        <f t="shared" ref="Z19:AC19" si="5">MIN(ABS(S21-S20),ABS(S21-S19))</f>
        <v>0.495</v>
      </c>
      <c r="AA19">
        <f t="shared" si="5"/>
        <v>0.44833333333333336</v>
      </c>
      <c r="AB19">
        <f t="shared" si="5"/>
        <v>0.51349206349206356</v>
      </c>
      <c r="AC19">
        <f t="shared" si="5"/>
        <v>0.84388888888888902</v>
      </c>
    </row>
    <row r="20" spans="1:29" x14ac:dyDescent="0.2">
      <c r="A20" s="1" t="s">
        <v>10</v>
      </c>
      <c r="B20" t="s">
        <v>31</v>
      </c>
      <c r="I20" s="8" t="s">
        <v>10</v>
      </c>
      <c r="J20" s="7">
        <f>STDEV(B22:B29)/SQRT(COUNT(B22:B29))</f>
        <v>2.776754523832833E-2</v>
      </c>
      <c r="K20" s="7">
        <f t="shared" ref="K20:N20" si="6">STDEV(C22:C29)/SQRT(COUNT(C22:C29))</f>
        <v>1.2499999999999997E-2</v>
      </c>
      <c r="L20" s="7">
        <f t="shared" si="6"/>
        <v>2.7400400342567629E-2</v>
      </c>
      <c r="M20" s="7">
        <f t="shared" si="6"/>
        <v>1.9465691339631531E-2</v>
      </c>
      <c r="N20" s="7">
        <f t="shared" si="6"/>
        <v>2.1261716735601888E-2</v>
      </c>
      <c r="Q20" s="8" t="s">
        <v>10</v>
      </c>
      <c r="R20" s="6">
        <f>N13</f>
        <v>5.5902777777777773E-2</v>
      </c>
      <c r="S20" s="6">
        <f>[1]Sheet1!$N$13</f>
        <v>6.9444444444444448E-2</v>
      </c>
      <c r="T20" s="6">
        <f>[2]Sheet1!$N$13</f>
        <v>4.7222222222222207E-2</v>
      </c>
      <c r="U20" s="6">
        <f>[3]Sheet1!$N$13</f>
        <v>4.4444444444444439E-2</v>
      </c>
      <c r="V20" s="6">
        <f>[4]Sheet1!$N$13</f>
        <v>4.7222222222222207E-2</v>
      </c>
    </row>
    <row r="21" spans="1:29" x14ac:dyDescent="0.2">
      <c r="B21" s="4" t="s">
        <v>4</v>
      </c>
      <c r="C21" s="4" t="s">
        <v>5</v>
      </c>
      <c r="D21" s="4" t="s">
        <v>6</v>
      </c>
      <c r="E21" s="4" t="s">
        <v>7</v>
      </c>
      <c r="F21" s="4" t="s">
        <v>20</v>
      </c>
      <c r="G21" s="4" t="s">
        <v>9</v>
      </c>
      <c r="I21" s="8" t="s">
        <v>13</v>
      </c>
      <c r="J21" s="7">
        <f>STDEV(B32:B38)/SQRT(COUNT(B32:B38))</f>
        <v>2.4494897427831782E-2</v>
      </c>
      <c r="K21" s="7">
        <f t="shared" ref="K21:N21" si="7">STDEV(C32:C38)/SQRT(COUNT(C32:C38))</f>
        <v>2.5915341754868006E-2</v>
      </c>
      <c r="L21" s="7">
        <f t="shared" si="7"/>
        <v>8.2357246489806274E-2</v>
      </c>
      <c r="M21" s="7">
        <f t="shared" si="7"/>
        <v>1.9999999999999997E-2</v>
      </c>
      <c r="N21" s="7">
        <f t="shared" si="7"/>
        <v>8.0949229630539465E-2</v>
      </c>
      <c r="Q21" s="8" t="s">
        <v>13</v>
      </c>
      <c r="R21" s="11">
        <f>N14</f>
        <v>0.68833333333333324</v>
      </c>
      <c r="S21" s="11">
        <f>[1]Sheet1!$N$14</f>
        <v>0.56444444444444442</v>
      </c>
      <c r="T21" s="12">
        <f>[2]Sheet1!$N$14</f>
        <v>0.49555555555555558</v>
      </c>
      <c r="U21" s="11">
        <f>[3]Sheet1!$N$14</f>
        <v>0.55793650793650795</v>
      </c>
      <c r="V21" s="11">
        <f>[4]Sheet1!$N$14</f>
        <v>0.89111111111111119</v>
      </c>
    </row>
    <row r="22" spans="1:29" x14ac:dyDescent="0.2">
      <c r="A22" s="5">
        <v>44138</v>
      </c>
      <c r="B22">
        <v>0</v>
      </c>
      <c r="C22">
        <v>1</v>
      </c>
      <c r="D22">
        <v>0.9</v>
      </c>
      <c r="E22">
        <v>0.9</v>
      </c>
      <c r="F22">
        <f>1-(D22/C22)</f>
        <v>9.9999999999999978E-2</v>
      </c>
      <c r="G22">
        <v>10</v>
      </c>
      <c r="Y22" s="4" t="s">
        <v>32</v>
      </c>
      <c r="Z22" s="4" t="s">
        <v>34</v>
      </c>
      <c r="AB22" s="4" t="s">
        <v>35</v>
      </c>
    </row>
    <row r="23" spans="1:29" x14ac:dyDescent="0.2">
      <c r="A23" s="3">
        <v>44146</v>
      </c>
      <c r="B23">
        <v>0</v>
      </c>
      <c r="C23">
        <v>1</v>
      </c>
      <c r="D23">
        <v>1</v>
      </c>
      <c r="E23">
        <v>0.9</v>
      </c>
      <c r="F23">
        <f>1-(D23/C23)</f>
        <v>0</v>
      </c>
      <c r="G23">
        <v>10</v>
      </c>
      <c r="Y23">
        <f>0.8*Y19</f>
        <v>0.50594444444444442</v>
      </c>
      <c r="Z23">
        <f>0.3*Y19</f>
        <v>0.18972916666666664</v>
      </c>
      <c r="AB23">
        <f>0.4*Y19</f>
        <v>0.25297222222222221</v>
      </c>
    </row>
    <row r="24" spans="1:29" x14ac:dyDescent="0.2">
      <c r="A24" s="3">
        <v>44316</v>
      </c>
      <c r="B24" s="9">
        <v>0.1</v>
      </c>
      <c r="C24" s="9">
        <v>1</v>
      </c>
      <c r="D24" s="9">
        <v>1</v>
      </c>
      <c r="E24" s="9">
        <v>1</v>
      </c>
      <c r="F24">
        <f t="shared" ref="F24:F25" si="8">1-(D24/C24)</f>
        <v>0</v>
      </c>
      <c r="G24">
        <v>10</v>
      </c>
    </row>
    <row r="25" spans="1:29" x14ac:dyDescent="0.2">
      <c r="A25" s="3">
        <v>44343</v>
      </c>
      <c r="B25" s="9">
        <v>0.22222222222222221</v>
      </c>
      <c r="C25" s="9">
        <v>1</v>
      </c>
      <c r="D25" s="9">
        <v>1</v>
      </c>
      <c r="E25" s="9">
        <v>0.88888888888888884</v>
      </c>
      <c r="F25">
        <f t="shared" si="8"/>
        <v>0</v>
      </c>
      <c r="G25">
        <v>10</v>
      </c>
      <c r="Q25" s="8" t="s">
        <v>29</v>
      </c>
      <c r="R25" s="4" t="s">
        <v>23</v>
      </c>
      <c r="S25" s="4" t="s">
        <v>24</v>
      </c>
      <c r="T25" s="4" t="s">
        <v>25</v>
      </c>
      <c r="U25" s="4" t="s">
        <v>26</v>
      </c>
      <c r="V25" s="4" t="s">
        <v>27</v>
      </c>
    </row>
    <row r="26" spans="1:29" x14ac:dyDescent="0.2">
      <c r="A26" s="3">
        <v>44237</v>
      </c>
      <c r="B26">
        <v>0.1</v>
      </c>
      <c r="C26">
        <v>1</v>
      </c>
      <c r="D26">
        <v>1</v>
      </c>
      <c r="E26">
        <v>1</v>
      </c>
      <c r="F26">
        <f>1-(D26/C26)</f>
        <v>0</v>
      </c>
      <c r="G26">
        <v>10</v>
      </c>
      <c r="Q26" s="8" t="s">
        <v>3</v>
      </c>
      <c r="R26" s="7">
        <f>N19</f>
        <v>2.7216552697590879E-2</v>
      </c>
      <c r="S26" s="7">
        <f>[1]Sheet1!$N$19</f>
        <v>0</v>
      </c>
      <c r="T26" s="7">
        <f>[2]Sheet1!$N$19</f>
        <v>2.7216552697590879E-2</v>
      </c>
      <c r="U26" s="7">
        <f>[3]Sheet1!$N$19</f>
        <v>2.222222222222223E-2</v>
      </c>
      <c r="V26" s="7">
        <f>[4]Sheet1!$N$19</f>
        <v>2.222222222222223E-2</v>
      </c>
    </row>
    <row r="27" spans="1:29" x14ac:dyDescent="0.2">
      <c r="A27" s="3">
        <v>44258</v>
      </c>
      <c r="B27">
        <v>0</v>
      </c>
      <c r="C27">
        <v>0.9</v>
      </c>
      <c r="D27">
        <v>0.8</v>
      </c>
      <c r="E27">
        <v>0.9</v>
      </c>
      <c r="F27">
        <f>1-(D27/C27)</f>
        <v>0.11111111111111105</v>
      </c>
      <c r="G27">
        <v>10</v>
      </c>
      <c r="Q27" s="8" t="s">
        <v>10</v>
      </c>
      <c r="R27" s="7">
        <f>N20</f>
        <v>2.1261716735601888E-2</v>
      </c>
      <c r="S27" s="7">
        <f>[1]Sheet1!$N$20</f>
        <v>2.846375212766555E-2</v>
      </c>
      <c r="T27" s="7">
        <f>[2]Sheet1!$N$20</f>
        <v>2.9000851413640408E-2</v>
      </c>
      <c r="U27" s="7">
        <f>[3]Sheet1!$N$20</f>
        <v>2.7216552697590865E-2</v>
      </c>
      <c r="V27" s="7">
        <f>[4]Sheet1!$N$20</f>
        <v>2.9000851413640408E-2</v>
      </c>
    </row>
    <row r="28" spans="1:29" x14ac:dyDescent="0.2">
      <c r="A28" s="3">
        <v>44272</v>
      </c>
      <c r="B28">
        <f>1/8</f>
        <v>0.125</v>
      </c>
      <c r="C28">
        <v>1</v>
      </c>
      <c r="D28">
        <f>7/8</f>
        <v>0.875</v>
      </c>
      <c r="E28">
        <v>1</v>
      </c>
      <c r="F28">
        <f>1-(D28/C28)</f>
        <v>0.125</v>
      </c>
      <c r="G28">
        <v>8</v>
      </c>
      <c r="Q28" s="8" t="s">
        <v>13</v>
      </c>
      <c r="R28" s="7">
        <f>N21</f>
        <v>8.0949229630539465E-2</v>
      </c>
      <c r="S28" s="7">
        <f>[1]Sheet1!$N$21</f>
        <v>4.4776537065799996E-2</v>
      </c>
      <c r="T28" s="7">
        <f>[2]Sheet1!$N$21</f>
        <v>0.11114443944594385</v>
      </c>
      <c r="U28" s="7">
        <f>[3]Sheet1!$N$21</f>
        <v>8.824882935820727E-2</v>
      </c>
      <c r="V28" s="7">
        <f>[4]Sheet1!$N$21</f>
        <v>3.5206621150566351E-2</v>
      </c>
    </row>
    <row r="29" spans="1:29" x14ac:dyDescent="0.2">
      <c r="A29" s="3">
        <v>44160</v>
      </c>
      <c r="B29">
        <f>1/9</f>
        <v>0.1111111111111111</v>
      </c>
      <c r="C29">
        <v>1</v>
      </c>
      <c r="D29">
        <f>8/9</f>
        <v>0.88888888888888884</v>
      </c>
      <c r="E29">
        <v>1</v>
      </c>
      <c r="F29">
        <f>1-(D29/C29)</f>
        <v>0.11111111111111116</v>
      </c>
      <c r="G29">
        <v>9</v>
      </c>
    </row>
    <row r="30" spans="1:29" x14ac:dyDescent="0.2">
      <c r="A30" s="1" t="s">
        <v>13</v>
      </c>
    </row>
    <row r="31" spans="1:29" x14ac:dyDescent="0.2">
      <c r="B31" s="4" t="s">
        <v>4</v>
      </c>
      <c r="C31" s="4" t="s">
        <v>5</v>
      </c>
      <c r="D31" s="4" t="s">
        <v>6</v>
      </c>
      <c r="E31" s="4" t="s">
        <v>7</v>
      </c>
      <c r="F31" s="4" t="s">
        <v>20</v>
      </c>
      <c r="G31" s="4" t="s">
        <v>9</v>
      </c>
    </row>
    <row r="32" spans="1:29" x14ac:dyDescent="0.2">
      <c r="A32" s="5">
        <v>44138</v>
      </c>
      <c r="B32">
        <v>0.1</v>
      </c>
      <c r="C32">
        <v>1</v>
      </c>
      <c r="D32">
        <v>0.2</v>
      </c>
      <c r="E32">
        <v>1</v>
      </c>
      <c r="F32">
        <f>1-(D32/C32)</f>
        <v>0.8</v>
      </c>
      <c r="G32">
        <v>10</v>
      </c>
    </row>
    <row r="33" spans="1:7" x14ac:dyDescent="0.2">
      <c r="A33" s="3">
        <v>44145</v>
      </c>
      <c r="B33">
        <v>0</v>
      </c>
      <c r="C33">
        <v>1</v>
      </c>
      <c r="D33">
        <v>0.3</v>
      </c>
      <c r="E33">
        <v>1</v>
      </c>
      <c r="F33">
        <f>1-(D33/C33)</f>
        <v>0.7</v>
      </c>
      <c r="G33">
        <v>10</v>
      </c>
    </row>
    <row r="34" spans="1:7" x14ac:dyDescent="0.2">
      <c r="A34" s="3">
        <v>44168</v>
      </c>
      <c r="B34">
        <v>0</v>
      </c>
      <c r="C34" s="7">
        <f>8/9</f>
        <v>0.88888888888888884</v>
      </c>
      <c r="D34" s="6">
        <f>1/9</f>
        <v>0.1111111111111111</v>
      </c>
      <c r="E34">
        <v>1</v>
      </c>
      <c r="F34">
        <f>1-(D34/C34)</f>
        <v>0.875</v>
      </c>
      <c r="G34">
        <v>9</v>
      </c>
    </row>
    <row r="35" spans="1:7" x14ac:dyDescent="0.2">
      <c r="A35" s="3">
        <v>44320</v>
      </c>
      <c r="B35">
        <v>0.1</v>
      </c>
      <c r="C35">
        <v>1</v>
      </c>
      <c r="D35">
        <v>0.6</v>
      </c>
      <c r="E35">
        <v>1</v>
      </c>
      <c r="F35">
        <f>1-(D35/C35)</f>
        <v>0.4</v>
      </c>
      <c r="G35">
        <v>10</v>
      </c>
    </row>
    <row r="36" spans="1:7" x14ac:dyDescent="0.2">
      <c r="A36" s="3">
        <v>44342</v>
      </c>
      <c r="B36">
        <v>0.1</v>
      </c>
      <c r="C36">
        <v>0.9</v>
      </c>
      <c r="D36">
        <v>0.3</v>
      </c>
      <c r="E36">
        <v>0.9</v>
      </c>
      <c r="F36">
        <f>1-(D36/C36)</f>
        <v>0.66666666666666674</v>
      </c>
      <c r="G36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Devineni</dc:creator>
  <cp:lastModifiedBy>Anita Devineni</cp:lastModifiedBy>
  <dcterms:created xsi:type="dcterms:W3CDTF">2021-04-10T21:09:31Z</dcterms:created>
  <dcterms:modified xsi:type="dcterms:W3CDTF">2021-11-28T16:57:15Z</dcterms:modified>
</cp:coreProperties>
</file>