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mlSEZt bitter neuron paper/data for paper/PER/"/>
    </mc:Choice>
  </mc:AlternateContent>
  <xr:revisionPtr revIDLastSave="0" documentId="13_ncr:1_{24A6F3D5-7674-8446-A7BF-B950CFA7E9C6}" xr6:coauthVersionLast="47" xr6:coauthVersionMax="47" xr10:uidLastSave="{00000000-0000-0000-0000-000000000000}"/>
  <bookViews>
    <workbookView xWindow="10020" yWindow="500" windowWidth="25600" windowHeight="14440" tabRatio="500" activeTab="3" xr2:uid="{00000000-000D-0000-FFFF-FFFF00000000}"/>
  </bookViews>
  <sheets>
    <sheet name="Experimental" sheetId="5" r:id="rId1"/>
    <sheet name="UAS control " sheetId="4" r:id="rId2"/>
    <sheet name="Gal-4 control" sheetId="1" r:id="rId3"/>
    <sheet name="Pooled" sheetId="6" r:id="rId4"/>
    <sheet name="Graphs" sheetId="7" r:id="rId5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5" i="1" l="1"/>
  <c r="F205" i="1"/>
  <c r="F206" i="1" s="1"/>
  <c r="F18" i="1" s="1"/>
  <c r="E205" i="1"/>
  <c r="D205" i="1"/>
  <c r="C205" i="1"/>
  <c r="B205" i="1"/>
  <c r="B206" i="1" s="1"/>
  <c r="B18" i="1" s="1"/>
  <c r="G170" i="1"/>
  <c r="F170" i="1"/>
  <c r="E170" i="1"/>
  <c r="D170" i="1"/>
  <c r="C170" i="1"/>
  <c r="B170" i="1"/>
  <c r="G135" i="1"/>
  <c r="F135" i="1"/>
  <c r="E135" i="1"/>
  <c r="D135" i="1"/>
  <c r="C135" i="1"/>
  <c r="B135" i="1"/>
  <c r="G100" i="1"/>
  <c r="F100" i="1"/>
  <c r="E100" i="1"/>
  <c r="D100" i="1"/>
  <c r="C100" i="1"/>
  <c r="B100" i="1"/>
  <c r="G65" i="1"/>
  <c r="F65" i="1"/>
  <c r="E65" i="1"/>
  <c r="D65" i="1"/>
  <c r="C65" i="1"/>
  <c r="B65" i="1"/>
  <c r="G205" i="4"/>
  <c r="F205" i="4"/>
  <c r="F206" i="4" s="1"/>
  <c r="E205" i="4"/>
  <c r="D205" i="4"/>
  <c r="C205" i="4"/>
  <c r="B205" i="4"/>
  <c r="G170" i="4"/>
  <c r="F170" i="4"/>
  <c r="E170" i="4"/>
  <c r="D170" i="4"/>
  <c r="C170" i="4"/>
  <c r="B170" i="4"/>
  <c r="G135" i="4"/>
  <c r="F135" i="4"/>
  <c r="E135" i="4"/>
  <c r="D135" i="4"/>
  <c r="C135" i="4"/>
  <c r="B135" i="4"/>
  <c r="G100" i="4"/>
  <c r="F100" i="4"/>
  <c r="E100" i="4"/>
  <c r="D100" i="4"/>
  <c r="C100" i="4"/>
  <c r="B100" i="4"/>
  <c r="G65" i="4"/>
  <c r="F65" i="4"/>
  <c r="E65" i="4"/>
  <c r="D65" i="4"/>
  <c r="C65" i="4"/>
  <c r="B65" i="4"/>
  <c r="G205" i="5"/>
  <c r="F205" i="5"/>
  <c r="F206" i="5" s="1"/>
  <c r="F18" i="5" s="1"/>
  <c r="E205" i="5"/>
  <c r="D205" i="5"/>
  <c r="D206" i="5" s="1"/>
  <c r="D18" i="5" s="1"/>
  <c r="C205" i="5"/>
  <c r="B205" i="5"/>
  <c r="G170" i="5"/>
  <c r="F170" i="5"/>
  <c r="E170" i="5"/>
  <c r="D170" i="5"/>
  <c r="C170" i="5"/>
  <c r="B170" i="5"/>
  <c r="G135" i="5"/>
  <c r="F135" i="5"/>
  <c r="E135" i="5"/>
  <c r="D135" i="5"/>
  <c r="C135" i="5"/>
  <c r="B135" i="5"/>
  <c r="B100" i="5"/>
  <c r="B136" i="1"/>
  <c r="E206" i="4"/>
  <c r="E18" i="4" s="1"/>
  <c r="E51" i="6"/>
  <c r="L86" i="6" s="1"/>
  <c r="B51" i="6"/>
  <c r="I86" i="6" s="1"/>
  <c r="G206" i="1"/>
  <c r="G18" i="1" s="1"/>
  <c r="E206" i="1"/>
  <c r="E18" i="1" s="1"/>
  <c r="D206" i="1"/>
  <c r="D18" i="1" s="1"/>
  <c r="C206" i="1"/>
  <c r="C18" i="1" s="1"/>
  <c r="G206" i="4"/>
  <c r="G18" i="4" s="1"/>
  <c r="D206" i="4"/>
  <c r="D18" i="4" s="1"/>
  <c r="C206" i="4"/>
  <c r="C18" i="4" s="1"/>
  <c r="B206" i="4"/>
  <c r="B18" i="4" s="1"/>
  <c r="G206" i="5"/>
  <c r="G18" i="5" s="1"/>
  <c r="E206" i="5"/>
  <c r="E18" i="5" s="1"/>
  <c r="C206" i="5"/>
  <c r="C18" i="5" s="1"/>
  <c r="B206" i="5"/>
  <c r="B18" i="5" s="1"/>
  <c r="D45" i="6" l="1"/>
  <c r="F18" i="4"/>
  <c r="F39" i="6"/>
  <c r="M84" i="6" s="1"/>
  <c r="D39" i="6"/>
  <c r="E39" i="6"/>
  <c r="C45" i="6"/>
  <c r="J85" i="6" s="1"/>
  <c r="C39" i="6"/>
  <c r="J84" i="6" s="1"/>
  <c r="G51" i="6"/>
  <c r="N86" i="6" s="1"/>
  <c r="B45" i="6"/>
  <c r="I85" i="6" s="1"/>
  <c r="F51" i="6"/>
  <c r="M86" i="6" s="1"/>
  <c r="G45" i="6"/>
  <c r="N85" i="6" s="1"/>
  <c r="B39" i="6"/>
  <c r="I84" i="6" s="1"/>
  <c r="F45" i="6"/>
  <c r="M85" i="6" s="1"/>
  <c r="D51" i="6"/>
  <c r="G39" i="6"/>
  <c r="N84" i="6" s="1"/>
  <c r="E45" i="6"/>
  <c r="I45" i="6" s="1"/>
  <c r="C51" i="6"/>
  <c r="J86" i="6" s="1"/>
  <c r="G171" i="1"/>
  <c r="F171" i="1"/>
  <c r="E171" i="1"/>
  <c r="D171" i="1"/>
  <c r="C171" i="1"/>
  <c r="B171" i="1"/>
  <c r="G171" i="4"/>
  <c r="F171" i="4"/>
  <c r="E171" i="4"/>
  <c r="D171" i="4"/>
  <c r="C171" i="4"/>
  <c r="B171" i="4"/>
  <c r="C136" i="5"/>
  <c r="D136" i="5"/>
  <c r="D49" i="6" s="1"/>
  <c r="E136" i="5"/>
  <c r="E49" i="6" s="1"/>
  <c r="F136" i="5"/>
  <c r="F49" i="6" s="1"/>
  <c r="G136" i="5"/>
  <c r="C100" i="5"/>
  <c r="C101" i="5" s="1"/>
  <c r="C48" i="6" s="1"/>
  <c r="J68" i="6" s="1"/>
  <c r="D100" i="5"/>
  <c r="D101" i="5" s="1"/>
  <c r="D48" i="6" s="1"/>
  <c r="E100" i="5"/>
  <c r="E101" i="5" s="1"/>
  <c r="F100" i="5"/>
  <c r="F101" i="5" s="1"/>
  <c r="G100" i="5"/>
  <c r="G101" i="5" s="1"/>
  <c r="G48" i="6" s="1"/>
  <c r="N68" i="6" s="1"/>
  <c r="B136" i="5"/>
  <c r="B49" i="6" s="1"/>
  <c r="I74" i="6" s="1"/>
  <c r="B101" i="5"/>
  <c r="B48" i="6" s="1"/>
  <c r="C136" i="1"/>
  <c r="D136" i="1"/>
  <c r="E136" i="1"/>
  <c r="E16" i="1" s="1"/>
  <c r="F136" i="1"/>
  <c r="F43" i="6" s="1"/>
  <c r="M73" i="6" s="1"/>
  <c r="G136" i="1"/>
  <c r="C101" i="1"/>
  <c r="C42" i="6" s="1"/>
  <c r="J67" i="6" s="1"/>
  <c r="D101" i="1"/>
  <c r="D42" i="6" s="1"/>
  <c r="E101" i="1"/>
  <c r="E42" i="6" s="1"/>
  <c r="F101" i="1"/>
  <c r="G101" i="1"/>
  <c r="G42" i="6" s="1"/>
  <c r="N67" i="6" s="1"/>
  <c r="B43" i="6"/>
  <c r="I73" i="6" s="1"/>
  <c r="B101" i="1"/>
  <c r="B15" i="1" s="1"/>
  <c r="C136" i="4"/>
  <c r="D136" i="4"/>
  <c r="D37" i="6" s="1"/>
  <c r="E136" i="4"/>
  <c r="E37" i="6" s="1"/>
  <c r="F136" i="4"/>
  <c r="F37" i="6" s="1"/>
  <c r="M72" i="6" s="1"/>
  <c r="G136" i="4"/>
  <c r="B136" i="4"/>
  <c r="B37" i="6" s="1"/>
  <c r="I72" i="6" s="1"/>
  <c r="C101" i="4"/>
  <c r="C36" i="6" s="1"/>
  <c r="J66" i="6" s="1"/>
  <c r="D101" i="4"/>
  <c r="D36" i="6" s="1"/>
  <c r="E101" i="4"/>
  <c r="F101" i="4"/>
  <c r="F36" i="6" s="1"/>
  <c r="M66" i="6" s="1"/>
  <c r="G101" i="4"/>
  <c r="B101" i="4"/>
  <c r="B66" i="4"/>
  <c r="B35" i="6" s="1"/>
  <c r="G66" i="4"/>
  <c r="G35" i="6" s="1"/>
  <c r="F66" i="4"/>
  <c r="F35" i="6" s="1"/>
  <c r="E66" i="4"/>
  <c r="C66" i="4"/>
  <c r="E171" i="5"/>
  <c r="E17" i="5" s="1"/>
  <c r="D171" i="5"/>
  <c r="D50" i="6" s="1"/>
  <c r="C171" i="5"/>
  <c r="C50" i="6" s="1"/>
  <c r="J80" i="6" s="1"/>
  <c r="B66" i="1"/>
  <c r="B41" i="6" s="1"/>
  <c r="G66" i="1"/>
  <c r="F66" i="1"/>
  <c r="E66" i="1"/>
  <c r="E41" i="6" s="1"/>
  <c r="D66" i="1"/>
  <c r="C66" i="1"/>
  <c r="G65" i="5"/>
  <c r="G66" i="5" s="1"/>
  <c r="F65" i="5"/>
  <c r="F66" i="5" s="1"/>
  <c r="E65" i="5"/>
  <c r="E66" i="5" s="1"/>
  <c r="E47" i="6" s="1"/>
  <c r="D65" i="5"/>
  <c r="D66" i="5" s="1"/>
  <c r="C65" i="5"/>
  <c r="C66" i="5" s="1"/>
  <c r="B65" i="5"/>
  <c r="B66" i="5"/>
  <c r="B14" i="5" s="1"/>
  <c r="I65" i="5"/>
  <c r="I66" i="5" s="1"/>
  <c r="D64" i="6" s="1"/>
  <c r="G171" i="5"/>
  <c r="G50" i="6" s="1"/>
  <c r="N80" i="6" s="1"/>
  <c r="F171" i="5"/>
  <c r="F50" i="6" s="1"/>
  <c r="M80" i="6" s="1"/>
  <c r="B171" i="5"/>
  <c r="B50" i="6" s="1"/>
  <c r="I80" i="6" s="1"/>
  <c r="D60" i="6"/>
  <c r="C60" i="6"/>
  <c r="D56" i="6"/>
  <c r="C56" i="6"/>
  <c r="B16" i="4"/>
  <c r="D66" i="4"/>
  <c r="D35" i="6" s="1"/>
  <c r="C64" i="6"/>
  <c r="E60" i="6"/>
  <c r="E56" i="6"/>
  <c r="E64" i="6"/>
  <c r="E48" i="6" l="1"/>
  <c r="E15" i="5"/>
  <c r="K68" i="6"/>
  <c r="H48" i="6"/>
  <c r="L62" i="6"/>
  <c r="I47" i="6"/>
  <c r="F47" i="6"/>
  <c r="M62" i="6" s="1"/>
  <c r="F14" i="5"/>
  <c r="L85" i="6"/>
  <c r="K85" i="6"/>
  <c r="H45" i="6"/>
  <c r="L67" i="6"/>
  <c r="I42" i="6"/>
  <c r="K67" i="6"/>
  <c r="H42" i="6"/>
  <c r="D15" i="1"/>
  <c r="L61" i="6"/>
  <c r="K84" i="6"/>
  <c r="H39" i="6"/>
  <c r="L72" i="6"/>
  <c r="K72" i="6"/>
  <c r="K66" i="6"/>
  <c r="H36" i="6"/>
  <c r="C15" i="4"/>
  <c r="M60" i="6"/>
  <c r="K86" i="6"/>
  <c r="H51" i="6"/>
  <c r="I51" i="6"/>
  <c r="K80" i="6"/>
  <c r="H50" i="6"/>
  <c r="F17" i="5"/>
  <c r="M74" i="6"/>
  <c r="F5" i="6"/>
  <c r="L74" i="6"/>
  <c r="I49" i="6"/>
  <c r="E10" i="6"/>
  <c r="D16" i="5"/>
  <c r="K74" i="6"/>
  <c r="I68" i="6"/>
  <c r="B52" i="6"/>
  <c r="B5" i="6"/>
  <c r="B10" i="6"/>
  <c r="L84" i="6"/>
  <c r="I39" i="6"/>
  <c r="C43" i="6"/>
  <c r="J73" i="6" s="1"/>
  <c r="C16" i="1"/>
  <c r="C14" i="1"/>
  <c r="C41" i="6"/>
  <c r="I41" i="6" s="1"/>
  <c r="G43" i="6"/>
  <c r="N73" i="6" s="1"/>
  <c r="G16" i="1"/>
  <c r="C16" i="5"/>
  <c r="C49" i="6"/>
  <c r="F42" i="6"/>
  <c r="M67" i="6" s="1"/>
  <c r="F15" i="1"/>
  <c r="G49" i="6"/>
  <c r="G16" i="5"/>
  <c r="C16" i="4"/>
  <c r="C37" i="6"/>
  <c r="J72" i="6" s="1"/>
  <c r="G16" i="4"/>
  <c r="G37" i="6"/>
  <c r="N72" i="6" s="1"/>
  <c r="F48" i="6"/>
  <c r="M68" i="6" s="1"/>
  <c r="F15" i="5"/>
  <c r="C35" i="6"/>
  <c r="C14" i="4"/>
  <c r="D43" i="6"/>
  <c r="D16" i="1"/>
  <c r="B60" i="6"/>
  <c r="E43" i="6"/>
  <c r="E8" i="6" s="1"/>
  <c r="E14" i="1"/>
  <c r="E16" i="4"/>
  <c r="B64" i="6"/>
  <c r="F16" i="1"/>
  <c r="E16" i="5"/>
  <c r="F16" i="4"/>
  <c r="G15" i="1"/>
  <c r="E15" i="1"/>
  <c r="D14" i="4"/>
  <c r="D15" i="5"/>
  <c r="B16" i="5"/>
  <c r="I60" i="6"/>
  <c r="K60" i="6"/>
  <c r="I61" i="6"/>
  <c r="N60" i="6"/>
  <c r="E35" i="6"/>
  <c r="E14" i="4"/>
  <c r="B56" i="6"/>
  <c r="B14" i="4"/>
  <c r="G36" i="6"/>
  <c r="N66" i="6" s="1"/>
  <c r="G15" i="4"/>
  <c r="B36" i="6"/>
  <c r="B15" i="4"/>
  <c r="E36" i="6"/>
  <c r="E15" i="4"/>
  <c r="D14" i="5"/>
  <c r="D47" i="6"/>
  <c r="B38" i="6"/>
  <c r="I78" i="6" s="1"/>
  <c r="B17" i="4"/>
  <c r="D44" i="6"/>
  <c r="D17" i="1"/>
  <c r="F41" i="6"/>
  <c r="F14" i="1"/>
  <c r="C38" i="6"/>
  <c r="J78" i="6" s="1"/>
  <c r="C17" i="4"/>
  <c r="G38" i="6"/>
  <c r="G9" i="6" s="1"/>
  <c r="G17" i="4"/>
  <c r="E44" i="6"/>
  <c r="E17" i="1"/>
  <c r="E11" i="1"/>
  <c r="G41" i="6"/>
  <c r="G14" i="1"/>
  <c r="F38" i="6"/>
  <c r="F40" i="6" s="1"/>
  <c r="F17" i="4"/>
  <c r="D41" i="6"/>
  <c r="D14" i="1"/>
  <c r="D38" i="6"/>
  <c r="D4" i="6" s="1"/>
  <c r="D17" i="4"/>
  <c r="B44" i="6"/>
  <c r="I79" i="6" s="1"/>
  <c r="B17" i="1"/>
  <c r="F44" i="6"/>
  <c r="M79" i="6" s="1"/>
  <c r="F17" i="1"/>
  <c r="C14" i="5"/>
  <c r="C47" i="6"/>
  <c r="G14" i="5"/>
  <c r="G47" i="6"/>
  <c r="E17" i="4"/>
  <c r="E38" i="6"/>
  <c r="C17" i="1"/>
  <c r="C44" i="6"/>
  <c r="G17" i="1"/>
  <c r="G44" i="6"/>
  <c r="N79" i="6" s="1"/>
  <c r="F14" i="4"/>
  <c r="C15" i="1"/>
  <c r="G14" i="4"/>
  <c r="D15" i="4"/>
  <c r="F15" i="4"/>
  <c r="D16" i="4"/>
  <c r="F16" i="5"/>
  <c r="F11" i="5" s="1"/>
  <c r="B15" i="5"/>
  <c r="B17" i="5"/>
  <c r="D17" i="5"/>
  <c r="E50" i="6"/>
  <c r="E5" i="6" s="1"/>
  <c r="C15" i="5"/>
  <c r="E14" i="5"/>
  <c r="G15" i="5"/>
  <c r="B16" i="1"/>
  <c r="B47" i="6"/>
  <c r="G17" i="5"/>
  <c r="C17" i="5"/>
  <c r="B42" i="6"/>
  <c r="B14" i="1"/>
  <c r="H37" i="6" l="1"/>
  <c r="D52" i="6"/>
  <c r="H47" i="6"/>
  <c r="D10" i="6"/>
  <c r="F10" i="6"/>
  <c r="B10" i="4"/>
  <c r="D5" i="6"/>
  <c r="C46" i="6"/>
  <c r="L68" i="6"/>
  <c r="I48" i="6"/>
  <c r="K79" i="6"/>
  <c r="H44" i="6"/>
  <c r="L79" i="6"/>
  <c r="I44" i="6"/>
  <c r="E3" i="6"/>
  <c r="K73" i="6"/>
  <c r="H43" i="6"/>
  <c r="L73" i="6"/>
  <c r="I43" i="6"/>
  <c r="I3" i="6" s="1"/>
  <c r="I46" i="6"/>
  <c r="F3" i="6"/>
  <c r="F8" i="6"/>
  <c r="G3" i="6"/>
  <c r="G8" i="6"/>
  <c r="E10" i="1"/>
  <c r="H41" i="6"/>
  <c r="D3" i="6"/>
  <c r="D8" i="6"/>
  <c r="J61" i="6"/>
  <c r="C8" i="6"/>
  <c r="C3" i="6"/>
  <c r="L78" i="6"/>
  <c r="I38" i="6"/>
  <c r="K78" i="6"/>
  <c r="H38" i="6"/>
  <c r="F4" i="6"/>
  <c r="B40" i="6"/>
  <c r="I22" i="6" s="1"/>
  <c r="F9" i="6"/>
  <c r="D9" i="6"/>
  <c r="I37" i="6"/>
  <c r="E10" i="4"/>
  <c r="L66" i="6"/>
  <c r="I36" i="6"/>
  <c r="B4" i="6"/>
  <c r="B9" i="6"/>
  <c r="G4" i="6"/>
  <c r="J60" i="6"/>
  <c r="C4" i="6"/>
  <c r="C9" i="6"/>
  <c r="I35" i="6"/>
  <c r="E4" i="6"/>
  <c r="E9" i="6"/>
  <c r="F22" i="4"/>
  <c r="H35" i="6"/>
  <c r="E52" i="6"/>
  <c r="I50" i="6"/>
  <c r="I5" i="6"/>
  <c r="I10" i="6"/>
  <c r="I52" i="6"/>
  <c r="C22" i="5"/>
  <c r="J74" i="6"/>
  <c r="C5" i="6"/>
  <c r="C10" i="6"/>
  <c r="H49" i="6"/>
  <c r="G52" i="6"/>
  <c r="N74" i="6"/>
  <c r="G10" i="6"/>
  <c r="G5" i="6"/>
  <c r="C52" i="6"/>
  <c r="J24" i="6" s="1"/>
  <c r="B46" i="6"/>
  <c r="I23" i="6" s="1"/>
  <c r="B8" i="6"/>
  <c r="B3" i="6"/>
  <c r="D22" i="5"/>
  <c r="D10" i="5"/>
  <c r="F22" i="5"/>
  <c r="E22" i="4"/>
  <c r="B10" i="5"/>
  <c r="C22" i="4"/>
  <c r="H22" i="4"/>
  <c r="D11" i="4"/>
  <c r="C11" i="1"/>
  <c r="F52" i="6"/>
  <c r="M24" i="6" s="1"/>
  <c r="C10" i="1"/>
  <c r="C10" i="4"/>
  <c r="C40" i="6"/>
  <c r="J22" i="6" s="1"/>
  <c r="K61" i="6"/>
  <c r="D46" i="6"/>
  <c r="K23" i="6" s="1"/>
  <c r="E46" i="6"/>
  <c r="L23" i="6" s="1"/>
  <c r="N61" i="6"/>
  <c r="G46" i="6"/>
  <c r="N23" i="6" s="1"/>
  <c r="F46" i="6"/>
  <c r="M23" i="6" s="1"/>
  <c r="L60" i="6"/>
  <c r="E40" i="6"/>
  <c r="L22" i="6" s="1"/>
  <c r="G40" i="6"/>
  <c r="N22" i="6" s="1"/>
  <c r="D40" i="6"/>
  <c r="K22" i="6" s="1"/>
  <c r="K24" i="6"/>
  <c r="K62" i="6"/>
  <c r="J62" i="6"/>
  <c r="J23" i="6"/>
  <c r="J79" i="6"/>
  <c r="M22" i="6"/>
  <c r="M78" i="6"/>
  <c r="I24" i="6"/>
  <c r="I62" i="6"/>
  <c r="I66" i="6"/>
  <c r="I67" i="6"/>
  <c r="L24" i="6"/>
  <c r="L80" i="6"/>
  <c r="N24" i="6"/>
  <c r="N62" i="6"/>
  <c r="N78" i="6"/>
  <c r="M61" i="6"/>
  <c r="E11" i="4"/>
  <c r="D10" i="1"/>
  <c r="D11" i="1"/>
  <c r="F10" i="1"/>
  <c r="F11" i="1"/>
  <c r="G22" i="5"/>
  <c r="E22" i="5"/>
  <c r="E11" i="5"/>
  <c r="E10" i="5"/>
  <c r="D22" i="4"/>
  <c r="G11" i="1"/>
  <c r="G10" i="1"/>
  <c r="I22" i="4"/>
  <c r="B11" i="4"/>
  <c r="J22" i="4"/>
  <c r="G11" i="4"/>
  <c r="G10" i="4"/>
  <c r="G22" i="1"/>
  <c r="B11" i="1"/>
  <c r="F22" i="1"/>
  <c r="E22" i="1"/>
  <c r="B10" i="1"/>
  <c r="C22" i="1"/>
  <c r="D22" i="1"/>
  <c r="D11" i="5"/>
  <c r="C10" i="5"/>
  <c r="C11" i="5"/>
  <c r="G11" i="5"/>
  <c r="G10" i="5"/>
  <c r="F10" i="5"/>
  <c r="C11" i="4"/>
  <c r="B11" i="5"/>
  <c r="D10" i="4"/>
  <c r="F10" i="4"/>
  <c r="F11" i="4"/>
  <c r="K22" i="4"/>
  <c r="L22" i="4"/>
  <c r="I8" i="6" l="1"/>
  <c r="H3" i="6"/>
  <c r="H46" i="6"/>
  <c r="H8" i="6"/>
  <c r="I40" i="6"/>
  <c r="I9" i="6"/>
  <c r="H9" i="6"/>
  <c r="H40" i="6"/>
  <c r="H4" i="6"/>
  <c r="I4" i="6"/>
  <c r="H10" i="6"/>
  <c r="H5" i="6"/>
  <c r="H52" i="6"/>
</calcChain>
</file>

<file path=xl/sharedStrings.xml><?xml version="1.0" encoding="utf-8"?>
<sst xmlns="http://schemas.openxmlformats.org/spreadsheetml/2006/main" count="625" uniqueCount="106">
  <si>
    <t>AA</t>
  </si>
  <si>
    <t>sucrose</t>
  </si>
  <si>
    <t>% PER</t>
  </si>
  <si>
    <t>avg</t>
  </si>
  <si>
    <t>err</t>
  </si>
  <si>
    <t>ttest vs H2O</t>
  </si>
  <si>
    <t>notes:</t>
  </si>
  <si>
    <t>Fly</t>
  </si>
  <si>
    <t>Notes</t>
  </si>
  <si>
    <t># flies</t>
  </si>
  <si>
    <t>~1 sec proboscis stimulation</t>
  </si>
  <si>
    <t>expt 1</t>
  </si>
  <si>
    <t>expt 2</t>
  </si>
  <si>
    <t>expt 3</t>
  </si>
  <si>
    <t>dead</t>
  </si>
  <si>
    <t xml:space="preserve">notes: </t>
  </si>
  <si>
    <t xml:space="preserve">Genotype: </t>
  </si>
  <si>
    <t xml:space="preserve">starvation time: </t>
  </si>
  <si>
    <t xml:space="preserve">recovery time: </t>
  </si>
  <si>
    <t>Genotype:</t>
  </si>
  <si>
    <t>starvation time:</t>
  </si>
  <si>
    <t>Averages</t>
  </si>
  <si>
    <t>UAS/+</t>
  </si>
  <si>
    <t>Gal4/+</t>
  </si>
  <si>
    <t>UAS/Gal4</t>
  </si>
  <si>
    <t>Error</t>
  </si>
  <si>
    <t>ttest vs UAS control</t>
  </si>
  <si>
    <t>ttest vs Gal4 control</t>
  </si>
  <si>
    <t>ttest vs. H20 control</t>
  </si>
  <si>
    <t>5mM</t>
  </si>
  <si>
    <t>10mM</t>
  </si>
  <si>
    <t>25mM</t>
  </si>
  <si>
    <t>50mM</t>
  </si>
  <si>
    <t>Raw data</t>
  </si>
  <si>
    <t>Sucrose</t>
  </si>
  <si>
    <t>0mM</t>
  </si>
  <si>
    <t>h20</t>
  </si>
  <si>
    <t>Sucrose &amp; quinine</t>
  </si>
  <si>
    <t>1d</t>
  </si>
  <si>
    <t>50 suc</t>
  </si>
  <si>
    <t>50 s+q</t>
  </si>
  <si>
    <t>50s+q</t>
  </si>
  <si>
    <t>500 suc</t>
  </si>
  <si>
    <t>50s + 10q</t>
  </si>
  <si>
    <t>50s + 10q LIGHT</t>
  </si>
  <si>
    <t>test</t>
  </si>
  <si>
    <t>p</t>
  </si>
  <si>
    <t>Date: 9/22/20</t>
  </si>
  <si>
    <t>45 min</t>
  </si>
  <si>
    <t>recovery time:</t>
  </si>
  <si>
    <t>29F12-AD; 55E01-DBD x 2U</t>
  </si>
  <si>
    <t>35 min</t>
  </si>
  <si>
    <t>experiment was performed at 12pm, completed in 1hr</t>
  </si>
  <si>
    <t>Date: 9/23/20</t>
  </si>
  <si>
    <t>UAS-GTACR1-TdTp18 x 2U</t>
  </si>
  <si>
    <t>began PER exp. at 1:25pm</t>
  </si>
  <si>
    <t>did't give a full response to 500mM sucrose, may not be totally healthy</t>
  </si>
  <si>
    <t xml:space="preserve">Experiment: test responses to sucrose combined with quinine (bitter) with select bitter neurons genetically silenced </t>
  </si>
  <si>
    <t>Conditions: mated females collected 1-2d after eclosion, harbored in groups of ~10 females + 7-10 males, tested at age 6-9d</t>
  </si>
  <si>
    <t>Mounting: flies glued w/ myristic acid (legs glued) under ice anesthesia; 30 min-1 hr recovery</t>
  </si>
  <si>
    <t>UAS-GTACR1-TdT/29F12-AD; 55E01-DBD</t>
  </si>
  <si>
    <t>Date: 9/30/2020</t>
  </si>
  <si>
    <t>40 min</t>
  </si>
  <si>
    <t>UAS-GTACR1/+</t>
  </si>
  <si>
    <t xml:space="preserve">began @ 12:40pm; flies unresponsive to the 500mM sucrose were still clearly alive </t>
  </si>
  <si>
    <t>29F12-AD;55E01-DBD/+</t>
  </si>
  <si>
    <t>began @ 12:10pm</t>
  </si>
  <si>
    <t>Date: 10/7/20</t>
  </si>
  <si>
    <t>50 min</t>
  </si>
  <si>
    <t>began @ 2:30pm; even full PERs to 50mM suc + 10mM Q were notably less enthusiastic than to 50mM suc or 500 mM suc</t>
  </si>
  <si>
    <t>began @ 3pm, lasted 1 hour</t>
  </si>
  <si>
    <t>began @ 3:40pm</t>
  </si>
  <si>
    <t>Date: 10/8/20</t>
  </si>
  <si>
    <t>began @ 3:30pm</t>
  </si>
  <si>
    <t>Date: 10/6/20</t>
  </si>
  <si>
    <t>began @ 1:30pm; fly #7 freed it's right foreleg after 1st 50mM suc trial--for the most part, consistently was able to avoid touching loose leg during PER</t>
  </si>
  <si>
    <t>UAS/+ avg</t>
  </si>
  <si>
    <t>Gal4/+ avg</t>
  </si>
  <si>
    <t>UAS/Gal4 avg</t>
  </si>
  <si>
    <t>expt 4</t>
  </si>
  <si>
    <t>Date: 10/13/2020</t>
  </si>
  <si>
    <t>began @ 5:30pm</t>
  </si>
  <si>
    <t>Date: 10/14/2020</t>
  </si>
  <si>
    <t>began @ 2:50pm</t>
  </si>
  <si>
    <t>began @ 2:05pm</t>
  </si>
  <si>
    <t>DAY ONE</t>
  </si>
  <si>
    <t>DAY TWO</t>
  </si>
  <si>
    <t>DAY THREE</t>
  </si>
  <si>
    <t>DAY FOUR</t>
  </si>
  <si>
    <t>Date: 10/20/2020</t>
  </si>
  <si>
    <t>began @ 3:45pm</t>
  </si>
  <si>
    <t>expt 5</t>
  </si>
  <si>
    <t>Date: 10/22/2020</t>
  </si>
  <si>
    <t>began @ 1:00pm</t>
  </si>
  <si>
    <t>began @ 1:10pm</t>
  </si>
  <si>
    <t>DAY FIVE</t>
  </si>
  <si>
    <t>Gal4/UAS</t>
  </si>
  <si>
    <t>H2O</t>
  </si>
  <si>
    <t>sugar</t>
  </si>
  <si>
    <t>sugar + bitter (no light)</t>
  </si>
  <si>
    <t>sugar + bitter (+ light)</t>
  </si>
  <si>
    <t>bitter suppression - no light</t>
  </si>
  <si>
    <t>bitter suppression - with light</t>
  </si>
  <si>
    <t>bitter suppression</t>
  </si>
  <si>
    <t>no light</t>
  </si>
  <si>
    <t>with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</si>
</sst>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0" borderId="0" xfId="0" applyNumberFormat="1" applyFont="1"/>
    <xf numFmtId="0" fontId="1" fillId="0" borderId="0" xfId="0" applyFont="1"/>
    <xf numFmtId="0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2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0" fillId="0" borderId="0" xfId="0" applyNumberFormat="1"/>
    <xf numFmtId="0" fontId="4" fillId="0" borderId="0" xfId="0" applyFont="1"/>
    <xf numFmtId="165" fontId="0" fillId="0" borderId="0" xfId="0" applyNumberFormat="1"/>
    <xf numFmtId="165" fontId="3" fillId="0" borderId="0" xfId="0" applyNumberFormat="1" applyFont="1"/>
    <xf numFmtId="165" fontId="5" fillId="0" borderId="0" xfId="0" applyNumberFormat="1" applyFont="1"/>
    <xf numFmtId="0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4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 &amp; Quinine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7235291080418201"/>
          <c:y val="2.93040293040293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F9-E142-8922-31FAA2B5F9E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F9-E142-8922-31FAA2B5F9E6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F9-E142-8922-31FAA2B5F9E6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F9-E142-8922-31FAA2B5F9E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5F9-E142-8922-31FAA2B5F9E6}"/>
              </c:ext>
            </c:extLst>
          </c:dPt>
          <c:cat>
            <c:strRef>
              <c:f>Experimental!$B$44:$G$44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Experimental!$B$66:$G$66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F9-E142-8922-31FAA2B5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3167920"/>
        <c:axId val="-1417449472"/>
      </c:barChart>
      <c:catAx>
        <c:axId val="-13231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Sucrose</a:t>
                </a:r>
                <a:r>
                  <a:rPr lang="en-US" baseline="0"/>
                  <a:t> and Quinine con.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74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744947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67920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9C-D043-8230-71FEE464493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9C-D043-8230-71FEE464493A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D9C-D043-8230-71FEE464493A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D9C-D043-8230-71FEE464493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D9C-D043-8230-71FEE464493A}"/>
              </c:ext>
            </c:extLst>
          </c:dPt>
          <c:cat>
            <c:strRef>
              <c:f>'UAS control '!$B$44:$G$44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'!$B$136:$G$136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C-D043-8230-71FEE464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6971232"/>
        <c:axId val="-1296967840"/>
      </c:barChart>
      <c:catAx>
        <c:axId val="-12969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Acetic Acid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696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696784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697123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UAS Control Condition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'UAS control '!$A$14</c:f>
              <c:strCache>
                <c:ptCount val="1"/>
                <c:pt idx="0">
                  <c:v>expt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'!$B$14:$G$14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5341-9142-E4150B2DB7D1}"/>
            </c:ext>
          </c:extLst>
        </c:ser>
        <c:ser>
          <c:idx val="1"/>
          <c:order val="1"/>
          <c:tx>
            <c:strRef>
              <c:f>'UAS control '!$A$15</c:f>
              <c:strCache>
                <c:ptCount val="1"/>
                <c:pt idx="0">
                  <c:v>expt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'!$B$15:$G$15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0-5341-9142-E4150B2DB7D1}"/>
            </c:ext>
          </c:extLst>
        </c:ser>
        <c:ser>
          <c:idx val="2"/>
          <c:order val="2"/>
          <c:tx>
            <c:strRef>
              <c:f>'UAS control '!$A$16</c:f>
              <c:strCache>
                <c:ptCount val="1"/>
                <c:pt idx="0">
                  <c:v>expt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'!$B$16:$G$16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0-5341-9142-E4150B2DB7D1}"/>
            </c:ext>
          </c:extLst>
        </c:ser>
        <c:ser>
          <c:idx val="3"/>
          <c:order val="3"/>
          <c:tx>
            <c:strRef>
              <c:f>'UAS control '!$A$17</c:f>
              <c:strCache>
                <c:ptCount val="1"/>
                <c:pt idx="0">
                  <c:v>expt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'!$B$17:$G$17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0-5341-9142-E4150B2DB7D1}"/>
            </c:ext>
          </c:extLst>
        </c:ser>
        <c:ser>
          <c:idx val="4"/>
          <c:order val="4"/>
          <c:tx>
            <c:strRef>
              <c:f>'UAS control '!$A$18</c:f>
              <c:strCache>
                <c:ptCount val="1"/>
                <c:pt idx="0">
                  <c:v>expt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'!$B$18:$G$18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0-5341-9142-E4150B2D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43023"/>
        <c:axId val="1365632335"/>
      </c:lineChart>
      <c:catAx>
        <c:axId val="1365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32335"/>
        <c:crosses val="autoZero"/>
        <c:auto val="1"/>
        <c:lblAlgn val="ctr"/>
        <c:lblOffset val="100"/>
        <c:noMultiLvlLbl val="0"/>
      </c:catAx>
      <c:valAx>
        <c:axId val="136563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Acetic</a:t>
            </a:r>
            <a:r>
              <a:rPr lang="en-US" baseline="0"/>
              <a:t> acid </a:t>
            </a:r>
            <a:endParaRPr lang="en-US"/>
          </a:p>
        </c:rich>
      </c:tx>
      <c:layout>
        <c:manualLayout>
          <c:xMode val="edge"/>
          <c:yMode val="edge"/>
          <c:x val="0.47235291080418201"/>
          <c:y val="2.93040293040293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5E-5743-AE0C-E2FEFB5342F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5E-5743-AE0C-E2FEFB5342F9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5E-5743-AE0C-E2FEFB5342F9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A5E-5743-AE0C-E2FEFB5342F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A5E-5743-AE0C-E2FEFB5342F9}"/>
              </c:ext>
            </c:extLst>
          </c:dPt>
          <c:cat>
            <c:strRef>
              <c:f>'Gal-4 control'!$B$44:$G$44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control'!$B$66:$G$66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5E-5743-AE0C-E2FEFB53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6932112"/>
        <c:axId val="-1296928720"/>
      </c:barChart>
      <c:catAx>
        <c:axId val="-12969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Acetic Acid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692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692872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693211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398-E441-8BE1-0E08352E322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398-E441-8BE1-0E08352E3222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398-E441-8BE1-0E08352E322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398-E441-8BE1-0E08352E322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398-E441-8BE1-0E08352E3222}"/>
              </c:ext>
            </c:extLst>
          </c:dPt>
          <c:cat>
            <c:strRef>
              <c:f>'Gal-4 control'!$B$44:$G$44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control'!$B$101:$G$101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98-E441-8BE1-0E08352E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3150400"/>
        <c:axId val="-1323147008"/>
      </c:barChart>
      <c:catAx>
        <c:axId val="-13231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Acetic Acid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4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2314700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50400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PER to Sucrose &amp; Quinine</a:t>
            </a:r>
          </a:p>
        </c:rich>
      </c:tx>
      <c:layout>
        <c:manualLayout>
          <c:xMode val="edge"/>
          <c:yMode val="edge"/>
          <c:x val="0.27358112563515802"/>
          <c:y val="3.619278638557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7D-7746-AD31-C02CF22AD90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7D-7746-AD31-C02CF22AD90E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7D-7746-AD31-C02CF22AD90E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7D-7746-AD31-C02CF22AD90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47D-7746-AD31-C02CF22AD90E}"/>
              </c:ext>
            </c:extLst>
          </c:dPt>
          <c:errBars>
            <c:errBarType val="plus"/>
            <c:errValType val="cust"/>
            <c:noEndCap val="0"/>
            <c:plus>
              <c:numRef>
                <c:f>'Gal-4 control'!$B$11:$F$11</c:f>
                <c:numCache>
                  <c:formatCode>General</c:formatCode>
                  <c:ptCount val="5"/>
                  <c:pt idx="0">
                    <c:v>2.0000000000000004E-2</c:v>
                  </c:pt>
                  <c:pt idx="1">
                    <c:v>4.8989794855664036E-2</c:v>
                  </c:pt>
                  <c:pt idx="2">
                    <c:v>0</c:v>
                  </c:pt>
                  <c:pt idx="3">
                    <c:v>0</c:v>
                  </c:pt>
                  <c:pt idx="4">
                    <c:v>5.0990195135928305E-2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'Gal-4 control'!$B$9:$G$9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control'!$B$10:$G$10</c:f>
              <c:numCache>
                <c:formatCode>General</c:formatCode>
                <c:ptCount val="6"/>
                <c:pt idx="0">
                  <c:v>0.02</c:v>
                </c:pt>
                <c:pt idx="1">
                  <c:v>0.91999999999999993</c:v>
                </c:pt>
                <c:pt idx="2">
                  <c:v>0</c:v>
                </c:pt>
                <c:pt idx="3">
                  <c:v>0</c:v>
                </c:pt>
                <c:pt idx="4">
                  <c:v>0.86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D-7746-AD31-C02CF22A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6849504"/>
        <c:axId val="-1416846112"/>
      </c:barChart>
      <c:catAx>
        <c:axId val="-14168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sucrose &amp; quinine conc.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130868509857298"/>
              <c:y val="0.91832828588734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84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684611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849504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0A-7740-8078-9AC96641F22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0A-7740-8078-9AC96641F223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0A-7740-8078-9AC96641F22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E0A-7740-8078-9AC96641F22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E0A-7740-8078-9AC96641F223}"/>
              </c:ext>
            </c:extLst>
          </c:dPt>
          <c:cat>
            <c:strRef>
              <c:f>'Gal-4 control'!$B$44:$G$44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control'!$B$136:$G$136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0A-7740-8078-9AC96641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6818160"/>
        <c:axId val="-1416814768"/>
      </c:barChart>
      <c:catAx>
        <c:axId val="-141681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Acetic Acid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81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681476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818160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Gal-4 Control Condition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'Gal-4 control'!$A$14</c:f>
              <c:strCache>
                <c:ptCount val="1"/>
                <c:pt idx="0">
                  <c:v>expt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control'!$B$14:$G$14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8-5447-AB1A-28345937A9B2}"/>
            </c:ext>
          </c:extLst>
        </c:ser>
        <c:ser>
          <c:idx val="1"/>
          <c:order val="1"/>
          <c:tx>
            <c:strRef>
              <c:f>'Gal-4 control'!$A$15</c:f>
              <c:strCache>
                <c:ptCount val="1"/>
                <c:pt idx="0">
                  <c:v>expt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control'!$B$15:$G$15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8-5447-AB1A-28345937A9B2}"/>
            </c:ext>
          </c:extLst>
        </c:ser>
        <c:ser>
          <c:idx val="2"/>
          <c:order val="2"/>
          <c:tx>
            <c:strRef>
              <c:f>'Gal-4 control'!$A$16</c:f>
              <c:strCache>
                <c:ptCount val="1"/>
                <c:pt idx="0">
                  <c:v>expt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control'!$B$16:$G$16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8-5447-AB1A-28345937A9B2}"/>
            </c:ext>
          </c:extLst>
        </c:ser>
        <c:ser>
          <c:idx val="3"/>
          <c:order val="3"/>
          <c:tx>
            <c:strRef>
              <c:f>'Gal-4 control'!$A$17</c:f>
              <c:strCache>
                <c:ptCount val="1"/>
                <c:pt idx="0">
                  <c:v>expt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control'!$B$17:$G$17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8-5447-AB1A-28345937A9B2}"/>
            </c:ext>
          </c:extLst>
        </c:ser>
        <c:ser>
          <c:idx val="4"/>
          <c:order val="4"/>
          <c:tx>
            <c:strRef>
              <c:f>'Gal-4 control'!$A$18</c:f>
              <c:strCache>
                <c:ptCount val="1"/>
                <c:pt idx="0">
                  <c:v>expt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control'!$B$18:$G$18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8-5447-AB1A-28345937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91615"/>
        <c:axId val="1373438815"/>
      </c:lineChart>
      <c:catAx>
        <c:axId val="13733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38815"/>
        <c:crosses val="autoZero"/>
        <c:auto val="1"/>
        <c:lblAlgn val="ctr"/>
        <c:lblOffset val="100"/>
        <c:noMultiLvlLbl val="0"/>
      </c:catAx>
      <c:valAx>
        <c:axId val="13734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Suc+Q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Pooled!$A$35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Pooled!$B$35:$G$35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D-CB41-B0C6-0C0CAA45C031}"/>
            </c:ext>
          </c:extLst>
        </c:ser>
        <c:ser>
          <c:idx val="12"/>
          <c:order val="1"/>
          <c:tx>
            <c:strRef>
              <c:f>Pooled!$A$36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Pooled!$B$36:$G$36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D-CB41-B0C6-0C0CAA45C031}"/>
            </c:ext>
          </c:extLst>
        </c:ser>
        <c:ser>
          <c:idx val="13"/>
          <c:order val="2"/>
          <c:tx>
            <c:strRef>
              <c:f>Pooled!$A$37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Pooled!$B$37:$G$37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D-CB41-B0C6-0C0CAA45C031}"/>
            </c:ext>
          </c:extLst>
        </c:ser>
        <c:ser>
          <c:idx val="14"/>
          <c:order val="3"/>
          <c:tx>
            <c:strRef>
              <c:f>Pooled!$A$40</c:f>
              <c:strCache>
                <c:ptCount val="1"/>
                <c:pt idx="0">
                  <c:v>UAS/+ 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Pooled!$B$40:$G$40</c:f>
              <c:numCache>
                <c:formatCode>General</c:formatCode>
                <c:ptCount val="6"/>
                <c:pt idx="0">
                  <c:v>9.9365079365079365E-2</c:v>
                </c:pt>
                <c:pt idx="1">
                  <c:v>0.89111111111111119</c:v>
                </c:pt>
                <c:pt idx="2">
                  <c:v>0</c:v>
                </c:pt>
                <c:pt idx="3">
                  <c:v>8.2222222222222224E-2</c:v>
                </c:pt>
                <c:pt idx="4">
                  <c:v>0.91333333333333333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D-CB41-B0C6-0C0CAA45C031}"/>
            </c:ext>
          </c:extLst>
        </c:ser>
        <c:ser>
          <c:idx val="15"/>
          <c:order val="4"/>
          <c:tx>
            <c:strRef>
              <c:f>Pooled!$A$41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Pooled!$B$41:$G$41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D-CB41-B0C6-0C0CAA45C031}"/>
            </c:ext>
          </c:extLst>
        </c:ser>
        <c:ser>
          <c:idx val="16"/>
          <c:order val="5"/>
          <c:tx>
            <c:strRef>
              <c:f>Pooled!$A$42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Pooled!$B$42:$G$42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D-CB41-B0C6-0C0CAA45C031}"/>
            </c:ext>
          </c:extLst>
        </c:ser>
        <c:ser>
          <c:idx val="17"/>
          <c:order val="6"/>
          <c:tx>
            <c:strRef>
              <c:f>Pooled!$A$43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Pooled!$B$43:$G$43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D-CB41-B0C6-0C0CAA45C031}"/>
            </c:ext>
          </c:extLst>
        </c:ser>
        <c:ser>
          <c:idx val="18"/>
          <c:order val="7"/>
          <c:tx>
            <c:strRef>
              <c:f>Pooled!$A$46</c:f>
              <c:strCache>
                <c:ptCount val="1"/>
                <c:pt idx="0">
                  <c:v>Gal4/+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Pooled!$B$46:$G$46</c:f>
              <c:numCache>
                <c:formatCode>General</c:formatCode>
                <c:ptCount val="6"/>
                <c:pt idx="0">
                  <c:v>0.02</c:v>
                </c:pt>
                <c:pt idx="1">
                  <c:v>0.91999999999999993</c:v>
                </c:pt>
                <c:pt idx="2">
                  <c:v>0</c:v>
                </c:pt>
                <c:pt idx="3">
                  <c:v>0</c:v>
                </c:pt>
                <c:pt idx="4">
                  <c:v>0.86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ED-CB41-B0C6-0C0CAA45C031}"/>
            </c:ext>
          </c:extLst>
        </c:ser>
        <c:ser>
          <c:idx val="19"/>
          <c:order val="8"/>
          <c:tx>
            <c:strRef>
              <c:f>Pooled!$A$47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Pooled!$B$47:$G$47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ED-CB41-B0C6-0C0CAA45C031}"/>
            </c:ext>
          </c:extLst>
        </c:ser>
        <c:ser>
          <c:idx val="20"/>
          <c:order val="9"/>
          <c:tx>
            <c:strRef>
              <c:f>Pooled!$A$48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Pooled!$B$48:$G$48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ED-CB41-B0C6-0C0CAA45C031}"/>
            </c:ext>
          </c:extLst>
        </c:ser>
        <c:ser>
          <c:idx val="21"/>
          <c:order val="10"/>
          <c:tx>
            <c:strRef>
              <c:f>Pooled!$A$49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Pooled!$B$49:$G$49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ED-CB41-B0C6-0C0CAA45C031}"/>
            </c:ext>
          </c:extLst>
        </c:ser>
        <c:ser>
          <c:idx val="0"/>
          <c:order val="11"/>
          <c:tx>
            <c:strRef>
              <c:f>Pooled!$A$35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Pooled!$B$35:$G$35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C43-AB55-E0859DDED1C6}"/>
            </c:ext>
          </c:extLst>
        </c:ser>
        <c:ser>
          <c:idx val="1"/>
          <c:order val="12"/>
          <c:tx>
            <c:strRef>
              <c:f>Pooled!$A$36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Pooled!$B$36:$G$36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C43-AB55-E0859DDED1C6}"/>
            </c:ext>
          </c:extLst>
        </c:ser>
        <c:ser>
          <c:idx val="2"/>
          <c:order val="13"/>
          <c:tx>
            <c:strRef>
              <c:f>Pooled!$A$37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Pooled!$B$37:$G$37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C43-AB55-E0859DDED1C6}"/>
            </c:ext>
          </c:extLst>
        </c:ser>
        <c:ser>
          <c:idx val="3"/>
          <c:order val="14"/>
          <c:tx>
            <c:strRef>
              <c:f>Pooled!$A$40</c:f>
              <c:strCache>
                <c:ptCount val="1"/>
                <c:pt idx="0">
                  <c:v>UAS/+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Pooled!$B$40:$G$40</c:f>
              <c:numCache>
                <c:formatCode>General</c:formatCode>
                <c:ptCount val="6"/>
                <c:pt idx="0">
                  <c:v>9.9365079365079365E-2</c:v>
                </c:pt>
                <c:pt idx="1">
                  <c:v>0.89111111111111119</c:v>
                </c:pt>
                <c:pt idx="2">
                  <c:v>0</c:v>
                </c:pt>
                <c:pt idx="3">
                  <c:v>8.2222222222222224E-2</c:v>
                </c:pt>
                <c:pt idx="4">
                  <c:v>0.91333333333333333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C43-AB55-E0859DDED1C6}"/>
            </c:ext>
          </c:extLst>
        </c:ser>
        <c:ser>
          <c:idx val="4"/>
          <c:order val="15"/>
          <c:tx>
            <c:strRef>
              <c:f>Pooled!$A$41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Pooled!$B$41:$G$41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C43-AB55-E0859DDED1C6}"/>
            </c:ext>
          </c:extLst>
        </c:ser>
        <c:ser>
          <c:idx val="5"/>
          <c:order val="16"/>
          <c:tx>
            <c:strRef>
              <c:f>Pooled!$A$42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Pooled!$B$42:$G$42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C43-AB55-E0859DDED1C6}"/>
            </c:ext>
          </c:extLst>
        </c:ser>
        <c:ser>
          <c:idx val="6"/>
          <c:order val="17"/>
          <c:tx>
            <c:strRef>
              <c:f>Pooled!$A$43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Pooled!$B$43:$G$43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C43-AB55-E0859DDED1C6}"/>
            </c:ext>
          </c:extLst>
        </c:ser>
        <c:ser>
          <c:idx val="7"/>
          <c:order val="18"/>
          <c:tx>
            <c:strRef>
              <c:f>Pooled!$A$46</c:f>
              <c:strCache>
                <c:ptCount val="1"/>
                <c:pt idx="0">
                  <c:v>Gal4/+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Pooled!$B$46:$G$46</c:f>
              <c:numCache>
                <c:formatCode>General</c:formatCode>
                <c:ptCount val="6"/>
                <c:pt idx="0">
                  <c:v>0.02</c:v>
                </c:pt>
                <c:pt idx="1">
                  <c:v>0.91999999999999993</c:v>
                </c:pt>
                <c:pt idx="2">
                  <c:v>0</c:v>
                </c:pt>
                <c:pt idx="3">
                  <c:v>0</c:v>
                </c:pt>
                <c:pt idx="4">
                  <c:v>0.86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C43-AB55-E0859DDED1C6}"/>
            </c:ext>
          </c:extLst>
        </c:ser>
        <c:ser>
          <c:idx val="8"/>
          <c:order val="19"/>
          <c:tx>
            <c:strRef>
              <c:f>Pooled!$A$47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Pooled!$B$47:$G$47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C43-AB55-E0859DDED1C6}"/>
            </c:ext>
          </c:extLst>
        </c:ser>
        <c:ser>
          <c:idx val="9"/>
          <c:order val="20"/>
          <c:tx>
            <c:strRef>
              <c:f>Pooled!$A$48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Pooled!$B$48:$G$48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C43-AB55-E0859DDED1C6}"/>
            </c:ext>
          </c:extLst>
        </c:ser>
        <c:ser>
          <c:idx val="10"/>
          <c:order val="21"/>
          <c:tx>
            <c:strRef>
              <c:f>Pooled!$A$49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Pooled!$B$34:$G$34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Pooled!$B$49:$G$49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ED-CB41-B0C6-0C0CAA45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4079360"/>
        <c:axId val="-1294077728"/>
      </c:lineChart>
      <c:catAx>
        <c:axId val="-12940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077728"/>
        <c:crosses val="autoZero"/>
        <c:auto val="1"/>
        <c:lblAlgn val="ctr"/>
        <c:lblOffset val="100"/>
        <c:noMultiLvlLbl val="0"/>
      </c:catAx>
      <c:valAx>
        <c:axId val="-129407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0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Pooled!$H$22</c:f>
              <c:strCache>
                <c:ptCount val="1"/>
                <c:pt idx="0">
                  <c:v>UAS/+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Pooled!$I$21:$N$21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Pooled!$I$22:$N$22</c:f>
              <c:numCache>
                <c:formatCode>General</c:formatCode>
                <c:ptCount val="6"/>
                <c:pt idx="0">
                  <c:v>9.9365079365079365E-2</c:v>
                </c:pt>
                <c:pt idx="1">
                  <c:v>0.89111111111111119</c:v>
                </c:pt>
                <c:pt idx="2">
                  <c:v>0</c:v>
                </c:pt>
                <c:pt idx="3">
                  <c:v>8.2222222222222224E-2</c:v>
                </c:pt>
                <c:pt idx="4">
                  <c:v>0.91333333333333333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A-8044-9F4D-478455F26F25}"/>
            </c:ext>
          </c:extLst>
        </c:ser>
        <c:ser>
          <c:idx val="1"/>
          <c:order val="1"/>
          <c:tx>
            <c:strRef>
              <c:f>Pooled!$H$23</c:f>
              <c:strCache>
                <c:ptCount val="1"/>
                <c:pt idx="0">
                  <c:v>Gal4/+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Pooled!$I$21:$N$21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Pooled!$I$23:$N$23</c:f>
              <c:numCache>
                <c:formatCode>General</c:formatCode>
                <c:ptCount val="6"/>
                <c:pt idx="0">
                  <c:v>0.02</c:v>
                </c:pt>
                <c:pt idx="1">
                  <c:v>0.91999999999999993</c:v>
                </c:pt>
                <c:pt idx="2">
                  <c:v>0</c:v>
                </c:pt>
                <c:pt idx="3">
                  <c:v>0</c:v>
                </c:pt>
                <c:pt idx="4">
                  <c:v>0.86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A-8044-9F4D-478455F26F25}"/>
            </c:ext>
          </c:extLst>
        </c:ser>
        <c:ser>
          <c:idx val="2"/>
          <c:order val="2"/>
          <c:tx>
            <c:strRef>
              <c:f>Pooled!$H$24</c:f>
              <c:strCache>
                <c:ptCount val="1"/>
                <c:pt idx="0">
                  <c:v>UAS/Gal4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Pooled!$I$21:$N$21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Pooled!$I$24:$N$24</c:f>
              <c:numCache>
                <c:formatCode>General</c:formatCode>
                <c:ptCount val="6"/>
                <c:pt idx="0">
                  <c:v>0.04</c:v>
                </c:pt>
                <c:pt idx="1">
                  <c:v>0.93999999999999984</c:v>
                </c:pt>
                <c:pt idx="2">
                  <c:v>0.04</c:v>
                </c:pt>
                <c:pt idx="3">
                  <c:v>0.4</c:v>
                </c:pt>
                <c:pt idx="4">
                  <c:v>0.88000000000000012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A-8044-9F4D-478455F2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4058848"/>
        <c:axId val="-1294056800"/>
      </c:lineChart>
      <c:catAx>
        <c:axId val="-12940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056800"/>
        <c:crosses val="autoZero"/>
        <c:auto val="1"/>
        <c:lblAlgn val="ctr"/>
        <c:lblOffset val="100"/>
        <c:noMultiLvlLbl val="0"/>
      </c:catAx>
      <c:valAx>
        <c:axId val="-129405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0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One</a:t>
            </a:r>
            <a:r>
              <a:rPr lang="en-US" baseline="0"/>
              <a:t>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Pooled!$H$60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Pooled!$I$59:$N$59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Pooled!$I$60:$N$60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2-3D48-A60A-A8599E845952}"/>
            </c:ext>
          </c:extLst>
        </c:ser>
        <c:ser>
          <c:idx val="1"/>
          <c:order val="1"/>
          <c:tx>
            <c:strRef>
              <c:f>Pooled!$H$61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Pooled!$I$59:$N$59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Pooled!$I$61:$N$61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2-3D48-A60A-A8599E845952}"/>
            </c:ext>
          </c:extLst>
        </c:ser>
        <c:ser>
          <c:idx val="2"/>
          <c:order val="2"/>
          <c:tx>
            <c:strRef>
              <c:f>Pooled!$H$62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Pooled!$I$59:$N$59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Pooled!$I$62:$N$62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2-3D48-A60A-A8599E84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89295"/>
        <c:axId val="1371708991"/>
      </c:lineChart>
      <c:catAx>
        <c:axId val="13722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8991"/>
        <c:crosses val="autoZero"/>
        <c:auto val="1"/>
        <c:lblAlgn val="ctr"/>
        <c:lblOffset val="100"/>
        <c:noMultiLvlLbl val="0"/>
      </c:catAx>
      <c:valAx>
        <c:axId val="1371708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87-F945-AD29-A2B8C5FC3A9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87-F945-AD29-A2B8C5FC3A95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87-F945-AD29-A2B8C5FC3A95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87-F945-AD29-A2B8C5FC3A9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787-F945-AD29-A2B8C5FC3A95}"/>
              </c:ext>
            </c:extLst>
          </c:dPt>
          <c:cat>
            <c:strRef>
              <c:f>Experimental!$B$44:$G$44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Experimental!$B$101:$G$101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87-F945-AD29-A2B8C5F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7088512"/>
        <c:axId val="-1297085120"/>
      </c:barChart>
      <c:catAx>
        <c:axId val="-12970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sucrose &amp; quinine conc. (mM)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8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708512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8851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Two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Pooled!$H$66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Pooled!$I$65:$N$65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Pooled!$I$66:$N$66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D44-B259-B9AE24DE9BF3}"/>
            </c:ext>
          </c:extLst>
        </c:ser>
        <c:ser>
          <c:idx val="1"/>
          <c:order val="1"/>
          <c:tx>
            <c:strRef>
              <c:f>Pooled!$H$67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Pooled!$I$65:$N$65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Pooled!$I$67:$N$67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2-4D44-B259-B9AE24DE9BF3}"/>
            </c:ext>
          </c:extLst>
        </c:ser>
        <c:ser>
          <c:idx val="2"/>
          <c:order val="2"/>
          <c:tx>
            <c:strRef>
              <c:f>Pooled!$H$68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Pooled!$I$65:$N$65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Pooled!$I$68:$N$68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2-4D44-B259-B9AE24DE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61359"/>
        <c:axId val="1390456559"/>
      </c:lineChart>
      <c:catAx>
        <c:axId val="13905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56559"/>
        <c:crosses val="autoZero"/>
        <c:auto val="1"/>
        <c:lblAlgn val="ctr"/>
        <c:lblOffset val="100"/>
        <c:noMultiLvlLbl val="0"/>
      </c:catAx>
      <c:valAx>
        <c:axId val="1390456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Three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Pooled!$H$72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Pooled!$I$71:$N$71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Pooled!$I$72:$N$72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A-F949-9DF5-BB5F699951B2}"/>
            </c:ext>
          </c:extLst>
        </c:ser>
        <c:ser>
          <c:idx val="1"/>
          <c:order val="1"/>
          <c:tx>
            <c:strRef>
              <c:f>Pooled!$H$73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Pooled!$I$71:$N$71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Pooled!$I$73:$N$73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A-F949-9DF5-BB5F699951B2}"/>
            </c:ext>
          </c:extLst>
        </c:ser>
        <c:ser>
          <c:idx val="2"/>
          <c:order val="2"/>
          <c:tx>
            <c:strRef>
              <c:f>Pooled!$H$74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Pooled!$I$71:$N$71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Pooled!$I$74:$N$74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A-F949-9DF5-BB5F6999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416207"/>
        <c:axId val="1371803951"/>
      </c:lineChart>
      <c:catAx>
        <c:axId val="13654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03951"/>
        <c:crosses val="autoZero"/>
        <c:auto val="1"/>
        <c:lblAlgn val="ctr"/>
        <c:lblOffset val="100"/>
        <c:noMultiLvlLbl val="0"/>
      </c:catAx>
      <c:valAx>
        <c:axId val="137180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Four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Pooled!$H$78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Pooled!$I$77:$N$77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Pooled!$I$78:$N$78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6249-9F50-2B154B791E7D}"/>
            </c:ext>
          </c:extLst>
        </c:ser>
        <c:ser>
          <c:idx val="1"/>
          <c:order val="1"/>
          <c:tx>
            <c:strRef>
              <c:f>Pooled!$H$79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Pooled!$I$77:$N$77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Pooled!$I$79:$N$79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6249-9F50-2B154B791E7D}"/>
            </c:ext>
          </c:extLst>
        </c:ser>
        <c:ser>
          <c:idx val="2"/>
          <c:order val="2"/>
          <c:tx>
            <c:strRef>
              <c:f>Pooled!$H$80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Pooled!$I$77:$N$77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Pooled!$I$80:$N$80</c:f>
              <c:numCache>
                <c:formatCode>General</c:formatCode>
                <c:ptCount val="6"/>
                <c:pt idx="0">
                  <c:v>0.2</c:v>
                </c:pt>
                <c:pt idx="1">
                  <c:v>0.9</c:v>
                </c:pt>
                <c:pt idx="2">
                  <c:v>0</c:v>
                </c:pt>
                <c:pt idx="3">
                  <c:v>0.3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F-6249-9F50-2B154B79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52975"/>
        <c:axId val="1388996127"/>
      </c:lineChart>
      <c:catAx>
        <c:axId val="13666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96127"/>
        <c:crosses val="autoZero"/>
        <c:auto val="1"/>
        <c:lblAlgn val="ctr"/>
        <c:lblOffset val="100"/>
        <c:noMultiLvlLbl val="0"/>
      </c:catAx>
      <c:valAx>
        <c:axId val="138899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Five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Pooled!$H$84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Pooled!$I$83:$N$83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Pooled!$I$84:$N$84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5-1C44-A6EC-848547679458}"/>
            </c:ext>
          </c:extLst>
        </c:ser>
        <c:ser>
          <c:idx val="1"/>
          <c:order val="1"/>
          <c:tx>
            <c:strRef>
              <c:f>Pooled!$H$85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Pooled!$I$83:$N$83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Pooled!$I$85:$N$85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5-1C44-A6EC-848547679458}"/>
            </c:ext>
          </c:extLst>
        </c:ser>
        <c:ser>
          <c:idx val="2"/>
          <c:order val="2"/>
          <c:tx>
            <c:strRef>
              <c:f>Pooled!$H$86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Pooled!$I$83:$N$83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Pooled!$I$86:$N$86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5-1C44-A6EC-84854767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876175"/>
        <c:axId val="1368294255"/>
      </c:lineChart>
      <c:catAx>
        <c:axId val="13638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94255"/>
        <c:crosses val="autoZero"/>
        <c:auto val="1"/>
        <c:lblAlgn val="ctr"/>
        <c:lblOffset val="100"/>
        <c:noMultiLvlLbl val="0"/>
      </c:catAx>
      <c:valAx>
        <c:axId val="1368294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08173360082888"/>
          <c:y val="0.142266519975453"/>
          <c:w val="0.62107881192673742"/>
          <c:h val="0.593100252454304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 cmpd="sng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8C7-E149-A87B-645608070C5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8C7-E149-A87B-645608070C5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8C7-E149-A87B-645608070C5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8C7-E149-A87B-645608070C5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8C7-E149-A87B-645608070C58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Pooled!$C$8:$E$8</c:f>
                <c:numCache>
                  <c:formatCode>General</c:formatCode>
                  <c:ptCount val="3"/>
                  <c:pt idx="0">
                    <c:v>4.8989794855664036E-2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Pooled!$C$8:$E$8</c:f>
                <c:numCache>
                  <c:formatCode>General</c:formatCode>
                  <c:ptCount val="3"/>
                  <c:pt idx="0">
                    <c:v>4.8989794855664036E-2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2700" cmpd="sng">
                <a:solidFill>
                  <a:srgbClr val="000000"/>
                </a:solidFill>
              </a:ln>
            </c:spPr>
          </c:errBars>
          <c:cat>
            <c:strRef>
              <c:f>Pooled!$C$2:$E$2</c:f>
              <c:strCache>
                <c:ptCount val="3"/>
                <c:pt idx="0">
                  <c:v>sugar</c:v>
                </c:pt>
                <c:pt idx="1">
                  <c:v>sugar + bitter (no light)</c:v>
                </c:pt>
                <c:pt idx="2">
                  <c:v>sugar + bitter (+ light)</c:v>
                </c:pt>
              </c:strCache>
            </c:strRef>
          </c:cat>
          <c:val>
            <c:numRef>
              <c:f>Pooled!$C$3:$E$3</c:f>
              <c:numCache>
                <c:formatCode>General</c:formatCode>
                <c:ptCount val="3"/>
                <c:pt idx="0">
                  <c:v>0.91999999999999993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C7-E149-A87B-645608070C58}"/>
            </c:ext>
          </c:extLst>
        </c:ser>
        <c:ser>
          <c:idx val="1"/>
          <c:order val="1"/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Pooled!$C$9:$E$9</c:f>
                <c:numCache>
                  <c:formatCode>General</c:formatCode>
                  <c:ptCount val="3"/>
                  <c:pt idx="0">
                    <c:v>8.6094980568046722E-2</c:v>
                  </c:pt>
                  <c:pt idx="1">
                    <c:v>0</c:v>
                  </c:pt>
                  <c:pt idx="2">
                    <c:v>2.0667861375264756E-2</c:v>
                  </c:pt>
                </c:numCache>
              </c:numRef>
            </c:plus>
            <c:minus>
              <c:numRef>
                <c:f>Pooled!$C$9:$E$9</c:f>
                <c:numCache>
                  <c:formatCode>General</c:formatCode>
                  <c:ptCount val="3"/>
                  <c:pt idx="0">
                    <c:v>8.6094980568046722E-2</c:v>
                  </c:pt>
                  <c:pt idx="1">
                    <c:v>0</c:v>
                  </c:pt>
                  <c:pt idx="2">
                    <c:v>2.0667861375264756E-2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Pooled!$C$2:$E$2</c:f>
              <c:strCache>
                <c:ptCount val="3"/>
                <c:pt idx="0">
                  <c:v>sugar</c:v>
                </c:pt>
                <c:pt idx="1">
                  <c:v>sugar + bitter (no light)</c:v>
                </c:pt>
                <c:pt idx="2">
                  <c:v>sugar + bitter (+ light)</c:v>
                </c:pt>
              </c:strCache>
            </c:strRef>
          </c:cat>
          <c:val>
            <c:numRef>
              <c:f>Pooled!$C$4:$E$4</c:f>
              <c:numCache>
                <c:formatCode>General</c:formatCode>
                <c:ptCount val="3"/>
                <c:pt idx="0">
                  <c:v>0.89111111111111119</c:v>
                </c:pt>
                <c:pt idx="1">
                  <c:v>0</c:v>
                </c:pt>
                <c:pt idx="2">
                  <c:v>8.2222222222222224E-2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C7-E149-A87B-645608070C58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Pooled!$C$10:$E$10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4.0000000000000008E-2</c:v>
                  </c:pt>
                  <c:pt idx="2">
                    <c:v>5.4772255750516578E-2</c:v>
                  </c:pt>
                </c:numCache>
              </c:numRef>
            </c:plus>
            <c:minus>
              <c:numRef>
                <c:f>Pooled!$C$10:$E$10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4.0000000000000008E-2</c:v>
                  </c:pt>
                  <c:pt idx="2">
                    <c:v>5.4772255750516578E-2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Pooled!$C$2:$E$2</c:f>
              <c:strCache>
                <c:ptCount val="3"/>
                <c:pt idx="0">
                  <c:v>sugar</c:v>
                </c:pt>
                <c:pt idx="1">
                  <c:v>sugar + bitter (no light)</c:v>
                </c:pt>
                <c:pt idx="2">
                  <c:v>sugar + bitter (+ light)</c:v>
                </c:pt>
              </c:strCache>
            </c:strRef>
          </c:cat>
          <c:val>
            <c:numRef>
              <c:f>Pooled!$C$5:$E$5</c:f>
              <c:numCache>
                <c:formatCode>General</c:formatCode>
                <c:ptCount val="3"/>
                <c:pt idx="0">
                  <c:v>0.93999999999999984</c:v>
                </c:pt>
                <c:pt idx="1">
                  <c:v>0.04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C7-E149-A87B-64560807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86968"/>
        <c:axId val="-2131398232"/>
      </c:barChart>
      <c:catAx>
        <c:axId val="-21307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139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3982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showing PER</a:t>
                </a:r>
              </a:p>
            </c:rich>
          </c:tx>
          <c:layout>
            <c:manualLayout>
              <c:xMode val="edge"/>
              <c:yMode val="edge"/>
              <c:x val="2.0416006525592559E-2"/>
              <c:y val="0.2215627296587926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0786968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63303214446799"/>
          <c:y val="0.142266519975453"/>
          <c:w val="0.65052762995558799"/>
          <c:h val="0.59310025245430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Pooled!$C$2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rgbClr val="0070C0"/>
            </a:solidFill>
            <a:ln w="12700" cmpd="sng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AE8-1A44-A76A-C8B8D095104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AE8-1A44-A76A-C8B8D095104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AE8-1A44-A76A-C8B8D095104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AE8-1A44-A76A-C8B8D095104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AE8-1A44-A76A-C8B8D095104C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Pooled!$C$8:$C$10</c:f>
                <c:numCache>
                  <c:formatCode>General</c:formatCode>
                  <c:ptCount val="3"/>
                  <c:pt idx="0">
                    <c:v>4.8989794855664036E-2</c:v>
                  </c:pt>
                  <c:pt idx="1">
                    <c:v>8.6094980568046722E-2</c:v>
                  </c:pt>
                  <c:pt idx="2">
                    <c:v>2.4494897427831775E-2</c:v>
                  </c:pt>
                </c:numCache>
              </c:numRef>
            </c:plus>
            <c:minus>
              <c:numRef>
                <c:f>Pooled!$C$8:$C$10</c:f>
                <c:numCache>
                  <c:formatCode>General</c:formatCode>
                  <c:ptCount val="3"/>
                  <c:pt idx="0">
                    <c:v>4.8989794855664036E-2</c:v>
                  </c:pt>
                  <c:pt idx="1">
                    <c:v>8.6094980568046722E-2</c:v>
                  </c:pt>
                  <c:pt idx="2">
                    <c:v>2.4494897427831775E-2</c:v>
                  </c:pt>
                </c:numCache>
              </c:numRef>
            </c:minus>
            <c:spPr>
              <a:ln w="12700" cmpd="sng">
                <a:solidFill>
                  <a:srgbClr val="000000"/>
                </a:solidFill>
              </a:ln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Pooled!$C$3:$C$5</c:f>
              <c:numCache>
                <c:formatCode>General</c:formatCode>
                <c:ptCount val="3"/>
                <c:pt idx="0">
                  <c:v>0.91999999999999993</c:v>
                </c:pt>
                <c:pt idx="1">
                  <c:v>0.89111111111111119</c:v>
                </c:pt>
                <c:pt idx="2">
                  <c:v>0.93999999999999984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8-1A44-A76A-C8B8D095104C}"/>
            </c:ext>
          </c:extLst>
        </c:ser>
        <c:ser>
          <c:idx val="1"/>
          <c:order val="1"/>
          <c:tx>
            <c:strRef>
              <c:f>Pooled!$D$2</c:f>
              <c:strCache>
                <c:ptCount val="1"/>
                <c:pt idx="0">
                  <c:v>sugar + bitter (no light)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Pooled!$D$8:$D$10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4.0000000000000008E-2</c:v>
                  </c:pt>
                </c:numCache>
              </c:numRef>
            </c:plus>
            <c:minus>
              <c:numRef>
                <c:f>Pooled!$D$8:$D$10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4.0000000000000008E-2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E8-1A44-A76A-C8B8D095104C}"/>
            </c:ext>
          </c:extLst>
        </c:ser>
        <c:ser>
          <c:idx val="2"/>
          <c:order val="2"/>
          <c:tx>
            <c:strRef>
              <c:f>Pooled!$E$2</c:f>
              <c:strCache>
                <c:ptCount val="1"/>
                <c:pt idx="0">
                  <c:v>sugar + bitter (+ light)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Pooled!$E$8:$E$10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2.0667861375264756E-2</c:v>
                  </c:pt>
                  <c:pt idx="2">
                    <c:v>5.4772255750516578E-2</c:v>
                  </c:pt>
                </c:numCache>
              </c:numRef>
            </c:plus>
            <c:minus>
              <c:numRef>
                <c:f>Pooled!$E$8:$E$10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2.0667861375264756E-2</c:v>
                  </c:pt>
                  <c:pt idx="2">
                    <c:v>5.4772255750516578E-2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Pooled!$E$3:$E$5</c:f>
              <c:numCache>
                <c:formatCode>General</c:formatCode>
                <c:ptCount val="3"/>
                <c:pt idx="0">
                  <c:v>0</c:v>
                </c:pt>
                <c:pt idx="1">
                  <c:v>8.2222222222222224E-2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E8-1A44-A76A-C8B8D095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86968"/>
        <c:axId val="-2131398232"/>
      </c:barChart>
      <c:catAx>
        <c:axId val="-21307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139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3982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showing PER</a:t>
                </a:r>
              </a:p>
            </c:rich>
          </c:tx>
          <c:layout>
            <c:manualLayout>
              <c:xMode val="edge"/>
              <c:yMode val="edge"/>
              <c:x val="2.0416006525592559E-2"/>
              <c:y val="0.22156272965879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0786968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7145756291569"/>
          <c:y val="0.142266519975453"/>
          <c:w val="0.61518908796465055"/>
          <c:h val="0.593100252454304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 cmpd="sng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FF1-E14A-950B-BFF76B628D8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F1-E14A-950B-BFF76B628D8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FF1-E14A-950B-BFF76B628D8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F1-E14A-950B-BFF76B628D8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FF1-E14A-950B-BFF76B628D87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Pooled!$H$8:$I$8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Pooled!$H$8:$I$8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12700" cmpd="sng">
                <a:solidFill>
                  <a:srgbClr val="000000"/>
                </a:solidFill>
              </a:ln>
            </c:spPr>
          </c:errBars>
          <c:cat>
            <c:strRef>
              <c:f>Pooled!$H$2:$I$2</c:f>
              <c:strCache>
                <c:ptCount val="2"/>
                <c:pt idx="0">
                  <c:v>no light</c:v>
                </c:pt>
                <c:pt idx="1">
                  <c:v>with light</c:v>
                </c:pt>
              </c:strCache>
            </c:strRef>
          </c:cat>
          <c:val>
            <c:numRef>
              <c:f>Pooled!$H$3:$I$3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1-E14A-950B-BFF76B628D87}"/>
            </c:ext>
          </c:extLst>
        </c:ser>
        <c:ser>
          <c:idx val="1"/>
          <c:order val="1"/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Pooled!$H$9:$I$9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3.1700761372638012E-2</c:v>
                  </c:pt>
                </c:numCache>
              </c:numRef>
            </c:plus>
            <c:minus>
              <c:numRef>
                <c:f>Pooled!$H$9:$I$9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3.1700761372638012E-2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Pooled!$H$2:$I$2</c:f>
              <c:strCache>
                <c:ptCount val="2"/>
                <c:pt idx="0">
                  <c:v>no light</c:v>
                </c:pt>
                <c:pt idx="1">
                  <c:v>with light</c:v>
                </c:pt>
              </c:strCache>
            </c:strRef>
          </c:cat>
          <c:val>
            <c:numRef>
              <c:f>Pooled!$H$4:$I$4</c:f>
              <c:numCache>
                <c:formatCode>General</c:formatCode>
                <c:ptCount val="2"/>
                <c:pt idx="0">
                  <c:v>1</c:v>
                </c:pt>
                <c:pt idx="1">
                  <c:v>0.89777777777777779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1-E14A-950B-BFF76B628D87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Pooled!$H$10:$I$10</c:f>
                <c:numCache>
                  <c:formatCode>General</c:formatCode>
                  <c:ptCount val="2"/>
                  <c:pt idx="0">
                    <c:v>3.9999999999999994E-2</c:v>
                  </c:pt>
                  <c:pt idx="1">
                    <c:v>5.2634307921453245E-2</c:v>
                  </c:pt>
                </c:numCache>
              </c:numRef>
            </c:plus>
            <c:minus>
              <c:numRef>
                <c:f>Pooled!$H$10:$I$10</c:f>
                <c:numCache>
                  <c:formatCode>General</c:formatCode>
                  <c:ptCount val="2"/>
                  <c:pt idx="0">
                    <c:v>3.9999999999999994E-2</c:v>
                  </c:pt>
                  <c:pt idx="1">
                    <c:v>5.2634307921453245E-2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Pooled!$H$2:$I$2</c:f>
              <c:strCache>
                <c:ptCount val="2"/>
                <c:pt idx="0">
                  <c:v>no light</c:v>
                </c:pt>
                <c:pt idx="1">
                  <c:v>with light</c:v>
                </c:pt>
              </c:strCache>
            </c:strRef>
          </c:cat>
          <c:val>
            <c:numRef>
              <c:f>Pooled!$H$5:$I$5</c:f>
              <c:numCache>
                <c:formatCode>General</c:formatCode>
                <c:ptCount val="2"/>
                <c:pt idx="0">
                  <c:v>0.96</c:v>
                </c:pt>
                <c:pt idx="1">
                  <c:v>0.5755555555555556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F1-E14A-950B-BFF76B6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86968"/>
        <c:axId val="-2131398232"/>
      </c:barChart>
      <c:catAx>
        <c:axId val="-21307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139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3982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bitter suppression (%)</a:t>
                </a:r>
              </a:p>
            </c:rich>
          </c:tx>
          <c:layout>
            <c:manualLayout>
              <c:xMode val="edge"/>
              <c:yMode val="edge"/>
              <c:x val="2.630573325208297E-2"/>
              <c:y val="0.17286991499871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0786968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08173360082888"/>
          <c:y val="0.142266519975453"/>
          <c:w val="0.62107881192673742"/>
          <c:h val="0.593100252454304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 cmpd="sng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E9D-0F44-86DA-E2256F1A712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E9D-0F44-86DA-E2256F1A712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E9D-0F44-86DA-E2256F1A712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E9D-0F44-86DA-E2256F1A712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E9D-0F44-86DA-E2256F1A712D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Pooled!$E$8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Pooled!$E$8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ln w="12700" cmpd="sng">
                <a:solidFill>
                  <a:srgbClr val="000000"/>
                </a:solidFill>
              </a:ln>
            </c:spPr>
          </c:errBars>
          <c:cat>
            <c:strRef>
              <c:f>Pooled!$E$2</c:f>
              <c:strCache>
                <c:ptCount val="1"/>
                <c:pt idx="0">
                  <c:v>sugar + bitter (+ light)</c:v>
                </c:pt>
              </c:strCache>
            </c:strRef>
          </c:cat>
          <c:val>
            <c:numRef>
              <c:f>Pooled!$E$3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9D-0F44-86DA-E2256F1A712D}"/>
            </c:ext>
          </c:extLst>
        </c:ser>
        <c:ser>
          <c:idx val="1"/>
          <c:order val="1"/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Pooled!$E$9</c:f>
                <c:numCache>
                  <c:formatCode>General</c:formatCode>
                  <c:ptCount val="1"/>
                  <c:pt idx="0">
                    <c:v>2.0667861375264756E-2</c:v>
                  </c:pt>
                </c:numCache>
              </c:numRef>
            </c:plus>
            <c:minus>
              <c:numRef>
                <c:f>Pooled!$E$9</c:f>
                <c:numCache>
                  <c:formatCode>General</c:formatCode>
                  <c:ptCount val="1"/>
                  <c:pt idx="0">
                    <c:v>2.0667861375264756E-2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Pooled!$E$2</c:f>
              <c:strCache>
                <c:ptCount val="1"/>
                <c:pt idx="0">
                  <c:v>sugar + bitter (+ light)</c:v>
                </c:pt>
              </c:strCache>
            </c:strRef>
          </c:cat>
          <c:val>
            <c:numRef>
              <c:f>Pooled!$E$4</c:f>
              <c:numCache>
                <c:formatCode>General</c:formatCode>
                <c:ptCount val="1"/>
                <c:pt idx="0">
                  <c:v>8.2222222222222224E-2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9D-0F44-86DA-E2256F1A712D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Pooled!$E$10</c:f>
                <c:numCache>
                  <c:formatCode>General</c:formatCode>
                  <c:ptCount val="1"/>
                  <c:pt idx="0">
                    <c:v>5.4772255750516578E-2</c:v>
                  </c:pt>
                </c:numCache>
              </c:numRef>
            </c:plus>
            <c:minus>
              <c:numRef>
                <c:f>Pooled!$E$10</c:f>
                <c:numCache>
                  <c:formatCode>General</c:formatCode>
                  <c:ptCount val="1"/>
                  <c:pt idx="0">
                    <c:v>5.4772255750516578E-2</c:v>
                  </c:pt>
                </c:numCache>
              </c:numRef>
            </c:minus>
            <c:spPr>
              <a:ln w="12700"/>
            </c:spPr>
          </c:errBars>
          <c:cat>
            <c:strRef>
              <c:f>Pooled!$E$2</c:f>
              <c:strCache>
                <c:ptCount val="1"/>
                <c:pt idx="0">
                  <c:v>sugar + bitter (+ light)</c:v>
                </c:pt>
              </c:strCache>
            </c:strRef>
          </c:cat>
          <c:val>
            <c:numRef>
              <c:f>Pooled!$E$5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9D-0F44-86DA-E2256F1A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86968"/>
        <c:axId val="-2131398232"/>
      </c:barChart>
      <c:catAx>
        <c:axId val="-21307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139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39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showing PER</a:t>
                </a:r>
              </a:p>
            </c:rich>
          </c:tx>
          <c:layout>
            <c:manualLayout>
              <c:xMode val="edge"/>
              <c:yMode val="edge"/>
              <c:x val="2.0416006525592559E-2"/>
              <c:y val="0.2215627296587926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0786968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Condtiton % PER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Experimental!$A$14</c:f>
              <c:strCache>
                <c:ptCount val="1"/>
                <c:pt idx="0">
                  <c:v>expt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Experimental!$B$14:$G$14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0-1C4E-B0FE-853F4EF9CDC8}"/>
            </c:ext>
          </c:extLst>
        </c:ser>
        <c:ser>
          <c:idx val="1"/>
          <c:order val="1"/>
          <c:tx>
            <c:strRef>
              <c:f>Experimental!$A$15</c:f>
              <c:strCache>
                <c:ptCount val="1"/>
                <c:pt idx="0">
                  <c:v>expt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Experimental!$B$15:$G$15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0-1C4E-B0FE-853F4EF9CDC8}"/>
            </c:ext>
          </c:extLst>
        </c:ser>
        <c:ser>
          <c:idx val="2"/>
          <c:order val="2"/>
          <c:tx>
            <c:strRef>
              <c:f>Experimental!$A$16</c:f>
              <c:strCache>
                <c:ptCount val="1"/>
                <c:pt idx="0">
                  <c:v>expt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Experimental!$B$16:$G$16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0-1C4E-B0FE-853F4EF9CDC8}"/>
            </c:ext>
          </c:extLst>
        </c:ser>
        <c:ser>
          <c:idx val="3"/>
          <c:order val="3"/>
          <c:tx>
            <c:strRef>
              <c:f>Experimental!$A$17</c:f>
              <c:strCache>
                <c:ptCount val="1"/>
                <c:pt idx="0">
                  <c:v>expt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Experimental!$B$17:$G$17</c:f>
              <c:numCache>
                <c:formatCode>General</c:formatCode>
                <c:ptCount val="6"/>
                <c:pt idx="0">
                  <c:v>0.2</c:v>
                </c:pt>
                <c:pt idx="1">
                  <c:v>0.9</c:v>
                </c:pt>
                <c:pt idx="2">
                  <c:v>0</c:v>
                </c:pt>
                <c:pt idx="3">
                  <c:v>0.3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0-1C4E-B0FE-853F4EF9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54655"/>
        <c:axId val="1360096415"/>
      </c:lineChart>
      <c:catAx>
        <c:axId val="13602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96415"/>
        <c:crosses val="autoZero"/>
        <c:auto val="1"/>
        <c:lblAlgn val="ctr"/>
        <c:lblOffset val="100"/>
        <c:noMultiLvlLbl val="0"/>
      </c:catAx>
      <c:valAx>
        <c:axId val="13600964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UAS Control Condition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'UAS control '!$A$14</c:f>
              <c:strCache>
                <c:ptCount val="1"/>
                <c:pt idx="0">
                  <c:v>expt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'!$B$14:$G$14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6-DC43-9DD1-F982E5362D78}"/>
            </c:ext>
          </c:extLst>
        </c:ser>
        <c:ser>
          <c:idx val="1"/>
          <c:order val="1"/>
          <c:tx>
            <c:strRef>
              <c:f>'UAS control '!$A$15</c:f>
              <c:strCache>
                <c:ptCount val="1"/>
                <c:pt idx="0">
                  <c:v>expt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'!$B$15:$G$15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6-DC43-9DD1-F982E5362D78}"/>
            </c:ext>
          </c:extLst>
        </c:ser>
        <c:ser>
          <c:idx val="2"/>
          <c:order val="2"/>
          <c:tx>
            <c:strRef>
              <c:f>'UAS control '!$A$16</c:f>
              <c:strCache>
                <c:ptCount val="1"/>
                <c:pt idx="0">
                  <c:v>expt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'!$B$16:$G$16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6-DC43-9DD1-F982E5362D78}"/>
            </c:ext>
          </c:extLst>
        </c:ser>
        <c:ser>
          <c:idx val="3"/>
          <c:order val="3"/>
          <c:tx>
            <c:strRef>
              <c:f>'UAS control '!$A$17</c:f>
              <c:strCache>
                <c:ptCount val="1"/>
                <c:pt idx="0">
                  <c:v>expt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'UAS control 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'!$B$17:$G$17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6-DC43-9DD1-F982E536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43023"/>
        <c:axId val="1365632335"/>
      </c:lineChart>
      <c:catAx>
        <c:axId val="1365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32335"/>
        <c:crosses val="autoZero"/>
        <c:auto val="1"/>
        <c:lblAlgn val="ctr"/>
        <c:lblOffset val="100"/>
        <c:noMultiLvlLbl val="0"/>
      </c:catAx>
      <c:valAx>
        <c:axId val="136563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 and Quinine</a:t>
            </a:r>
          </a:p>
        </c:rich>
      </c:tx>
      <c:layout>
        <c:manualLayout>
          <c:xMode val="edge"/>
          <c:yMode val="edge"/>
          <c:x val="0.42629046369203899"/>
          <c:y val="3.2967032967033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7C-3A4C-819E-F0F78D625E0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7C-3A4C-819E-F0F78D625E0B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7C-3A4C-819E-F0F78D625E0B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7C-3A4C-819E-F0F78D625E0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47C-3A4C-819E-F0F78D625E0B}"/>
              </c:ext>
            </c:extLst>
          </c:dPt>
          <c:errBars>
            <c:errBarType val="plus"/>
            <c:errValType val="cust"/>
            <c:noEndCap val="0"/>
            <c:plus>
              <c:numRef>
                <c:f>Experimental!$B$11:$F$11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2.4494897427831775E-2</c:v>
                  </c:pt>
                  <c:pt idx="2">
                    <c:v>4.0000000000000008E-2</c:v>
                  </c:pt>
                  <c:pt idx="3">
                    <c:v>5.4772255750516578E-2</c:v>
                  </c:pt>
                  <c:pt idx="4">
                    <c:v>5.8309518948452647E-2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Experimental!$B$9:$G$9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Experimental!$B$10:$G$10</c:f>
              <c:numCache>
                <c:formatCode>General</c:formatCode>
                <c:ptCount val="6"/>
                <c:pt idx="0">
                  <c:v>0.04</c:v>
                </c:pt>
                <c:pt idx="1">
                  <c:v>0.93999999999999984</c:v>
                </c:pt>
                <c:pt idx="2">
                  <c:v>0.04</c:v>
                </c:pt>
                <c:pt idx="3">
                  <c:v>0.4</c:v>
                </c:pt>
                <c:pt idx="4">
                  <c:v>0.88000000000000012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C-3A4C-819E-F0F78D62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7057632"/>
        <c:axId val="-1297054240"/>
      </c:barChart>
      <c:catAx>
        <c:axId val="-12970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sucrose and quinine conc.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130868509857298"/>
              <c:y val="0.91832828588734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5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705424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5763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Gal-4 Control Condition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'Gal-4 control'!$A$14</c:f>
              <c:strCache>
                <c:ptCount val="1"/>
                <c:pt idx="0">
                  <c:v>expt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control'!$B$14:$G$14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5549-8AB8-B1F32BC08BCE}"/>
            </c:ext>
          </c:extLst>
        </c:ser>
        <c:ser>
          <c:idx val="1"/>
          <c:order val="1"/>
          <c:tx>
            <c:strRef>
              <c:f>'Gal-4 control'!$A$15</c:f>
              <c:strCache>
                <c:ptCount val="1"/>
                <c:pt idx="0">
                  <c:v>expt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control'!$B$15:$G$15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5549-8AB8-B1F32BC08BCE}"/>
            </c:ext>
          </c:extLst>
        </c:ser>
        <c:ser>
          <c:idx val="2"/>
          <c:order val="2"/>
          <c:tx>
            <c:strRef>
              <c:f>'Gal-4 control'!$A$16</c:f>
              <c:strCache>
                <c:ptCount val="1"/>
                <c:pt idx="0">
                  <c:v>expt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control'!$B$16:$G$16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9-5549-8AB8-B1F32BC08BCE}"/>
            </c:ext>
          </c:extLst>
        </c:ser>
        <c:ser>
          <c:idx val="3"/>
          <c:order val="3"/>
          <c:tx>
            <c:strRef>
              <c:f>'Gal-4 control'!$A$17</c:f>
              <c:strCache>
                <c:ptCount val="1"/>
                <c:pt idx="0">
                  <c:v>expt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'Gal-4 control'!$B$13:$G$13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'Gal-4 control'!$B$17:$G$17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9-5549-8AB8-B1F32BC0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91615"/>
        <c:axId val="1373438815"/>
      </c:lineChart>
      <c:catAx>
        <c:axId val="13733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38815"/>
        <c:crosses val="autoZero"/>
        <c:auto val="1"/>
        <c:lblAlgn val="ctr"/>
        <c:lblOffset val="100"/>
        <c:noMultiLvlLbl val="0"/>
      </c:catAx>
      <c:valAx>
        <c:axId val="137343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One</a:t>
            </a:r>
            <a:r>
              <a:rPr lang="en-US" baseline="0"/>
              <a:t>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Pooled!$H$60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Pooled!$I$59:$N$59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Pooled!$I$60:$N$60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7-D24C-A17C-AA6B138DDBB7}"/>
            </c:ext>
          </c:extLst>
        </c:ser>
        <c:ser>
          <c:idx val="1"/>
          <c:order val="1"/>
          <c:tx>
            <c:strRef>
              <c:f>Pooled!$H$61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Pooled!$I$59:$N$59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Pooled!$I$61:$N$61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7-D24C-A17C-AA6B138DDBB7}"/>
            </c:ext>
          </c:extLst>
        </c:ser>
        <c:ser>
          <c:idx val="2"/>
          <c:order val="2"/>
          <c:tx>
            <c:strRef>
              <c:f>Pooled!$H$62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Pooled!$I$59:$N$59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Pooled!$I$62:$N$62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7-D24C-A17C-AA6B138D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89295"/>
        <c:axId val="1371708991"/>
      </c:lineChart>
      <c:catAx>
        <c:axId val="13722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8991"/>
        <c:crosses val="autoZero"/>
        <c:auto val="1"/>
        <c:lblAlgn val="ctr"/>
        <c:lblOffset val="100"/>
        <c:noMultiLvlLbl val="0"/>
      </c:catAx>
      <c:valAx>
        <c:axId val="1371708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Two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Pooled!$H$66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Pooled!$I$65:$N$65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Pooled!$I$66:$N$66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9-3C4F-A029-7C9939255A1F}"/>
            </c:ext>
          </c:extLst>
        </c:ser>
        <c:ser>
          <c:idx val="1"/>
          <c:order val="1"/>
          <c:tx>
            <c:strRef>
              <c:f>Pooled!$H$67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Pooled!$I$65:$N$65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Pooled!$I$67:$N$67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9-3C4F-A029-7C9939255A1F}"/>
            </c:ext>
          </c:extLst>
        </c:ser>
        <c:ser>
          <c:idx val="2"/>
          <c:order val="2"/>
          <c:tx>
            <c:strRef>
              <c:f>Pooled!$H$68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Pooled!$I$65:$N$65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Pooled!$I$68:$N$68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9-3C4F-A029-7C993925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61359"/>
        <c:axId val="1390456559"/>
      </c:lineChart>
      <c:catAx>
        <c:axId val="13905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56559"/>
        <c:crosses val="autoZero"/>
        <c:auto val="1"/>
        <c:lblAlgn val="ctr"/>
        <c:lblOffset val="100"/>
        <c:noMultiLvlLbl val="0"/>
      </c:catAx>
      <c:valAx>
        <c:axId val="1390456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Three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Pooled!$H$72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Pooled!$I$71:$N$71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Pooled!$I$72:$N$72</c:f>
              <c:numCache>
                <c:formatCode>General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CE46-9176-36A769E1C0F9}"/>
            </c:ext>
          </c:extLst>
        </c:ser>
        <c:ser>
          <c:idx val="1"/>
          <c:order val="1"/>
          <c:tx>
            <c:strRef>
              <c:f>Pooled!$H$73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Pooled!$I$71:$N$71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Pooled!$I$73:$N$73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F-CE46-9176-36A769E1C0F9}"/>
            </c:ext>
          </c:extLst>
        </c:ser>
        <c:ser>
          <c:idx val="2"/>
          <c:order val="2"/>
          <c:tx>
            <c:strRef>
              <c:f>Pooled!$H$74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Pooled!$I$71:$N$71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Pooled!$I$74:$N$74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F-CE46-9176-36A769E1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416207"/>
        <c:axId val="1371803951"/>
      </c:lineChart>
      <c:catAx>
        <c:axId val="13654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03951"/>
        <c:crosses val="autoZero"/>
        <c:auto val="1"/>
        <c:lblAlgn val="ctr"/>
        <c:lblOffset val="100"/>
        <c:noMultiLvlLbl val="0"/>
      </c:catAx>
      <c:valAx>
        <c:axId val="137180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Four %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Pooled!$H$78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Pooled!$I$77:$N$77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Pooled!$I$78:$N$78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E-214F-94CD-5D3301899107}"/>
            </c:ext>
          </c:extLst>
        </c:ser>
        <c:ser>
          <c:idx val="1"/>
          <c:order val="1"/>
          <c:tx>
            <c:strRef>
              <c:f>Pooled!$H$79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Pooled!$I$77:$N$77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Pooled!$I$79:$N$79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E-214F-94CD-5D3301899107}"/>
            </c:ext>
          </c:extLst>
        </c:ser>
        <c:ser>
          <c:idx val="2"/>
          <c:order val="2"/>
          <c:tx>
            <c:strRef>
              <c:f>Pooled!$H$80</c:f>
              <c:strCache>
                <c:ptCount val="1"/>
                <c:pt idx="0">
                  <c:v>UAS/Gal4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Pooled!$I$77:$N$77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Pooled!$I$80:$N$80</c:f>
              <c:numCache>
                <c:formatCode>General</c:formatCode>
                <c:ptCount val="6"/>
                <c:pt idx="0">
                  <c:v>0.2</c:v>
                </c:pt>
                <c:pt idx="1">
                  <c:v>0.9</c:v>
                </c:pt>
                <c:pt idx="2">
                  <c:v>0</c:v>
                </c:pt>
                <c:pt idx="3">
                  <c:v>0.3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E-214F-94CD-5D3301899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52975"/>
        <c:axId val="1388996127"/>
      </c:lineChart>
      <c:catAx>
        <c:axId val="13666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96127"/>
        <c:crosses val="autoZero"/>
        <c:auto val="1"/>
        <c:lblAlgn val="ctr"/>
        <c:lblOffset val="100"/>
        <c:noMultiLvlLbl val="0"/>
      </c:catAx>
      <c:valAx>
        <c:axId val="138899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Pooled!$H$22</c:f>
              <c:strCache>
                <c:ptCount val="1"/>
                <c:pt idx="0">
                  <c:v>UAS/+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Pooled!$I$21:$N$21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Pooled!$I$22:$N$22</c:f>
              <c:numCache>
                <c:formatCode>General</c:formatCode>
                <c:ptCount val="6"/>
                <c:pt idx="0">
                  <c:v>9.9365079365079365E-2</c:v>
                </c:pt>
                <c:pt idx="1">
                  <c:v>0.89111111111111119</c:v>
                </c:pt>
                <c:pt idx="2">
                  <c:v>0</c:v>
                </c:pt>
                <c:pt idx="3">
                  <c:v>8.2222222222222224E-2</c:v>
                </c:pt>
                <c:pt idx="4">
                  <c:v>0.91333333333333333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6046-B6FC-575225FCFA45}"/>
            </c:ext>
          </c:extLst>
        </c:ser>
        <c:ser>
          <c:idx val="1"/>
          <c:order val="1"/>
          <c:tx>
            <c:strRef>
              <c:f>Pooled!$H$23</c:f>
              <c:strCache>
                <c:ptCount val="1"/>
                <c:pt idx="0">
                  <c:v>Gal4/+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Pooled!$I$21:$N$21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Pooled!$I$23:$N$23</c:f>
              <c:numCache>
                <c:formatCode>General</c:formatCode>
                <c:ptCount val="6"/>
                <c:pt idx="0">
                  <c:v>0.02</c:v>
                </c:pt>
                <c:pt idx="1">
                  <c:v>0.91999999999999993</c:v>
                </c:pt>
                <c:pt idx="2">
                  <c:v>0</c:v>
                </c:pt>
                <c:pt idx="3">
                  <c:v>0</c:v>
                </c:pt>
                <c:pt idx="4">
                  <c:v>0.86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6046-B6FC-575225FCFA45}"/>
            </c:ext>
          </c:extLst>
        </c:ser>
        <c:ser>
          <c:idx val="2"/>
          <c:order val="2"/>
          <c:tx>
            <c:strRef>
              <c:f>Pooled!$H$24</c:f>
              <c:strCache>
                <c:ptCount val="1"/>
                <c:pt idx="0">
                  <c:v>UAS/Gal4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Pooled!$I$21:$N$21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Pooled!$I$24:$N$24</c:f>
              <c:numCache>
                <c:formatCode>General</c:formatCode>
                <c:ptCount val="6"/>
                <c:pt idx="0">
                  <c:v>0.04</c:v>
                </c:pt>
                <c:pt idx="1">
                  <c:v>0.93999999999999984</c:v>
                </c:pt>
                <c:pt idx="2">
                  <c:v>0.04</c:v>
                </c:pt>
                <c:pt idx="3">
                  <c:v>0.4</c:v>
                </c:pt>
                <c:pt idx="4">
                  <c:v>0.88000000000000012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2-6046-B6FC-575225FC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4058848"/>
        <c:axId val="-1294056800"/>
      </c:lineChart>
      <c:catAx>
        <c:axId val="-12940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056800"/>
        <c:crosses val="autoZero"/>
        <c:auto val="1"/>
        <c:lblAlgn val="ctr"/>
        <c:lblOffset val="100"/>
        <c:noMultiLvlLbl val="0"/>
      </c:catAx>
      <c:valAx>
        <c:axId val="-129405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0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72-4E4E-B972-2992FD85306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72-4E4E-B972-2992FD853065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72-4E4E-B972-2992FD853065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E72-4E4E-B972-2992FD85306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E72-4E4E-B972-2992FD853065}"/>
              </c:ext>
            </c:extLst>
          </c:dPt>
          <c:cat>
            <c:strRef>
              <c:f>Experimental!$B$44:$G$44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Experimental!$B$136:$G$136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2-4E4E-B972-2992FD85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7028992"/>
        <c:axId val="-1297025600"/>
      </c:barChart>
      <c:catAx>
        <c:axId val="-12970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sucrose &amp; quinine conc.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2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702560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2899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Experimental!$B$44:$G$44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Experimental!$B$171:$G$171</c:f>
              <c:numCache>
                <c:formatCode>General</c:formatCode>
                <c:ptCount val="6"/>
                <c:pt idx="0">
                  <c:v>0.2</c:v>
                </c:pt>
                <c:pt idx="1">
                  <c:v>0.9</c:v>
                </c:pt>
                <c:pt idx="2">
                  <c:v>0</c:v>
                </c:pt>
                <c:pt idx="3">
                  <c:v>0.3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2-4E4E-B972-2992FD85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7004800"/>
        <c:axId val="-1297001408"/>
      </c:barChart>
      <c:catAx>
        <c:axId val="-12970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sucrose &amp; quinine conc.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0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700140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04800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Condtiton % PER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Experimental!$A$14</c:f>
              <c:strCache>
                <c:ptCount val="1"/>
                <c:pt idx="0">
                  <c:v>expt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Experimental!$B$14:$G$14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2-A648-B83A-1ADFF00899DB}"/>
            </c:ext>
          </c:extLst>
        </c:ser>
        <c:ser>
          <c:idx val="1"/>
          <c:order val="1"/>
          <c:tx>
            <c:strRef>
              <c:f>Experimental!$A$15</c:f>
              <c:strCache>
                <c:ptCount val="1"/>
                <c:pt idx="0">
                  <c:v>expt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Experimental!$B$15:$G$15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2-A648-B83A-1ADFF00899DB}"/>
            </c:ext>
          </c:extLst>
        </c:ser>
        <c:ser>
          <c:idx val="2"/>
          <c:order val="2"/>
          <c:tx>
            <c:strRef>
              <c:f>Experimental!$A$16</c:f>
              <c:strCache>
                <c:ptCount val="1"/>
                <c:pt idx="0">
                  <c:v>expt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Experimental!$B$16:$G$16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2-A648-B83A-1ADFF00899DB}"/>
            </c:ext>
          </c:extLst>
        </c:ser>
        <c:ser>
          <c:idx val="3"/>
          <c:order val="3"/>
          <c:tx>
            <c:strRef>
              <c:f>Experimental!$A$17</c:f>
              <c:strCache>
                <c:ptCount val="1"/>
                <c:pt idx="0">
                  <c:v>expt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Experimental!$B$17:$G$17</c:f>
              <c:numCache>
                <c:formatCode>General</c:formatCode>
                <c:ptCount val="6"/>
                <c:pt idx="0">
                  <c:v>0.2</c:v>
                </c:pt>
                <c:pt idx="1">
                  <c:v>0.9</c:v>
                </c:pt>
                <c:pt idx="2">
                  <c:v>0</c:v>
                </c:pt>
                <c:pt idx="3">
                  <c:v>0.3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2-A648-B83A-1ADFF00899DB}"/>
            </c:ext>
          </c:extLst>
        </c:ser>
        <c:ser>
          <c:idx val="4"/>
          <c:order val="4"/>
          <c:tx>
            <c:strRef>
              <c:f>Experimental!$A$18</c:f>
              <c:strCache>
                <c:ptCount val="1"/>
                <c:pt idx="0">
                  <c:v>expt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Experimental!$B$13:$G$13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 s+q</c:v>
                </c:pt>
                <c:pt idx="3">
                  <c:v>50s+q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Experimental!$B$18:$G$18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2-A648-B83A-1ADFF008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54655"/>
        <c:axId val="1360096415"/>
      </c:lineChart>
      <c:catAx>
        <c:axId val="13602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96415"/>
        <c:crosses val="autoZero"/>
        <c:auto val="1"/>
        <c:lblAlgn val="ctr"/>
        <c:lblOffset val="100"/>
        <c:noMultiLvlLbl val="0"/>
      </c:catAx>
      <c:valAx>
        <c:axId val="13600964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Acetic</a:t>
            </a:r>
            <a:r>
              <a:rPr lang="en-US" baseline="0"/>
              <a:t> acid </a:t>
            </a:r>
            <a:endParaRPr lang="en-US"/>
          </a:p>
        </c:rich>
      </c:tx>
      <c:layout>
        <c:manualLayout>
          <c:xMode val="edge"/>
          <c:yMode val="edge"/>
          <c:x val="0.47235291080418201"/>
          <c:y val="2.93040293040293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63-064D-A25F-2871478787D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63-064D-A25F-2871478787D0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63-064D-A25F-2871478787D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63-064D-A25F-2871478787D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C63-064D-A25F-2871478787D0}"/>
              </c:ext>
            </c:extLst>
          </c:dPt>
          <c:cat>
            <c:strRef>
              <c:f>'UAS control '!$B$44:$G$44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'!$B$66:$G$66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0.1111111111111111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63-064D-A25F-28714787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7001648"/>
        <c:axId val="-1416998256"/>
      </c:barChart>
      <c:catAx>
        <c:axId val="-141700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Acetic Acid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99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6998256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7001648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4D-3345-87DA-06BD11AE3E0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4D-3345-87DA-06BD11AE3E0C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C4D-3345-87DA-06BD11AE3E0C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C4D-3345-87DA-06BD11AE3E0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C4D-3345-87DA-06BD11AE3E0C}"/>
              </c:ext>
            </c:extLst>
          </c:dPt>
          <c:cat>
            <c:strRef>
              <c:f>'UAS control '!$B$44:$G$44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'!$B$101:$G$101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D-3345-87DA-06BD11AE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6868832"/>
        <c:axId val="-1416865440"/>
      </c:barChart>
      <c:catAx>
        <c:axId val="-14168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Acetic Acid</a:t>
                </a:r>
              </a:p>
            </c:rich>
          </c:tx>
          <c:layout>
            <c:manualLayout>
              <c:xMode val="edge"/>
              <c:yMode val="edge"/>
              <c:x val="0.43905305279463003"/>
              <c:y val="0.91100227856133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86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686544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686883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 &amp; Quinine</a:t>
            </a:r>
          </a:p>
        </c:rich>
      </c:tx>
      <c:layout>
        <c:manualLayout>
          <c:xMode val="edge"/>
          <c:yMode val="edge"/>
          <c:x val="0.42629046369203899"/>
          <c:y val="3.2967032967033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91596747127901"/>
          <c:y val="0.126907501946872"/>
          <c:w val="0.75324177100813205"/>
          <c:h val="0.671860344380028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8C-2F44-B2CE-77180D5479B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D8C-2F44-B2CE-77180D5479BC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D8C-2F44-B2CE-77180D5479BC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D8C-2F44-B2CE-77180D5479B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D8C-2F44-B2CE-77180D5479BC}"/>
              </c:ext>
            </c:extLst>
          </c:dPt>
          <c:errBars>
            <c:errBarType val="plus"/>
            <c:errValType val="cust"/>
            <c:noEndCap val="0"/>
            <c:plus>
              <c:numRef>
                <c:f>'UAS control '!$B$11:$F$11</c:f>
                <c:numCache>
                  <c:formatCode>General</c:formatCode>
                  <c:ptCount val="5"/>
                  <c:pt idx="0">
                    <c:v>5.2254778292242114E-2</c:v>
                  </c:pt>
                  <c:pt idx="1">
                    <c:v>8.6094980568046722E-2</c:v>
                  </c:pt>
                  <c:pt idx="2">
                    <c:v>0</c:v>
                  </c:pt>
                  <c:pt idx="3">
                    <c:v>2.0667861375264756E-2</c:v>
                  </c:pt>
                  <c:pt idx="4">
                    <c:v>6.4635731432218166E-2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'UAS control '!$B$9:$G$9</c:f>
              <c:strCache>
                <c:ptCount val="6"/>
                <c:pt idx="0">
                  <c:v>h20</c:v>
                </c:pt>
                <c:pt idx="1">
                  <c:v>50 suc</c:v>
                </c:pt>
                <c:pt idx="2">
                  <c:v>50s + 10q</c:v>
                </c:pt>
                <c:pt idx="3">
                  <c:v>50s + 10q LIGHT</c:v>
                </c:pt>
                <c:pt idx="4">
                  <c:v>50 suc</c:v>
                </c:pt>
                <c:pt idx="5">
                  <c:v>500 suc</c:v>
                </c:pt>
              </c:strCache>
            </c:strRef>
          </c:cat>
          <c:val>
            <c:numRef>
              <c:f>'UAS control '!$B$10:$G$10</c:f>
              <c:numCache>
                <c:formatCode>General</c:formatCode>
                <c:ptCount val="6"/>
                <c:pt idx="0">
                  <c:v>9.9365079365079365E-2</c:v>
                </c:pt>
                <c:pt idx="1">
                  <c:v>0.89111111111111119</c:v>
                </c:pt>
                <c:pt idx="2">
                  <c:v>0</c:v>
                </c:pt>
                <c:pt idx="3">
                  <c:v>8.2222222222222224E-2</c:v>
                </c:pt>
                <c:pt idx="4">
                  <c:v>0.91333333333333333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8C-2F44-B2CE-77180D54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7018352"/>
        <c:axId val="-1297014832"/>
      </c:barChart>
      <c:catAx>
        <c:axId val="-129701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sucrose &amp; quinine conc. (mM)</a:t>
                </a:r>
              </a:p>
            </c:rich>
          </c:tx>
          <c:layout>
            <c:manualLayout>
              <c:xMode val="edge"/>
              <c:yMode val="edge"/>
              <c:x val="0.34130868509857298"/>
              <c:y val="0.91832828588734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lIns="2">
            <a:spAutoFit/>
          </a:bodyPr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1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70148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PER</a:t>
                </a:r>
              </a:p>
            </c:rich>
          </c:tx>
          <c:layout>
            <c:manualLayout>
              <c:xMode val="edge"/>
              <c:yMode val="edge"/>
              <c:x val="8.8620111010713799E-3"/>
              <c:y val="0.418621614605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018352"/>
        <c:crosses val="autoZero"/>
        <c:crossBetween val="between"/>
        <c:majorUnit val="0.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39</xdr:row>
      <xdr:rowOff>38099</xdr:rowOff>
    </xdr:from>
    <xdr:to>
      <xdr:col>30</xdr:col>
      <xdr:colOff>254000</xdr:colOff>
      <xdr:row>64</xdr:row>
      <xdr:rowOff>67734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355599</xdr:colOff>
      <xdr:row>75</xdr:row>
      <xdr:rowOff>38099</xdr:rowOff>
    </xdr:from>
    <xdr:to>
      <xdr:col>32</xdr:col>
      <xdr:colOff>372533</xdr:colOff>
      <xdr:row>99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8</xdr:row>
      <xdr:rowOff>76200</xdr:rowOff>
    </xdr:from>
    <xdr:to>
      <xdr:col>28</xdr:col>
      <xdr:colOff>152400</xdr:colOff>
      <xdr:row>30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4232</xdr:colOff>
      <xdr:row>108</xdr:row>
      <xdr:rowOff>63499</xdr:rowOff>
    </xdr:from>
    <xdr:to>
      <xdr:col>33</xdr:col>
      <xdr:colOff>254000</xdr:colOff>
      <xdr:row>133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16934</xdr:colOff>
      <xdr:row>147</xdr:row>
      <xdr:rowOff>33867</xdr:rowOff>
    </xdr:from>
    <xdr:to>
      <xdr:col>34</xdr:col>
      <xdr:colOff>266701</xdr:colOff>
      <xdr:row>172</xdr:row>
      <xdr:rowOff>4234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268768</xdr:colOff>
      <xdr:row>9</xdr:row>
      <xdr:rowOff>9155</xdr:rowOff>
    </xdr:from>
    <xdr:to>
      <xdr:col>42</xdr:col>
      <xdr:colOff>0</xdr:colOff>
      <xdr:row>29</xdr:row>
      <xdr:rowOff>103372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F34E8-34AB-724A-8FE8-E5236FA63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39</xdr:row>
      <xdr:rowOff>38100</xdr:rowOff>
    </xdr:from>
    <xdr:to>
      <xdr:col>29</xdr:col>
      <xdr:colOff>368300</xdr:colOff>
      <xdr:row>60</xdr:row>
      <xdr:rowOff>127000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355600</xdr:colOff>
      <xdr:row>75</xdr:row>
      <xdr:rowOff>38100</xdr:rowOff>
    </xdr:from>
    <xdr:to>
      <xdr:col>29</xdr:col>
      <xdr:colOff>215900</xdr:colOff>
      <xdr:row>97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8</xdr:row>
      <xdr:rowOff>76200</xdr:rowOff>
    </xdr:from>
    <xdr:to>
      <xdr:col>27</xdr:col>
      <xdr:colOff>50800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108</xdr:row>
      <xdr:rowOff>63500</xdr:rowOff>
    </xdr:from>
    <xdr:to>
      <xdr:col>29</xdr:col>
      <xdr:colOff>101600</xdr:colOff>
      <xdr:row>134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330200</xdr:colOff>
      <xdr:row>9</xdr:row>
      <xdr:rowOff>50800</xdr:rowOff>
    </xdr:from>
    <xdr:to>
      <xdr:col>40</xdr:col>
      <xdr:colOff>292100</xdr:colOff>
      <xdr:row>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6480B-ACC1-1845-94A2-D66EB4668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39</xdr:row>
      <xdr:rowOff>38100</xdr:rowOff>
    </xdr:from>
    <xdr:to>
      <xdr:col>29</xdr:col>
      <xdr:colOff>381000</xdr:colOff>
      <xdr:row>66</xdr:row>
      <xdr:rowOff>12700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355600</xdr:colOff>
      <xdr:row>75</xdr:row>
      <xdr:rowOff>38100</xdr:rowOff>
    </xdr:from>
    <xdr:to>
      <xdr:col>28</xdr:col>
      <xdr:colOff>254000</xdr:colOff>
      <xdr:row>100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7</xdr:row>
      <xdr:rowOff>25400</xdr:rowOff>
    </xdr:from>
    <xdr:to>
      <xdr:col>22</xdr:col>
      <xdr:colOff>12700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108</xdr:row>
      <xdr:rowOff>63500</xdr:rowOff>
    </xdr:from>
    <xdr:to>
      <xdr:col>29</xdr:col>
      <xdr:colOff>63500</xdr:colOff>
      <xdr:row>134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241300</xdr:colOff>
      <xdr:row>7</xdr:row>
      <xdr:rowOff>25400</xdr:rowOff>
    </xdr:from>
    <xdr:to>
      <xdr:col>37</xdr:col>
      <xdr:colOff>241300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CBFD8-65FD-3341-80D3-6AD2212B0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178340</xdr:colOff>
      <xdr:row>29</xdr:row>
      <xdr:rowOff>45125</xdr:rowOff>
    </xdr:from>
    <xdr:to>
      <xdr:col>14</xdr:col>
      <xdr:colOff>625812</xdr:colOff>
      <xdr:row>51</xdr:row>
      <xdr:rowOff>143753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477078</xdr:colOff>
      <xdr:row>19</xdr:row>
      <xdr:rowOff>64329</xdr:rowOff>
    </xdr:from>
    <xdr:to>
      <xdr:col>20</xdr:col>
      <xdr:colOff>92765</xdr:colOff>
      <xdr:row>36</xdr:row>
      <xdr:rowOff>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395741</xdr:colOff>
      <xdr:row>41</xdr:row>
      <xdr:rowOff>136525</xdr:rowOff>
    </xdr:from>
    <xdr:to>
      <xdr:col>20</xdr:col>
      <xdr:colOff>1134</xdr:colOff>
      <xdr:row>59</xdr:row>
      <xdr:rowOff>158296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5C4C3-5533-C247-9C9D-C4C7CEB0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418420</xdr:colOff>
      <xdr:row>60</xdr:row>
      <xdr:rowOff>139246</xdr:rowOff>
    </xdr:from>
    <xdr:to>
      <xdr:col>20</xdr:col>
      <xdr:colOff>23813</xdr:colOff>
      <xdr:row>76</xdr:row>
      <xdr:rowOff>161017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DC90A-DCD7-0F45-A6C4-FDFACB28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277358</xdr:colOff>
      <xdr:row>41</xdr:row>
      <xdr:rowOff>116568</xdr:rowOff>
    </xdr:from>
    <xdr:to>
      <xdr:col>25</xdr:col>
      <xdr:colOff>720951</xdr:colOff>
      <xdr:row>59</xdr:row>
      <xdr:rowOff>138339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14AEA-FEC1-8A47-BFC1-DFD18D948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319994</xdr:colOff>
      <xdr:row>60</xdr:row>
      <xdr:rowOff>156028</xdr:rowOff>
    </xdr:from>
    <xdr:to>
      <xdr:col>25</xdr:col>
      <xdr:colOff>763587</xdr:colOff>
      <xdr:row>77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A48853-E633-4A44-9788-0172C566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523185</xdr:colOff>
      <xdr:row>78</xdr:row>
      <xdr:rowOff>126172</xdr:rowOff>
    </xdr:from>
    <xdr:to>
      <xdr:col>23</xdr:col>
      <xdr:colOff>125620</xdr:colOff>
      <xdr:row>95</xdr:row>
      <xdr:rowOff>53285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26459-4BC2-C448-AD51-79D78FFF5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716064</xdr:colOff>
      <xdr:row>1</xdr:row>
      <xdr:rowOff>1</xdr:rowOff>
    </xdr:from>
    <xdr:to>
      <xdr:col>16</xdr:col>
      <xdr:colOff>399916</xdr:colOff>
      <xdr:row>12</xdr:row>
      <xdr:rowOff>42334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153144B0-6455-6D4E-9537-7A01C04D4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256703</xdr:colOff>
      <xdr:row>1</xdr:row>
      <xdr:rowOff>27021</xdr:rowOff>
    </xdr:from>
    <xdr:to>
      <xdr:col>18</xdr:col>
      <xdr:colOff>764703</xdr:colOff>
      <xdr:row>12</xdr:row>
      <xdr:rowOff>69354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B323E0B6-5E74-6542-9D0C-19FF506B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283723</xdr:colOff>
      <xdr:row>1</xdr:row>
      <xdr:rowOff>27022</xdr:rowOff>
    </xdr:from>
    <xdr:to>
      <xdr:col>13</xdr:col>
      <xdr:colOff>791723</xdr:colOff>
      <xdr:row>12</xdr:row>
      <xdr:rowOff>69355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7066E1DF-9E05-9940-ADDC-7D5EC1A2B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508000</xdr:colOff>
      <xdr:row>12</xdr:row>
      <xdr:rowOff>42333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481C2974-ECA9-BC47-BA31-71B394E6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70555</xdr:colOff>
      <xdr:row>23</xdr:row>
      <xdr:rowOff>35279</xdr:rowOff>
    </xdr:from>
    <xdr:to>
      <xdr:col>10</xdr:col>
      <xdr:colOff>46270</xdr:colOff>
      <xdr:row>43</xdr:row>
      <xdr:rowOff>76332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86C4D-05E7-2C40-AF6D-1AABA8B61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529166</xdr:colOff>
      <xdr:row>2</xdr:row>
      <xdr:rowOff>141111</xdr:rowOff>
    </xdr:from>
    <xdr:to>
      <xdr:col>6</xdr:col>
      <xdr:colOff>656166</xdr:colOff>
      <xdr:row>21</xdr:row>
      <xdr:rowOff>40922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1D0C0-88EB-144D-AD94-464BDECA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2</xdr:row>
      <xdr:rowOff>70556</xdr:rowOff>
    </xdr:from>
    <xdr:to>
      <xdr:col>13</xdr:col>
      <xdr:colOff>685799</xdr:colOff>
      <xdr:row>21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32BA4-3038-394B-A4E3-1BB553CF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317500</xdr:colOff>
      <xdr:row>46</xdr:row>
      <xdr:rowOff>70556</xdr:rowOff>
    </xdr:from>
    <xdr:to>
      <xdr:col>5</xdr:col>
      <xdr:colOff>764958</xdr:colOff>
      <xdr:row>62</xdr:row>
      <xdr:rowOff>101162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D547A-8655-9045-B32C-B71FC5FA4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176389</xdr:colOff>
      <xdr:row>46</xdr:row>
      <xdr:rowOff>70556</xdr:rowOff>
    </xdr:from>
    <xdr:to>
      <xdr:col>11</xdr:col>
      <xdr:colOff>623847</xdr:colOff>
      <xdr:row>62</xdr:row>
      <xdr:rowOff>101162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A78E3B-F551-E540-B086-385842351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317501</xdr:colOff>
      <xdr:row>63</xdr:row>
      <xdr:rowOff>141112</xdr:rowOff>
    </xdr:from>
    <xdr:to>
      <xdr:col>5</xdr:col>
      <xdr:colOff>774899</xdr:colOff>
      <xdr:row>79</xdr:row>
      <xdr:rowOff>171718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14C16A-734B-514D-A2CF-6D36364C1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176389</xdr:colOff>
      <xdr:row>63</xdr:row>
      <xdr:rowOff>141112</xdr:rowOff>
    </xdr:from>
    <xdr:to>
      <xdr:col>11</xdr:col>
      <xdr:colOff>633787</xdr:colOff>
      <xdr:row>79</xdr:row>
      <xdr:rowOff>159570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09967-5048-9D4B-97B4-B2A16855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457200</xdr:colOff>
      <xdr:row>81</xdr:row>
      <xdr:rowOff>56444</xdr:rowOff>
    </xdr:from>
    <xdr:to>
      <xdr:col>9</xdr:col>
      <xdr:colOff>622300</xdr:colOff>
      <xdr:row>103</xdr:row>
      <xdr:rowOff>43744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FA9255-5F66-3346-85AA-17A831701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6"/>
  <sheetViews>
    <sheetView showRuler="0" topLeftCell="A177" zoomScale="86" zoomScaleNormal="117" zoomScalePageLayoutView="117" workbookViewId="0">
      <selection activeCell="B205" sqref="B205:G205"/>
    </sheetView>
  </sheetViews>
  <sheetFormatPr baseColWidth="10" defaultColWidth="5.1640625" defaultRowHeight="13" x14ac:dyDescent="0.15"/>
  <cols>
    <col min="1" max="1" width="10" customWidth="1"/>
    <col min="2" max="2" width="9" customWidth="1"/>
    <col min="3" max="3" width="8.5" customWidth="1"/>
    <col min="4" max="4" width="8.1640625" customWidth="1"/>
    <col min="5" max="5" width="8.5" customWidth="1"/>
    <col min="6" max="6" width="7.83203125" customWidth="1"/>
    <col min="7" max="7" width="6.5" customWidth="1"/>
    <col min="8" max="14" width="5.6640625" customWidth="1"/>
    <col min="15" max="20" width="5.1640625" customWidth="1"/>
    <col min="21" max="21" width="5.5" customWidth="1"/>
    <col min="22" max="22" width="5.33203125" bestFit="1" customWidth="1"/>
  </cols>
  <sheetData>
    <row r="1" spans="1:14" x14ac:dyDescent="0.15">
      <c r="A1" s="1" t="s">
        <v>57</v>
      </c>
    </row>
    <row r="2" spans="1:14" x14ac:dyDescent="0.15">
      <c r="A2" s="1" t="s">
        <v>58</v>
      </c>
    </row>
    <row r="3" spans="1:14" x14ac:dyDescent="0.15">
      <c r="A3" s="1" t="s">
        <v>59</v>
      </c>
    </row>
    <row r="4" spans="1:14" x14ac:dyDescent="0.15">
      <c r="A4" s="1" t="s">
        <v>10</v>
      </c>
    </row>
    <row r="5" spans="1:14" x14ac:dyDescent="0.15">
      <c r="A5" s="1"/>
      <c r="B5" s="1"/>
    </row>
    <row r="6" spans="1:14" x14ac:dyDescent="0.15">
      <c r="A6" s="1"/>
      <c r="B6" s="1"/>
    </row>
    <row r="7" spans="1:14" x14ac:dyDescent="0.15">
      <c r="A7" s="1"/>
    </row>
    <row r="8" spans="1:14" x14ac:dyDescent="0.15">
      <c r="A8" s="1"/>
      <c r="B8" s="1" t="s">
        <v>37</v>
      </c>
      <c r="G8" s="1"/>
      <c r="H8" s="2"/>
    </row>
    <row r="9" spans="1:14" x14ac:dyDescent="0.15">
      <c r="A9" s="1" t="s">
        <v>2</v>
      </c>
      <c r="B9" s="3" t="s">
        <v>36</v>
      </c>
      <c r="C9" s="3" t="s">
        <v>39</v>
      </c>
      <c r="D9" s="3" t="s">
        <v>43</v>
      </c>
      <c r="E9" s="3" t="s">
        <v>44</v>
      </c>
      <c r="F9" s="3" t="s">
        <v>39</v>
      </c>
      <c r="G9" s="3" t="s">
        <v>42</v>
      </c>
      <c r="H9" s="3"/>
      <c r="I9" s="3"/>
      <c r="J9" s="3"/>
      <c r="K9" s="3"/>
      <c r="L9" s="3"/>
      <c r="M9" s="3"/>
      <c r="N9" s="1"/>
    </row>
    <row r="10" spans="1:14" x14ac:dyDescent="0.15">
      <c r="A10" s="4" t="s">
        <v>3</v>
      </c>
      <c r="B10" s="5">
        <f>AVERAGE(B14:B21)</f>
        <v>0.04</v>
      </c>
      <c r="C10" s="5">
        <f t="shared" ref="C10:G10" si="0">AVERAGE(C14:C21)</f>
        <v>0.93999999999999984</v>
      </c>
      <c r="D10" s="5">
        <f>AVERAGE(D14:D21)</f>
        <v>0.04</v>
      </c>
      <c r="E10" s="5">
        <f t="shared" si="0"/>
        <v>0.4</v>
      </c>
      <c r="F10" s="5">
        <f t="shared" si="0"/>
        <v>0.88000000000000012</v>
      </c>
      <c r="G10" s="5">
        <f t="shared" si="0"/>
        <v>1</v>
      </c>
      <c r="H10" s="5"/>
      <c r="I10" s="5"/>
      <c r="J10" s="5"/>
      <c r="K10" s="5"/>
      <c r="L10" s="5"/>
      <c r="M10" s="5"/>
      <c r="N10" s="5"/>
    </row>
    <row r="11" spans="1:14" x14ac:dyDescent="0.15">
      <c r="A11" t="s">
        <v>4</v>
      </c>
      <c r="B11" s="5">
        <f>STDEV(B14:B21)/SQRT(COUNT(B14:B21))</f>
        <v>4.0000000000000008E-2</v>
      </c>
      <c r="C11" s="5">
        <f t="shared" ref="C11:G11" si="1">STDEV(C14:C21)/SQRT(COUNT(C14:C21))</f>
        <v>2.4494897427831775E-2</v>
      </c>
      <c r="D11" s="5">
        <f t="shared" si="1"/>
        <v>4.0000000000000008E-2</v>
      </c>
      <c r="E11" s="5">
        <f t="shared" si="1"/>
        <v>5.4772255750516578E-2</v>
      </c>
      <c r="F11" s="5">
        <f t="shared" si="1"/>
        <v>5.8309518948452647E-2</v>
      </c>
      <c r="G11" s="5">
        <f t="shared" si="1"/>
        <v>0</v>
      </c>
      <c r="H11" s="6"/>
      <c r="I11" s="5"/>
      <c r="J11" s="5"/>
      <c r="K11" s="5"/>
      <c r="L11" s="5"/>
      <c r="M11" s="5"/>
      <c r="N11" s="5"/>
    </row>
    <row r="12" spans="1:14" x14ac:dyDescent="0.15">
      <c r="H12" s="7"/>
      <c r="I12" s="7"/>
      <c r="J12" s="7"/>
      <c r="K12" s="7"/>
    </row>
    <row r="13" spans="1:14" x14ac:dyDescent="0.15">
      <c r="A13" s="1"/>
      <c r="B13" s="3" t="s">
        <v>36</v>
      </c>
      <c r="C13" s="3" t="s">
        <v>39</v>
      </c>
      <c r="D13" s="3" t="s">
        <v>40</v>
      </c>
      <c r="E13" s="3" t="s">
        <v>41</v>
      </c>
      <c r="F13" s="3" t="s">
        <v>39</v>
      </c>
      <c r="G13" s="3" t="s">
        <v>42</v>
      </c>
      <c r="H13" s="3"/>
      <c r="I13" s="3"/>
      <c r="J13" s="3"/>
      <c r="K13" s="3"/>
      <c r="L13" s="3"/>
      <c r="M13" s="3"/>
      <c r="N13" s="1"/>
    </row>
    <row r="14" spans="1:14" x14ac:dyDescent="0.15">
      <c r="A14" s="13" t="s">
        <v>11</v>
      </c>
      <c r="B14" s="7">
        <f>B66</f>
        <v>0</v>
      </c>
      <c r="C14" s="7">
        <f t="shared" ref="C14:G14" si="2">C66</f>
        <v>1</v>
      </c>
      <c r="D14" s="7">
        <f t="shared" si="2"/>
        <v>0.2</v>
      </c>
      <c r="E14" s="7">
        <f t="shared" si="2"/>
        <v>0.6</v>
      </c>
      <c r="F14" s="7">
        <f t="shared" si="2"/>
        <v>0.8</v>
      </c>
      <c r="G14" s="7">
        <f t="shared" si="2"/>
        <v>1</v>
      </c>
      <c r="H14" s="7"/>
      <c r="I14" s="7"/>
      <c r="J14" s="7"/>
      <c r="K14" s="7"/>
      <c r="L14" s="7"/>
      <c r="M14" s="7"/>
      <c r="N14" s="7"/>
    </row>
    <row r="15" spans="1:14" x14ac:dyDescent="0.15">
      <c r="A15" s="13" t="s">
        <v>12</v>
      </c>
      <c r="B15" s="7">
        <f>B101</f>
        <v>0</v>
      </c>
      <c r="C15" s="7">
        <f t="shared" ref="C15:G15" si="3">C101</f>
        <v>0.9</v>
      </c>
      <c r="D15" s="7">
        <f t="shared" si="3"/>
        <v>0</v>
      </c>
      <c r="E15" s="7">
        <f t="shared" si="3"/>
        <v>0.4</v>
      </c>
      <c r="F15" s="7">
        <f t="shared" si="3"/>
        <v>1</v>
      </c>
      <c r="G15" s="7">
        <f t="shared" si="3"/>
        <v>1</v>
      </c>
      <c r="H15" s="7"/>
      <c r="I15" s="7"/>
      <c r="J15" s="7"/>
      <c r="K15" s="7"/>
      <c r="L15" s="7"/>
      <c r="M15" s="7"/>
      <c r="N15" s="7"/>
    </row>
    <row r="16" spans="1:14" x14ac:dyDescent="0.15">
      <c r="A16" s="13" t="s">
        <v>13</v>
      </c>
      <c r="B16" s="7">
        <f>B136</f>
        <v>0</v>
      </c>
      <c r="C16" s="7">
        <f t="shared" ref="C16:G16" si="4">C136</f>
        <v>0.9</v>
      </c>
      <c r="D16" s="7">
        <f t="shared" si="4"/>
        <v>0</v>
      </c>
      <c r="E16" s="7">
        <f t="shared" si="4"/>
        <v>0.4</v>
      </c>
      <c r="F16" s="7">
        <f t="shared" si="4"/>
        <v>0.9</v>
      </c>
      <c r="G16" s="7">
        <f t="shared" si="4"/>
        <v>1</v>
      </c>
      <c r="H16" s="7"/>
      <c r="I16" s="7"/>
      <c r="J16" s="7"/>
      <c r="K16" s="7"/>
      <c r="L16" s="7"/>
      <c r="M16" s="7"/>
      <c r="N16" s="7"/>
    </row>
    <row r="17" spans="1:21" x14ac:dyDescent="0.15">
      <c r="A17" s="13" t="s">
        <v>79</v>
      </c>
      <c r="B17" s="7">
        <f>B171</f>
        <v>0.2</v>
      </c>
      <c r="C17" s="21">
        <f t="shared" ref="C17:G17" si="5">C171</f>
        <v>0.9</v>
      </c>
      <c r="D17" s="21">
        <f t="shared" si="5"/>
        <v>0</v>
      </c>
      <c r="E17" s="21">
        <f t="shared" si="5"/>
        <v>0.3</v>
      </c>
      <c r="F17" s="21">
        <f t="shared" si="5"/>
        <v>0.7</v>
      </c>
      <c r="G17" s="21">
        <f t="shared" si="5"/>
        <v>1</v>
      </c>
    </row>
    <row r="18" spans="1:21" x14ac:dyDescent="0.15">
      <c r="A18" s="13" t="s">
        <v>91</v>
      </c>
      <c r="B18">
        <f>B206</f>
        <v>0</v>
      </c>
      <c r="C18">
        <f t="shared" ref="C18:G18" si="6">C206</f>
        <v>1</v>
      </c>
      <c r="D18">
        <f t="shared" si="6"/>
        <v>0</v>
      </c>
      <c r="E18">
        <f t="shared" si="6"/>
        <v>0.3</v>
      </c>
      <c r="F18">
        <f t="shared" si="6"/>
        <v>1</v>
      </c>
      <c r="G18">
        <f t="shared" si="6"/>
        <v>1</v>
      </c>
      <c r="H18" s="1"/>
    </row>
    <row r="19" spans="1:21" x14ac:dyDescent="0.15">
      <c r="E19" s="10"/>
      <c r="F19" s="10"/>
      <c r="H19" s="1"/>
      <c r="I19" s="1"/>
      <c r="J19" s="1"/>
    </row>
    <row r="20" spans="1:21" x14ac:dyDescent="0.15">
      <c r="E20" s="10"/>
      <c r="F20" s="10"/>
      <c r="H20" s="7"/>
      <c r="I20" s="7"/>
      <c r="U20" s="4"/>
    </row>
    <row r="21" spans="1:21" x14ac:dyDescent="0.15">
      <c r="E21" s="10"/>
      <c r="F21" s="10"/>
      <c r="H21" s="7"/>
      <c r="I21" s="7"/>
      <c r="J21" s="7"/>
    </row>
    <row r="22" spans="1:21" x14ac:dyDescent="0.15">
      <c r="A22" t="s">
        <v>5</v>
      </c>
      <c r="B22" s="10"/>
      <c r="C22" s="17">
        <f>TTEST($B14:$B21,C14:C21,2,1)</f>
        <v>8.0311140655624257E-5</v>
      </c>
      <c r="D22" s="19">
        <f>TTEST($D14:$D21,E14:E21,2,1)</f>
        <v>1.2472603524159545E-4</v>
      </c>
      <c r="E22" s="18">
        <f>TTEST($B14:$B21,E14:E21,2,1)</f>
        <v>1.141057166986697E-2</v>
      </c>
      <c r="F22" s="17">
        <f t="shared" ref="F22:G22" si="7">TTEST($B14:$B21,F14:F21,2,1)</f>
        <v>8.232685442058664E-4</v>
      </c>
      <c r="G22" s="17">
        <f t="shared" si="7"/>
        <v>1.7877071517340869E-5</v>
      </c>
      <c r="H22" s="17"/>
      <c r="I22" s="18"/>
      <c r="J22" s="18"/>
      <c r="K22" s="18"/>
      <c r="L22" s="18"/>
      <c r="M22" s="10"/>
      <c r="N22" s="11"/>
    </row>
    <row r="23" spans="1:21" x14ac:dyDescent="0.15">
      <c r="B23" s="10"/>
      <c r="C23" s="10"/>
      <c r="D23" s="10"/>
      <c r="E23" s="10"/>
      <c r="F23" s="10"/>
      <c r="G23" s="12"/>
      <c r="H23" s="10"/>
      <c r="I23" s="10"/>
      <c r="J23" s="10"/>
      <c r="K23" s="10"/>
      <c r="L23" s="10"/>
    </row>
    <row r="24" spans="1:21" x14ac:dyDescent="0.15">
      <c r="A24" s="13"/>
      <c r="B24" s="10"/>
      <c r="C24" s="10"/>
      <c r="D24" s="10"/>
      <c r="E24" s="10"/>
      <c r="F24" s="10"/>
      <c r="G24" s="12"/>
      <c r="H24" s="10"/>
      <c r="I24" s="10"/>
      <c r="J24" s="10"/>
      <c r="K24" s="10"/>
      <c r="L24" s="10"/>
      <c r="M24" s="7"/>
    </row>
    <row r="25" spans="1:2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31" spans="1:21" x14ac:dyDescent="0.15">
      <c r="N31" s="1"/>
    </row>
    <row r="33" spans="1:16" x14ac:dyDescent="0.15">
      <c r="A33" s="14"/>
      <c r="B33" s="15"/>
      <c r="C33" s="15"/>
      <c r="D33" s="15"/>
      <c r="E33" s="15"/>
      <c r="F33" s="10"/>
    </row>
    <row r="34" spans="1:16" x14ac:dyDescent="0.15">
      <c r="A34" s="1" t="s">
        <v>47</v>
      </c>
      <c r="B34" s="20"/>
      <c r="O34" s="7"/>
    </row>
    <row r="35" spans="1:16" x14ac:dyDescent="0.15">
      <c r="A35" s="1" t="s">
        <v>16</v>
      </c>
      <c r="B35" s="13" t="s">
        <v>60</v>
      </c>
    </row>
    <row r="36" spans="1:16" x14ac:dyDescent="0.15">
      <c r="A36" s="1" t="s">
        <v>17</v>
      </c>
      <c r="C36" s="4" t="s">
        <v>38</v>
      </c>
    </row>
    <row r="37" spans="1:16" x14ac:dyDescent="0.15">
      <c r="A37" s="1" t="s">
        <v>18</v>
      </c>
      <c r="C37" s="13" t="s">
        <v>48</v>
      </c>
    </row>
    <row r="38" spans="1:16" x14ac:dyDescent="0.15">
      <c r="A38" s="1" t="s">
        <v>6</v>
      </c>
      <c r="B38" s="1" t="s">
        <v>70</v>
      </c>
    </row>
    <row r="39" spans="1:16" x14ac:dyDescent="0.15">
      <c r="B39" s="1"/>
    </row>
    <row r="40" spans="1:16" x14ac:dyDescent="0.15">
      <c r="B40" s="1"/>
    </row>
    <row r="41" spans="1:16" x14ac:dyDescent="0.15">
      <c r="A41" s="16"/>
      <c r="B41" s="1"/>
    </row>
    <row r="42" spans="1:16" x14ac:dyDescent="0.15">
      <c r="B42" s="1" t="s">
        <v>37</v>
      </c>
      <c r="G42" s="2"/>
    </row>
    <row r="43" spans="1:16" x14ac:dyDescent="0.15">
      <c r="A43" s="1"/>
      <c r="D43" s="1"/>
      <c r="F43" s="1"/>
      <c r="G43" s="1"/>
    </row>
    <row r="44" spans="1:16" x14ac:dyDescent="0.15">
      <c r="A44" s="1" t="s">
        <v>7</v>
      </c>
      <c r="B44" s="3" t="s">
        <v>36</v>
      </c>
      <c r="C44" s="3" t="s">
        <v>39</v>
      </c>
      <c r="D44" s="3" t="s">
        <v>43</v>
      </c>
      <c r="E44" s="3" t="s">
        <v>44</v>
      </c>
      <c r="F44" s="3" t="s">
        <v>39</v>
      </c>
      <c r="G44" s="3" t="s">
        <v>42</v>
      </c>
      <c r="H44" s="3"/>
      <c r="I44" s="3" t="s">
        <v>45</v>
      </c>
      <c r="J44" s="3"/>
      <c r="K44" s="3"/>
      <c r="L44" s="3"/>
      <c r="M44" s="3"/>
      <c r="N44" s="1"/>
      <c r="P44" s="3" t="s">
        <v>8</v>
      </c>
    </row>
    <row r="45" spans="1:16" x14ac:dyDescent="0.15">
      <c r="A45">
        <v>1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</row>
    <row r="46" spans="1:16" x14ac:dyDescent="0.15">
      <c r="A46">
        <v>2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16" x14ac:dyDescent="0.15">
      <c r="A47">
        <v>3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</row>
    <row r="48" spans="1:16" x14ac:dyDescent="0.15">
      <c r="A48">
        <v>4</v>
      </c>
      <c r="B48">
        <v>0</v>
      </c>
      <c r="C48">
        <v>1</v>
      </c>
      <c r="D48" t="s">
        <v>46</v>
      </c>
      <c r="E48">
        <v>1</v>
      </c>
      <c r="F48">
        <v>1</v>
      </c>
      <c r="G48">
        <v>1</v>
      </c>
    </row>
    <row r="49" spans="1:20" x14ac:dyDescent="0.15">
      <c r="A49">
        <v>5</v>
      </c>
      <c r="B49">
        <v>0</v>
      </c>
      <c r="C49">
        <v>1</v>
      </c>
      <c r="D49">
        <v>0</v>
      </c>
      <c r="E49" t="s">
        <v>46</v>
      </c>
      <c r="F49">
        <v>1</v>
      </c>
      <c r="G49">
        <v>1</v>
      </c>
      <c r="T49" s="4"/>
    </row>
    <row r="50" spans="1:20" x14ac:dyDescent="0.15">
      <c r="A50">
        <v>6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20" x14ac:dyDescent="0.15">
      <c r="A51">
        <v>7</v>
      </c>
      <c r="B51">
        <v>0</v>
      </c>
      <c r="C51">
        <v>1</v>
      </c>
      <c r="D51" t="s">
        <v>46</v>
      </c>
      <c r="E51" t="s">
        <v>46</v>
      </c>
      <c r="F51">
        <v>1</v>
      </c>
      <c r="G51">
        <v>1</v>
      </c>
    </row>
    <row r="52" spans="1:20" x14ac:dyDescent="0.15">
      <c r="A52">
        <v>8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</row>
    <row r="53" spans="1:20" x14ac:dyDescent="0.15">
      <c r="A53">
        <v>9</v>
      </c>
      <c r="B53">
        <v>0</v>
      </c>
      <c r="C53">
        <v>1</v>
      </c>
      <c r="D53">
        <v>0</v>
      </c>
      <c r="E53">
        <v>1</v>
      </c>
      <c r="F53" t="s">
        <v>46</v>
      </c>
      <c r="G53">
        <v>1</v>
      </c>
    </row>
    <row r="54" spans="1:20" x14ac:dyDescent="0.15">
      <c r="A54">
        <v>10</v>
      </c>
      <c r="B54">
        <v>0</v>
      </c>
      <c r="C54">
        <v>1</v>
      </c>
      <c r="D54">
        <v>0</v>
      </c>
      <c r="E54">
        <v>0</v>
      </c>
      <c r="F54" t="s">
        <v>46</v>
      </c>
      <c r="G54">
        <v>1</v>
      </c>
    </row>
    <row r="55" spans="1:20" x14ac:dyDescent="0.15">
      <c r="A55">
        <v>11</v>
      </c>
    </row>
    <row r="56" spans="1:20" x14ac:dyDescent="0.15">
      <c r="A56">
        <v>12</v>
      </c>
    </row>
    <row r="57" spans="1:20" x14ac:dyDescent="0.15">
      <c r="A57">
        <v>13</v>
      </c>
    </row>
    <row r="58" spans="1:20" x14ac:dyDescent="0.15">
      <c r="A58">
        <v>14</v>
      </c>
    </row>
    <row r="59" spans="1:20" x14ac:dyDescent="0.15">
      <c r="A59">
        <v>15</v>
      </c>
    </row>
    <row r="60" spans="1:20" x14ac:dyDescent="0.15">
      <c r="A60">
        <v>16</v>
      </c>
    </row>
    <row r="61" spans="1:20" x14ac:dyDescent="0.15">
      <c r="A61">
        <v>17</v>
      </c>
    </row>
    <row r="62" spans="1:20" x14ac:dyDescent="0.15">
      <c r="A62">
        <v>18</v>
      </c>
    </row>
    <row r="63" spans="1:20" x14ac:dyDescent="0.15">
      <c r="A63">
        <v>19</v>
      </c>
    </row>
    <row r="64" spans="1:20" x14ac:dyDescent="0.15">
      <c r="A64">
        <v>20</v>
      </c>
    </row>
    <row r="65" spans="1:16" x14ac:dyDescent="0.15">
      <c r="A65" t="s">
        <v>9</v>
      </c>
      <c r="B65">
        <f t="shared" ref="B65:G65" si="8">COUNTIFS(B45:B64,1)+COUNTIFS(B45:B64,0)+COUNTIFS(B45:B64,"p")</f>
        <v>10</v>
      </c>
      <c r="C65">
        <f t="shared" si="8"/>
        <v>10</v>
      </c>
      <c r="D65">
        <f t="shared" si="8"/>
        <v>10</v>
      </c>
      <c r="E65">
        <f t="shared" si="8"/>
        <v>10</v>
      </c>
      <c r="F65">
        <f t="shared" si="8"/>
        <v>10</v>
      </c>
      <c r="G65">
        <f t="shared" si="8"/>
        <v>10</v>
      </c>
      <c r="I65">
        <f>COUNTIFS(I45:I64,1)+COUNTIFS(I45:I64,0)+COUNTIFS(I45:I64,"p")</f>
        <v>0</v>
      </c>
    </row>
    <row r="66" spans="1:16" x14ac:dyDescent="0.15">
      <c r="A66" s="1" t="s">
        <v>2</v>
      </c>
      <c r="B66" s="7">
        <f>SUM(B45:B64)/B65</f>
        <v>0</v>
      </c>
      <c r="C66" s="7">
        <f>SUM(C45:C64)/C65</f>
        <v>1</v>
      </c>
      <c r="D66" s="7">
        <f t="shared" ref="D66:I66" si="9">SUM(D45:D64)/D65</f>
        <v>0.2</v>
      </c>
      <c r="E66" s="7">
        <f t="shared" si="9"/>
        <v>0.6</v>
      </c>
      <c r="F66" s="7">
        <f t="shared" si="9"/>
        <v>0.8</v>
      </c>
      <c r="G66" s="7">
        <f t="shared" si="9"/>
        <v>1</v>
      </c>
      <c r="H66" s="7"/>
      <c r="I66" s="7" t="e">
        <f t="shared" si="9"/>
        <v>#DIV/0!</v>
      </c>
      <c r="J66" s="7"/>
      <c r="K66" s="7"/>
      <c r="L66" s="7"/>
      <c r="M66" s="7"/>
      <c r="N66" s="7"/>
    </row>
    <row r="67" spans="1:16" x14ac:dyDescent="0.1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9" spans="1:16" x14ac:dyDescent="0.15">
      <c r="A69" s="1" t="s">
        <v>61</v>
      </c>
      <c r="B69" s="20"/>
    </row>
    <row r="70" spans="1:16" x14ac:dyDescent="0.15">
      <c r="A70" s="1" t="s">
        <v>16</v>
      </c>
      <c r="B70" s="4" t="s">
        <v>60</v>
      </c>
    </row>
    <row r="71" spans="1:16" x14ac:dyDescent="0.15">
      <c r="A71" s="1" t="s">
        <v>20</v>
      </c>
      <c r="C71" s="13" t="s">
        <v>38</v>
      </c>
    </row>
    <row r="72" spans="1:16" x14ac:dyDescent="0.15">
      <c r="A72" s="1" t="s">
        <v>49</v>
      </c>
      <c r="C72" t="s">
        <v>62</v>
      </c>
    </row>
    <row r="73" spans="1:16" x14ac:dyDescent="0.15">
      <c r="A73" s="1" t="s">
        <v>15</v>
      </c>
      <c r="B73" s="1" t="s">
        <v>71</v>
      </c>
    </row>
    <row r="74" spans="1:16" x14ac:dyDescent="0.15">
      <c r="B74" s="1"/>
    </row>
    <row r="75" spans="1:16" x14ac:dyDescent="0.15">
      <c r="B75" s="1"/>
    </row>
    <row r="76" spans="1:16" x14ac:dyDescent="0.15">
      <c r="A76" s="16"/>
      <c r="B76" s="1"/>
    </row>
    <row r="77" spans="1:16" x14ac:dyDescent="0.15">
      <c r="B77" s="1" t="s">
        <v>37</v>
      </c>
      <c r="G77" s="2"/>
    </row>
    <row r="78" spans="1:16" x14ac:dyDescent="0.15">
      <c r="A78" s="1"/>
      <c r="D78" s="1"/>
      <c r="F78" s="1"/>
      <c r="G78" s="1"/>
    </row>
    <row r="79" spans="1:16" x14ac:dyDescent="0.15">
      <c r="A79" s="1" t="s">
        <v>7</v>
      </c>
      <c r="B79" s="3" t="s">
        <v>36</v>
      </c>
      <c r="C79" s="3" t="s">
        <v>39</v>
      </c>
      <c r="D79" s="3" t="s">
        <v>43</v>
      </c>
      <c r="E79" s="3" t="s">
        <v>44</v>
      </c>
      <c r="F79" s="3" t="s">
        <v>39</v>
      </c>
      <c r="G79" s="3" t="s">
        <v>42</v>
      </c>
      <c r="H79" s="3"/>
      <c r="I79" s="3"/>
      <c r="J79" s="3"/>
      <c r="K79" s="3"/>
      <c r="L79" s="3"/>
      <c r="M79" s="3"/>
      <c r="N79" s="1"/>
      <c r="P79" s="3" t="s">
        <v>8</v>
      </c>
    </row>
    <row r="80" spans="1:16" x14ac:dyDescent="0.15">
      <c r="A80">
        <v>1</v>
      </c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</row>
    <row r="81" spans="1:20" x14ac:dyDescent="0.15">
      <c r="A81">
        <v>2</v>
      </c>
      <c r="B81">
        <v>0</v>
      </c>
      <c r="C81">
        <v>1</v>
      </c>
      <c r="D81">
        <v>0</v>
      </c>
      <c r="E81" t="s">
        <v>46</v>
      </c>
      <c r="F81">
        <v>1</v>
      </c>
      <c r="G81">
        <v>1</v>
      </c>
    </row>
    <row r="82" spans="1:20" x14ac:dyDescent="0.15">
      <c r="A82">
        <v>3</v>
      </c>
      <c r="B82">
        <v>0</v>
      </c>
      <c r="C82">
        <v>1</v>
      </c>
      <c r="D82" t="s">
        <v>46</v>
      </c>
      <c r="E82" t="s">
        <v>46</v>
      </c>
      <c r="F82">
        <v>1</v>
      </c>
      <c r="G82">
        <v>1</v>
      </c>
    </row>
    <row r="83" spans="1:20" x14ac:dyDescent="0.15">
      <c r="A83">
        <v>4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</row>
    <row r="84" spans="1:20" x14ac:dyDescent="0.15">
      <c r="A84">
        <v>5</v>
      </c>
      <c r="B84" t="s">
        <v>46</v>
      </c>
      <c r="C84">
        <v>1</v>
      </c>
      <c r="D84">
        <v>0</v>
      </c>
      <c r="E84" t="s">
        <v>46</v>
      </c>
      <c r="F84">
        <v>1</v>
      </c>
      <c r="G84">
        <v>1</v>
      </c>
      <c r="T84" s="4"/>
    </row>
    <row r="85" spans="1:20" x14ac:dyDescent="0.15">
      <c r="A85">
        <v>6</v>
      </c>
      <c r="B85" t="s">
        <v>46</v>
      </c>
      <c r="C85">
        <v>1</v>
      </c>
      <c r="D85">
        <v>0</v>
      </c>
      <c r="E85">
        <v>0</v>
      </c>
      <c r="F85">
        <v>1</v>
      </c>
      <c r="G85">
        <v>1</v>
      </c>
    </row>
    <row r="86" spans="1:20" x14ac:dyDescent="0.15">
      <c r="A86">
        <v>7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</row>
    <row r="87" spans="1:20" x14ac:dyDescent="0.15">
      <c r="A87">
        <v>8</v>
      </c>
      <c r="B87">
        <v>0</v>
      </c>
      <c r="C87" t="s">
        <v>46</v>
      </c>
      <c r="D87">
        <v>0</v>
      </c>
      <c r="E87">
        <v>1</v>
      </c>
      <c r="F87">
        <v>1</v>
      </c>
      <c r="G87">
        <v>1</v>
      </c>
    </row>
    <row r="88" spans="1:20" x14ac:dyDescent="0.15">
      <c r="A88">
        <v>9</v>
      </c>
      <c r="B88">
        <v>0</v>
      </c>
      <c r="C88">
        <v>1</v>
      </c>
      <c r="D88">
        <v>0</v>
      </c>
      <c r="E88" t="s">
        <v>46</v>
      </c>
      <c r="F88">
        <v>1</v>
      </c>
      <c r="G88">
        <v>1</v>
      </c>
    </row>
    <row r="89" spans="1:20" x14ac:dyDescent="0.15">
      <c r="A89">
        <v>10</v>
      </c>
      <c r="B89">
        <v>0</v>
      </c>
      <c r="C89">
        <v>1</v>
      </c>
      <c r="D89">
        <v>0</v>
      </c>
      <c r="E89">
        <v>1</v>
      </c>
      <c r="F89">
        <v>1</v>
      </c>
      <c r="G89">
        <v>1</v>
      </c>
    </row>
    <row r="90" spans="1:20" x14ac:dyDescent="0.15">
      <c r="A90">
        <v>11</v>
      </c>
    </row>
    <row r="91" spans="1:20" x14ac:dyDescent="0.15">
      <c r="A91">
        <v>12</v>
      </c>
    </row>
    <row r="92" spans="1:20" x14ac:dyDescent="0.15">
      <c r="A92">
        <v>13</v>
      </c>
    </row>
    <row r="93" spans="1:20" x14ac:dyDescent="0.15">
      <c r="A93">
        <v>14</v>
      </c>
    </row>
    <row r="94" spans="1:20" x14ac:dyDescent="0.15">
      <c r="A94">
        <v>15</v>
      </c>
    </row>
    <row r="95" spans="1:20" x14ac:dyDescent="0.15">
      <c r="A95">
        <v>16</v>
      </c>
    </row>
    <row r="96" spans="1:20" x14ac:dyDescent="0.15">
      <c r="A96">
        <v>17</v>
      </c>
    </row>
    <row r="97" spans="1:14" x14ac:dyDescent="0.15">
      <c r="A97">
        <v>18</v>
      </c>
    </row>
    <row r="98" spans="1:14" x14ac:dyDescent="0.15">
      <c r="A98">
        <v>19</v>
      </c>
    </row>
    <row r="99" spans="1:14" x14ac:dyDescent="0.15">
      <c r="A99">
        <v>20</v>
      </c>
    </row>
    <row r="100" spans="1:14" x14ac:dyDescent="0.15">
      <c r="A100" t="s">
        <v>9</v>
      </c>
      <c r="B100">
        <f>COUNTIFS(B80:B99,1)+COUNTIFS(B80:B99,0)+COUNTIFS(B80:B99,"p")</f>
        <v>10</v>
      </c>
      <c r="C100">
        <f t="shared" ref="C100:G100" si="10">COUNTIFS(C80:C99,1)+COUNTIFS(C80:C99,0)+COUNTIFS(C80:C99,"p")</f>
        <v>10</v>
      </c>
      <c r="D100">
        <f t="shared" si="10"/>
        <v>10</v>
      </c>
      <c r="E100">
        <f t="shared" si="10"/>
        <v>10</v>
      </c>
      <c r="F100">
        <f t="shared" si="10"/>
        <v>10</v>
      </c>
      <c r="G100">
        <f t="shared" si="10"/>
        <v>10</v>
      </c>
    </row>
    <row r="101" spans="1:14" x14ac:dyDescent="0.15">
      <c r="A101" s="1" t="s">
        <v>2</v>
      </c>
      <c r="B101" s="7">
        <f>SUM(B80:B99)/B100</f>
        <v>0</v>
      </c>
      <c r="C101" s="7">
        <f t="shared" ref="C101:G101" si="11">SUM(C80:C99)/C100</f>
        <v>0.9</v>
      </c>
      <c r="D101" s="7">
        <f t="shared" si="11"/>
        <v>0</v>
      </c>
      <c r="E101" s="7">
        <f t="shared" si="11"/>
        <v>0.4</v>
      </c>
      <c r="F101" s="7">
        <f t="shared" si="11"/>
        <v>1</v>
      </c>
      <c r="G101" s="7">
        <f t="shared" si="11"/>
        <v>1</v>
      </c>
      <c r="H101" s="7"/>
      <c r="I101" s="7"/>
      <c r="J101" s="7"/>
      <c r="K101" s="7"/>
      <c r="L101" s="7"/>
      <c r="M101" s="7"/>
      <c r="N101" s="7"/>
    </row>
    <row r="102" spans="1:14" x14ac:dyDescent="0.15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4" spans="1:14" x14ac:dyDescent="0.15">
      <c r="A104" s="1" t="s">
        <v>67</v>
      </c>
    </row>
    <row r="105" spans="1:14" x14ac:dyDescent="0.15">
      <c r="A105" s="1" t="s">
        <v>19</v>
      </c>
      <c r="B105" s="4" t="s">
        <v>60</v>
      </c>
    </row>
    <row r="106" spans="1:14" x14ac:dyDescent="0.15">
      <c r="A106" s="1" t="s">
        <v>20</v>
      </c>
      <c r="C106" s="13" t="s">
        <v>38</v>
      </c>
    </row>
    <row r="107" spans="1:14" x14ac:dyDescent="0.15">
      <c r="A107" s="1" t="s">
        <v>49</v>
      </c>
      <c r="C107" t="s">
        <v>68</v>
      </c>
    </row>
    <row r="108" spans="1:14" x14ac:dyDescent="0.15">
      <c r="A108" s="1" t="s">
        <v>15</v>
      </c>
      <c r="B108" s="1" t="s">
        <v>69</v>
      </c>
    </row>
    <row r="109" spans="1:14" x14ac:dyDescent="0.15">
      <c r="B109" s="1"/>
    </row>
    <row r="110" spans="1:14" x14ac:dyDescent="0.15">
      <c r="B110" s="1"/>
    </row>
    <row r="111" spans="1:14" x14ac:dyDescent="0.15">
      <c r="A111" s="16"/>
      <c r="B111" s="1"/>
    </row>
    <row r="112" spans="1:14" x14ac:dyDescent="0.15">
      <c r="B112" s="1" t="s">
        <v>37</v>
      </c>
      <c r="G112" s="2"/>
    </row>
    <row r="113" spans="1:20" x14ac:dyDescent="0.15">
      <c r="A113" s="1"/>
      <c r="D113" s="1"/>
      <c r="F113" s="1"/>
      <c r="G113" s="1"/>
    </row>
    <row r="114" spans="1:20" x14ac:dyDescent="0.15">
      <c r="A114" s="1" t="s">
        <v>7</v>
      </c>
      <c r="B114" s="3" t="s">
        <v>36</v>
      </c>
      <c r="C114" s="3" t="s">
        <v>39</v>
      </c>
      <c r="D114" s="3" t="s">
        <v>43</v>
      </c>
      <c r="E114" s="3" t="s">
        <v>44</v>
      </c>
      <c r="F114" s="3" t="s">
        <v>39</v>
      </c>
      <c r="G114" s="3" t="s">
        <v>42</v>
      </c>
      <c r="H114" s="3"/>
      <c r="I114" s="3"/>
      <c r="J114" s="3"/>
      <c r="K114" s="3"/>
      <c r="L114" s="3"/>
      <c r="M114" s="3"/>
      <c r="N114" s="1"/>
      <c r="P114" s="3" t="s">
        <v>8</v>
      </c>
    </row>
    <row r="115" spans="1:20" x14ac:dyDescent="0.15">
      <c r="A115">
        <v>1</v>
      </c>
      <c r="B115" t="s">
        <v>46</v>
      </c>
      <c r="C115">
        <v>1</v>
      </c>
      <c r="D115" t="s">
        <v>46</v>
      </c>
      <c r="E115">
        <v>1</v>
      </c>
      <c r="F115">
        <v>1</v>
      </c>
      <c r="G115">
        <v>1</v>
      </c>
    </row>
    <row r="116" spans="1:20" x14ac:dyDescent="0.15">
      <c r="A116">
        <v>2</v>
      </c>
      <c r="B116">
        <v>0</v>
      </c>
      <c r="C116">
        <v>1</v>
      </c>
      <c r="D116">
        <v>0</v>
      </c>
      <c r="E116" t="s">
        <v>46</v>
      </c>
      <c r="F116">
        <v>1</v>
      </c>
      <c r="G116">
        <v>1</v>
      </c>
    </row>
    <row r="117" spans="1:20" x14ac:dyDescent="0.15">
      <c r="A117">
        <v>3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</row>
    <row r="118" spans="1:20" x14ac:dyDescent="0.15">
      <c r="A118">
        <v>4</v>
      </c>
      <c r="B118">
        <v>0</v>
      </c>
      <c r="C118" t="s">
        <v>46</v>
      </c>
      <c r="D118">
        <v>0</v>
      </c>
      <c r="E118" t="s">
        <v>46</v>
      </c>
      <c r="F118">
        <v>0</v>
      </c>
      <c r="G118">
        <v>1</v>
      </c>
    </row>
    <row r="119" spans="1:20" x14ac:dyDescent="0.15">
      <c r="A119">
        <v>5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T119" s="4"/>
    </row>
    <row r="120" spans="1:20" x14ac:dyDescent="0.15">
      <c r="A120">
        <v>6</v>
      </c>
      <c r="B120">
        <v>0</v>
      </c>
      <c r="C120">
        <v>1</v>
      </c>
      <c r="D120" t="s">
        <v>46</v>
      </c>
      <c r="E120" t="s">
        <v>46</v>
      </c>
      <c r="F120">
        <v>1</v>
      </c>
      <c r="G120">
        <v>1</v>
      </c>
    </row>
    <row r="121" spans="1:20" x14ac:dyDescent="0.15">
      <c r="A121">
        <v>7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</row>
    <row r="122" spans="1:20" x14ac:dyDescent="0.15">
      <c r="A122">
        <v>8</v>
      </c>
      <c r="B122">
        <v>0</v>
      </c>
      <c r="C122">
        <v>1</v>
      </c>
      <c r="D122">
        <v>0</v>
      </c>
      <c r="E122" t="s">
        <v>46</v>
      </c>
      <c r="F122">
        <v>1</v>
      </c>
      <c r="G122">
        <v>1</v>
      </c>
    </row>
    <row r="123" spans="1:20" x14ac:dyDescent="0.15">
      <c r="A123">
        <v>9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1</v>
      </c>
    </row>
    <row r="124" spans="1:20" x14ac:dyDescent="0.15">
      <c r="A124">
        <v>10</v>
      </c>
      <c r="B124" t="s">
        <v>46</v>
      </c>
      <c r="C124">
        <v>1</v>
      </c>
      <c r="D124">
        <v>0</v>
      </c>
      <c r="E124" t="s">
        <v>46</v>
      </c>
      <c r="F124">
        <v>1</v>
      </c>
      <c r="G124">
        <v>1</v>
      </c>
    </row>
    <row r="125" spans="1:20" x14ac:dyDescent="0.15">
      <c r="A125">
        <v>11</v>
      </c>
    </row>
    <row r="126" spans="1:20" x14ac:dyDescent="0.15">
      <c r="A126">
        <v>12</v>
      </c>
    </row>
    <row r="127" spans="1:20" x14ac:dyDescent="0.15">
      <c r="A127">
        <v>13</v>
      </c>
    </row>
    <row r="128" spans="1:20" x14ac:dyDescent="0.15">
      <c r="A128">
        <v>14</v>
      </c>
    </row>
    <row r="129" spans="1:14" x14ac:dyDescent="0.15">
      <c r="A129">
        <v>15</v>
      </c>
    </row>
    <row r="130" spans="1:14" x14ac:dyDescent="0.15">
      <c r="A130">
        <v>16</v>
      </c>
    </row>
    <row r="131" spans="1:14" x14ac:dyDescent="0.15">
      <c r="A131">
        <v>17</v>
      </c>
    </row>
    <row r="132" spans="1:14" x14ac:dyDescent="0.15">
      <c r="A132">
        <v>18</v>
      </c>
    </row>
    <row r="133" spans="1:14" x14ac:dyDescent="0.15">
      <c r="A133">
        <v>19</v>
      </c>
    </row>
    <row r="134" spans="1:14" x14ac:dyDescent="0.15">
      <c r="A134">
        <v>20</v>
      </c>
    </row>
    <row r="135" spans="1:14" x14ac:dyDescent="0.15">
      <c r="A135" t="s">
        <v>9</v>
      </c>
      <c r="B135">
        <f>COUNTIFS(B115:B134,1)+COUNTIFS(B115:B134,0)+COUNTIFS(B115:B134,"p")</f>
        <v>10</v>
      </c>
      <c r="C135">
        <f t="shared" ref="C135:G135" si="12">COUNTIFS(C115:C134,1)+COUNTIFS(C115:C134,0)+COUNTIFS(C115:C134,"p")</f>
        <v>10</v>
      </c>
      <c r="D135">
        <f t="shared" si="12"/>
        <v>10</v>
      </c>
      <c r="E135">
        <f t="shared" si="12"/>
        <v>10</v>
      </c>
      <c r="F135">
        <f t="shared" si="12"/>
        <v>10</v>
      </c>
      <c r="G135">
        <f t="shared" si="12"/>
        <v>10</v>
      </c>
    </row>
    <row r="136" spans="1:14" x14ac:dyDescent="0.15">
      <c r="A136" s="1" t="s">
        <v>2</v>
      </c>
      <c r="B136" s="7">
        <f>SUM(B115:B134)/B135</f>
        <v>0</v>
      </c>
      <c r="C136" s="7">
        <f t="shared" ref="C136:E136" si="13">SUM(C115:C134)/C135</f>
        <v>0.9</v>
      </c>
      <c r="D136" s="7">
        <f t="shared" si="13"/>
        <v>0</v>
      </c>
      <c r="E136" s="7">
        <f t="shared" si="13"/>
        <v>0.4</v>
      </c>
      <c r="F136" s="7">
        <f>SUM(F115:F134)/F135</f>
        <v>0.9</v>
      </c>
      <c r="G136" s="7">
        <f t="shared" ref="G136" si="14">SUM(G115:G134)/G135</f>
        <v>1</v>
      </c>
      <c r="H136" s="7"/>
      <c r="I136" s="7"/>
      <c r="J136" s="7"/>
      <c r="K136" s="7"/>
      <c r="L136" s="7"/>
      <c r="M136" s="7"/>
      <c r="N136" s="7"/>
    </row>
    <row r="138" spans="1:14" x14ac:dyDescent="0.15">
      <c r="A138" s="1"/>
    </row>
    <row r="139" spans="1:14" x14ac:dyDescent="0.15">
      <c r="A139" s="1"/>
    </row>
    <row r="140" spans="1:14" x14ac:dyDescent="0.15">
      <c r="A140" s="1" t="s">
        <v>80</v>
      </c>
      <c r="B140" s="24"/>
    </row>
    <row r="141" spans="1:14" x14ac:dyDescent="0.15">
      <c r="A141" s="1" t="s">
        <v>19</v>
      </c>
      <c r="B141" s="4" t="s">
        <v>60</v>
      </c>
    </row>
    <row r="142" spans="1:14" x14ac:dyDescent="0.15">
      <c r="A142" s="1" t="s">
        <v>20</v>
      </c>
      <c r="C142" s="13" t="s">
        <v>38</v>
      </c>
    </row>
    <row r="143" spans="1:14" x14ac:dyDescent="0.15">
      <c r="A143" s="1" t="s">
        <v>49</v>
      </c>
      <c r="C143" t="s">
        <v>48</v>
      </c>
    </row>
    <row r="144" spans="1:14" x14ac:dyDescent="0.15">
      <c r="A144" s="1" t="s">
        <v>15</v>
      </c>
      <c r="B144" s="1" t="s">
        <v>81</v>
      </c>
    </row>
    <row r="145" spans="1:20" x14ac:dyDescent="0.15">
      <c r="A145" s="1"/>
    </row>
    <row r="146" spans="1:20" x14ac:dyDescent="0.15">
      <c r="A146" s="16"/>
      <c r="B146" s="1"/>
    </row>
    <row r="147" spans="1:20" x14ac:dyDescent="0.15">
      <c r="B147" s="1" t="s">
        <v>37</v>
      </c>
      <c r="F147" s="4"/>
      <c r="G147" s="2"/>
    </row>
    <row r="148" spans="1:20" x14ac:dyDescent="0.15">
      <c r="A148" s="1"/>
      <c r="D148" s="1"/>
      <c r="F148" s="1"/>
      <c r="G148" s="1"/>
    </row>
    <row r="149" spans="1:20" x14ac:dyDescent="0.15">
      <c r="A149" s="1" t="s">
        <v>7</v>
      </c>
      <c r="B149" s="3" t="s">
        <v>36</v>
      </c>
      <c r="C149" s="3" t="s">
        <v>39</v>
      </c>
      <c r="D149" s="3" t="s">
        <v>43</v>
      </c>
      <c r="E149" s="3" t="s">
        <v>44</v>
      </c>
      <c r="F149" s="3" t="s">
        <v>39</v>
      </c>
      <c r="G149" s="3" t="s">
        <v>42</v>
      </c>
      <c r="H149" s="3"/>
      <c r="I149" s="3"/>
      <c r="J149" s="3"/>
      <c r="K149" s="3"/>
    </row>
    <row r="150" spans="1:20" x14ac:dyDescent="0.15">
      <c r="A150">
        <v>1</v>
      </c>
      <c r="B150">
        <v>0</v>
      </c>
      <c r="C150">
        <v>1</v>
      </c>
      <c r="D150">
        <v>0</v>
      </c>
      <c r="E150" t="s">
        <v>46</v>
      </c>
      <c r="F150">
        <v>1</v>
      </c>
      <c r="G150">
        <v>1</v>
      </c>
    </row>
    <row r="151" spans="1:20" x14ac:dyDescent="0.15">
      <c r="A151">
        <v>2</v>
      </c>
      <c r="B151" t="s">
        <v>46</v>
      </c>
      <c r="C151">
        <v>1</v>
      </c>
      <c r="D151">
        <v>0</v>
      </c>
      <c r="E151" t="s">
        <v>46</v>
      </c>
      <c r="F151">
        <v>1</v>
      </c>
      <c r="G151">
        <v>1</v>
      </c>
    </row>
    <row r="152" spans="1:20" x14ac:dyDescent="0.15">
      <c r="A152">
        <v>3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1</v>
      </c>
    </row>
    <row r="153" spans="1:20" x14ac:dyDescent="0.15">
      <c r="A153">
        <v>4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  <c r="L153" s="8"/>
      <c r="M153" s="1"/>
    </row>
    <row r="154" spans="1:20" x14ac:dyDescent="0.15">
      <c r="A154">
        <v>5</v>
      </c>
      <c r="B154">
        <v>0</v>
      </c>
      <c r="C154" t="s">
        <v>46</v>
      </c>
      <c r="D154">
        <v>0</v>
      </c>
      <c r="E154" t="s">
        <v>46</v>
      </c>
      <c r="F154">
        <v>1</v>
      </c>
      <c r="G154">
        <v>1</v>
      </c>
    </row>
    <row r="155" spans="1:20" x14ac:dyDescent="0.15">
      <c r="A155">
        <v>6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</row>
    <row r="156" spans="1:20" x14ac:dyDescent="0.15">
      <c r="A156">
        <v>7</v>
      </c>
      <c r="B156">
        <v>0</v>
      </c>
      <c r="C156">
        <v>1</v>
      </c>
      <c r="D156">
        <v>0</v>
      </c>
      <c r="E156">
        <v>0</v>
      </c>
      <c r="F156" t="s">
        <v>46</v>
      </c>
      <c r="G156">
        <v>1</v>
      </c>
    </row>
    <row r="157" spans="1:20" x14ac:dyDescent="0.15">
      <c r="A157">
        <v>8</v>
      </c>
      <c r="B157" t="s">
        <v>46</v>
      </c>
      <c r="C157">
        <v>1</v>
      </c>
      <c r="D157">
        <v>0</v>
      </c>
      <c r="E157">
        <v>1</v>
      </c>
      <c r="F157">
        <v>1</v>
      </c>
      <c r="G157">
        <v>1</v>
      </c>
    </row>
    <row r="158" spans="1:20" x14ac:dyDescent="0.15">
      <c r="A158">
        <v>9</v>
      </c>
      <c r="B158">
        <v>1</v>
      </c>
      <c r="C158">
        <v>1</v>
      </c>
      <c r="D158">
        <v>0</v>
      </c>
      <c r="E158" t="s">
        <v>46</v>
      </c>
      <c r="F158">
        <v>1</v>
      </c>
      <c r="G158">
        <v>1</v>
      </c>
      <c r="T158" s="4"/>
    </row>
    <row r="159" spans="1:20" x14ac:dyDescent="0.15">
      <c r="A159">
        <v>10</v>
      </c>
      <c r="B159">
        <v>0</v>
      </c>
      <c r="C159">
        <v>1</v>
      </c>
      <c r="D159">
        <v>0</v>
      </c>
      <c r="E159">
        <v>0</v>
      </c>
      <c r="F159" t="s">
        <v>46</v>
      </c>
      <c r="G159">
        <v>1</v>
      </c>
    </row>
    <row r="160" spans="1:20" x14ac:dyDescent="0.15">
      <c r="A160">
        <v>11</v>
      </c>
    </row>
    <row r="161" spans="1:14" x14ac:dyDescent="0.15">
      <c r="A161">
        <v>12</v>
      </c>
    </row>
    <row r="162" spans="1:14" x14ac:dyDescent="0.15">
      <c r="A162">
        <v>13</v>
      </c>
    </row>
    <row r="163" spans="1:14" x14ac:dyDescent="0.15">
      <c r="A163">
        <v>14</v>
      </c>
    </row>
    <row r="164" spans="1:14" x14ac:dyDescent="0.15">
      <c r="A164">
        <v>15</v>
      </c>
    </row>
    <row r="165" spans="1:14" x14ac:dyDescent="0.15">
      <c r="A165">
        <v>16</v>
      </c>
    </row>
    <row r="166" spans="1:14" x14ac:dyDescent="0.15">
      <c r="A166">
        <v>17</v>
      </c>
    </row>
    <row r="167" spans="1:14" x14ac:dyDescent="0.15">
      <c r="A167">
        <v>18</v>
      </c>
    </row>
    <row r="168" spans="1:14" x14ac:dyDescent="0.15">
      <c r="A168">
        <v>19</v>
      </c>
    </row>
    <row r="169" spans="1:14" x14ac:dyDescent="0.15">
      <c r="A169">
        <v>20</v>
      </c>
    </row>
    <row r="170" spans="1:14" x14ac:dyDescent="0.15">
      <c r="A170" t="s">
        <v>9</v>
      </c>
      <c r="B170">
        <f>COUNTIFS(B150:B169,1)+COUNTIFS(B150:B169,0)+COUNTIFS(B150:B169,"p")</f>
        <v>10</v>
      </c>
      <c r="C170">
        <f t="shared" ref="C170:G170" si="15">COUNTIFS(C150:C169,1)+COUNTIFS(C150:C169,0)+COUNTIFS(C150:C169,"p")</f>
        <v>10</v>
      </c>
      <c r="D170">
        <f t="shared" si="15"/>
        <v>10</v>
      </c>
      <c r="E170">
        <f t="shared" si="15"/>
        <v>10</v>
      </c>
      <c r="F170">
        <f t="shared" si="15"/>
        <v>10</v>
      </c>
      <c r="G170">
        <f t="shared" si="15"/>
        <v>10</v>
      </c>
    </row>
    <row r="171" spans="1:14" x14ac:dyDescent="0.15">
      <c r="A171" s="1" t="s">
        <v>2</v>
      </c>
      <c r="B171" s="7">
        <f>SUM(B150:B169)/B170</f>
        <v>0.2</v>
      </c>
      <c r="C171" s="7">
        <f t="shared" ref="C171:E171" si="16">SUM(C150:C169)/C170</f>
        <v>0.9</v>
      </c>
      <c r="D171" s="7">
        <f t="shared" si="16"/>
        <v>0</v>
      </c>
      <c r="E171" s="7">
        <f t="shared" si="16"/>
        <v>0.3</v>
      </c>
      <c r="F171" s="7">
        <f>SUM(F150:F169)/F170</f>
        <v>0.7</v>
      </c>
      <c r="G171" s="7">
        <f t="shared" ref="G171" si="17">SUM(G150:G169)/G170</f>
        <v>1</v>
      </c>
      <c r="H171" s="7"/>
      <c r="I171" s="7"/>
      <c r="J171" s="7"/>
      <c r="K171" s="7"/>
    </row>
    <row r="175" spans="1:14" x14ac:dyDescent="0.15">
      <c r="A175" s="1" t="s">
        <v>89</v>
      </c>
      <c r="B175" s="24"/>
      <c r="H175" s="7"/>
      <c r="I175" s="7"/>
      <c r="J175" s="7"/>
      <c r="K175" s="7"/>
      <c r="L175" s="7"/>
      <c r="N175" s="7"/>
    </row>
    <row r="176" spans="1:14" x14ac:dyDescent="0.15">
      <c r="A176" s="1" t="s">
        <v>19</v>
      </c>
      <c r="B176" s="4" t="s">
        <v>60</v>
      </c>
    </row>
    <row r="177" spans="1:7" x14ac:dyDescent="0.15">
      <c r="A177" s="1" t="s">
        <v>20</v>
      </c>
      <c r="C177" s="13" t="s">
        <v>38</v>
      </c>
    </row>
    <row r="178" spans="1:7" x14ac:dyDescent="0.15">
      <c r="A178" s="1" t="s">
        <v>49</v>
      </c>
      <c r="C178" t="s">
        <v>48</v>
      </c>
    </row>
    <row r="179" spans="1:7" x14ac:dyDescent="0.15">
      <c r="A179" s="1" t="s">
        <v>15</v>
      </c>
      <c r="B179" s="1" t="s">
        <v>90</v>
      </c>
    </row>
    <row r="180" spans="1:7" x14ac:dyDescent="0.15">
      <c r="A180" s="1"/>
    </row>
    <row r="181" spans="1:7" x14ac:dyDescent="0.15">
      <c r="A181" s="16"/>
      <c r="B181" s="1"/>
    </row>
    <row r="182" spans="1:7" x14ac:dyDescent="0.15">
      <c r="B182" s="1" t="s">
        <v>37</v>
      </c>
      <c r="F182" s="4"/>
      <c r="G182" s="2"/>
    </row>
    <row r="183" spans="1:7" x14ac:dyDescent="0.15">
      <c r="A183" s="1"/>
      <c r="D183" s="1"/>
      <c r="F183" s="1"/>
      <c r="G183" s="1"/>
    </row>
    <row r="184" spans="1:7" x14ac:dyDescent="0.15">
      <c r="A184" s="1" t="s">
        <v>7</v>
      </c>
      <c r="B184" s="12" t="s">
        <v>36</v>
      </c>
      <c r="C184" s="12" t="s">
        <v>39</v>
      </c>
      <c r="D184" s="12" t="s">
        <v>43</v>
      </c>
      <c r="E184" s="12" t="s">
        <v>44</v>
      </c>
      <c r="F184" s="12" t="s">
        <v>39</v>
      </c>
      <c r="G184" s="12" t="s">
        <v>42</v>
      </c>
    </row>
    <row r="185" spans="1:7" x14ac:dyDescent="0.15">
      <c r="A185">
        <v>1</v>
      </c>
      <c r="B185">
        <v>0</v>
      </c>
      <c r="C185">
        <v>1</v>
      </c>
      <c r="D185">
        <v>0</v>
      </c>
      <c r="E185" s="4" t="s">
        <v>46</v>
      </c>
      <c r="F185" s="4">
        <v>1</v>
      </c>
      <c r="G185" s="4">
        <v>1</v>
      </c>
    </row>
    <row r="186" spans="1:7" x14ac:dyDescent="0.15">
      <c r="A186">
        <v>2</v>
      </c>
      <c r="B186">
        <v>0</v>
      </c>
      <c r="C186">
        <v>1</v>
      </c>
      <c r="D186">
        <v>0</v>
      </c>
      <c r="E186" s="4" t="s">
        <v>46</v>
      </c>
      <c r="F186" s="4">
        <v>1</v>
      </c>
      <c r="G186" s="4">
        <v>1</v>
      </c>
    </row>
    <row r="187" spans="1:7" x14ac:dyDescent="0.15">
      <c r="A187">
        <v>3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</row>
    <row r="188" spans="1:7" x14ac:dyDescent="0.15">
      <c r="A188">
        <v>4</v>
      </c>
      <c r="B188" s="4" t="s">
        <v>46</v>
      </c>
      <c r="C188">
        <v>1</v>
      </c>
      <c r="D188">
        <v>0</v>
      </c>
      <c r="E188">
        <v>0</v>
      </c>
      <c r="F188">
        <v>1</v>
      </c>
      <c r="G188">
        <v>1</v>
      </c>
    </row>
    <row r="189" spans="1:7" x14ac:dyDescent="0.15">
      <c r="A189">
        <v>5</v>
      </c>
      <c r="B189" s="4">
        <v>0</v>
      </c>
      <c r="C189">
        <v>1</v>
      </c>
      <c r="D189">
        <v>0</v>
      </c>
      <c r="E189" s="4" t="s">
        <v>46</v>
      </c>
      <c r="F189" s="4">
        <v>1</v>
      </c>
      <c r="G189" s="4">
        <v>1</v>
      </c>
    </row>
    <row r="190" spans="1:7" x14ac:dyDescent="0.15">
      <c r="A190">
        <v>6</v>
      </c>
      <c r="B190" s="4">
        <v>0</v>
      </c>
      <c r="C190">
        <v>1</v>
      </c>
      <c r="D190">
        <v>0</v>
      </c>
      <c r="E190">
        <v>1</v>
      </c>
      <c r="F190" s="4">
        <v>1</v>
      </c>
      <c r="G190" s="4">
        <v>1</v>
      </c>
    </row>
    <row r="191" spans="1:7" x14ac:dyDescent="0.15">
      <c r="A191">
        <v>7</v>
      </c>
      <c r="B191" s="4">
        <v>0</v>
      </c>
      <c r="C191">
        <v>1</v>
      </c>
      <c r="D191">
        <v>0</v>
      </c>
      <c r="E191">
        <v>0</v>
      </c>
      <c r="F191" s="4">
        <v>1</v>
      </c>
      <c r="G191" s="4">
        <v>1</v>
      </c>
    </row>
    <row r="192" spans="1:7" x14ac:dyDescent="0.15">
      <c r="A192">
        <v>8</v>
      </c>
      <c r="B192" s="4">
        <v>0</v>
      </c>
      <c r="C192">
        <v>1</v>
      </c>
      <c r="D192">
        <v>0</v>
      </c>
      <c r="E192" s="4" t="s">
        <v>46</v>
      </c>
      <c r="F192" s="4">
        <v>1</v>
      </c>
      <c r="G192" s="4">
        <v>1</v>
      </c>
    </row>
    <row r="193" spans="1:7" x14ac:dyDescent="0.15">
      <c r="A193">
        <v>9</v>
      </c>
      <c r="B193" s="4">
        <v>0</v>
      </c>
      <c r="C193">
        <v>1</v>
      </c>
      <c r="D193">
        <v>0</v>
      </c>
      <c r="E193" s="4">
        <v>1</v>
      </c>
      <c r="F193" s="4">
        <v>1</v>
      </c>
      <c r="G193" s="4">
        <v>1</v>
      </c>
    </row>
    <row r="194" spans="1:7" x14ac:dyDescent="0.15">
      <c r="A194">
        <v>10</v>
      </c>
      <c r="B194" s="4">
        <v>0</v>
      </c>
      <c r="C194">
        <v>1</v>
      </c>
      <c r="D194">
        <v>0</v>
      </c>
      <c r="E194" s="4">
        <v>1</v>
      </c>
      <c r="F194" s="4">
        <v>1</v>
      </c>
      <c r="G194" s="4">
        <v>1</v>
      </c>
    </row>
    <row r="195" spans="1:7" x14ac:dyDescent="0.15">
      <c r="A195">
        <v>11</v>
      </c>
    </row>
    <row r="196" spans="1:7" x14ac:dyDescent="0.15">
      <c r="A196">
        <v>12</v>
      </c>
    </row>
    <row r="197" spans="1:7" x14ac:dyDescent="0.15">
      <c r="A197">
        <v>13</v>
      </c>
    </row>
    <row r="198" spans="1:7" x14ac:dyDescent="0.15">
      <c r="A198">
        <v>14</v>
      </c>
    </row>
    <row r="199" spans="1:7" x14ac:dyDescent="0.15">
      <c r="A199">
        <v>15</v>
      </c>
    </row>
    <row r="200" spans="1:7" x14ac:dyDescent="0.15">
      <c r="A200">
        <v>16</v>
      </c>
    </row>
    <row r="201" spans="1:7" x14ac:dyDescent="0.15">
      <c r="A201">
        <v>17</v>
      </c>
    </row>
    <row r="202" spans="1:7" x14ac:dyDescent="0.15">
      <c r="A202">
        <v>18</v>
      </c>
    </row>
    <row r="203" spans="1:7" x14ac:dyDescent="0.15">
      <c r="A203">
        <v>19</v>
      </c>
    </row>
    <row r="204" spans="1:7" x14ac:dyDescent="0.15">
      <c r="A204">
        <v>20</v>
      </c>
    </row>
    <row r="205" spans="1:7" x14ac:dyDescent="0.15">
      <c r="A205" t="s">
        <v>9</v>
      </c>
      <c r="B205">
        <f>COUNTIFS(B185:B204,1)+COUNTIFS(B185:B204,0)+COUNTIFS(B185:B204,"p")</f>
        <v>10</v>
      </c>
      <c r="C205">
        <f t="shared" ref="C205:G205" si="18">COUNTIFS(C185:C204,1)+COUNTIFS(C185:C204,0)+COUNTIFS(C185:C204,"p")</f>
        <v>10</v>
      </c>
      <c r="D205">
        <f t="shared" si="18"/>
        <v>10</v>
      </c>
      <c r="E205">
        <f t="shared" si="18"/>
        <v>10</v>
      </c>
      <c r="F205">
        <f t="shared" si="18"/>
        <v>10</v>
      </c>
      <c r="G205">
        <f t="shared" si="18"/>
        <v>10</v>
      </c>
    </row>
    <row r="206" spans="1:7" x14ac:dyDescent="0.15">
      <c r="A206" s="1" t="s">
        <v>2</v>
      </c>
      <c r="B206" s="21">
        <f>SUM(B185:B204)/B205</f>
        <v>0</v>
      </c>
      <c r="C206" s="21">
        <f t="shared" ref="C206:E206" si="19">SUM(C185:C204)/C205</f>
        <v>1</v>
      </c>
      <c r="D206" s="21">
        <f t="shared" si="19"/>
        <v>0</v>
      </c>
      <c r="E206" s="21">
        <f t="shared" si="19"/>
        <v>0.3</v>
      </c>
      <c r="F206" s="21">
        <f>SUM(F185:F204)/F205</f>
        <v>1</v>
      </c>
      <c r="G206" s="21">
        <f t="shared" ref="G206" si="20">SUM(G185:G204)/G205</f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6"/>
  <sheetViews>
    <sheetView showRuler="0" workbookViewId="0">
      <selection activeCell="J191" sqref="J191"/>
    </sheetView>
  </sheetViews>
  <sheetFormatPr baseColWidth="10" defaultColWidth="5.1640625" defaultRowHeight="13" x14ac:dyDescent="0.15"/>
  <cols>
    <col min="1" max="1" width="10" customWidth="1"/>
    <col min="2" max="14" width="5.6640625" customWidth="1"/>
    <col min="15" max="20" width="5.1640625" customWidth="1"/>
    <col min="21" max="21" width="5.5" customWidth="1"/>
    <col min="22" max="22" width="5.33203125" bestFit="1" customWidth="1"/>
  </cols>
  <sheetData>
    <row r="1" spans="1:14" x14ac:dyDescent="0.15">
      <c r="A1" s="1" t="s">
        <v>57</v>
      </c>
    </row>
    <row r="2" spans="1:14" x14ac:dyDescent="0.15">
      <c r="A2" s="1" t="s">
        <v>58</v>
      </c>
    </row>
    <row r="3" spans="1:14" x14ac:dyDescent="0.15">
      <c r="A3" s="1" t="s">
        <v>59</v>
      </c>
    </row>
    <row r="4" spans="1:14" x14ac:dyDescent="0.15">
      <c r="A4" s="1" t="s">
        <v>10</v>
      </c>
    </row>
    <row r="5" spans="1:14" x14ac:dyDescent="0.15">
      <c r="A5" s="1"/>
      <c r="B5" s="1"/>
    </row>
    <row r="6" spans="1:14" x14ac:dyDescent="0.15">
      <c r="A6" s="1"/>
      <c r="B6" s="1"/>
    </row>
    <row r="7" spans="1:14" x14ac:dyDescent="0.15">
      <c r="A7" s="1"/>
    </row>
    <row r="8" spans="1:14" x14ac:dyDescent="0.15">
      <c r="A8" s="1"/>
      <c r="B8" s="1" t="s">
        <v>0</v>
      </c>
      <c r="G8" s="1" t="s">
        <v>1</v>
      </c>
      <c r="H8" s="2"/>
    </row>
    <row r="9" spans="1:14" x14ac:dyDescent="0.15">
      <c r="A9" s="1" t="s">
        <v>2</v>
      </c>
      <c r="B9" s="3" t="s">
        <v>36</v>
      </c>
      <c r="C9" s="3" t="s">
        <v>39</v>
      </c>
      <c r="D9" s="3" t="s">
        <v>43</v>
      </c>
      <c r="E9" s="3" t="s">
        <v>44</v>
      </c>
      <c r="F9" s="3" t="s">
        <v>39</v>
      </c>
      <c r="G9" s="3" t="s">
        <v>42</v>
      </c>
      <c r="H9" s="3"/>
      <c r="I9" s="3"/>
      <c r="J9" s="3"/>
      <c r="K9" s="3"/>
      <c r="L9" s="3"/>
      <c r="M9" s="3"/>
      <c r="N9" s="1"/>
    </row>
    <row r="10" spans="1:14" x14ac:dyDescent="0.15">
      <c r="A10" s="4" t="s">
        <v>3</v>
      </c>
      <c r="B10" s="5">
        <f>AVERAGE(B14:B21)</f>
        <v>9.9365079365079365E-2</v>
      </c>
      <c r="C10" s="5">
        <f t="shared" ref="C10:G10" si="0">AVERAGE(C14:C21)</f>
        <v>0.89111111111111119</v>
      </c>
      <c r="D10" s="5">
        <f t="shared" si="0"/>
        <v>0</v>
      </c>
      <c r="E10" s="5">
        <f t="shared" si="0"/>
        <v>8.2222222222222224E-2</v>
      </c>
      <c r="F10" s="5">
        <f t="shared" si="0"/>
        <v>0.91333333333333333</v>
      </c>
      <c r="G10" s="5">
        <f t="shared" si="0"/>
        <v>1</v>
      </c>
      <c r="H10" s="5"/>
      <c r="I10" s="5"/>
      <c r="J10" s="5"/>
      <c r="K10" s="5"/>
      <c r="L10" s="5"/>
      <c r="M10" s="5"/>
      <c r="N10" s="5"/>
    </row>
    <row r="11" spans="1:14" x14ac:dyDescent="0.15">
      <c r="A11" t="s">
        <v>4</v>
      </c>
      <c r="B11" s="5">
        <f>STDEV(B14:B21)/SQRT(COUNT(B14:B21))</f>
        <v>5.2254778292242114E-2</v>
      </c>
      <c r="C11" s="5">
        <f t="shared" ref="C11:G11" si="1">STDEV(C14:C21)/SQRT(COUNT(C14:C21))</f>
        <v>8.6094980568046722E-2</v>
      </c>
      <c r="D11" s="5">
        <f t="shared" si="1"/>
        <v>0</v>
      </c>
      <c r="E11" s="5">
        <f t="shared" si="1"/>
        <v>2.0667861375264756E-2</v>
      </c>
      <c r="F11" s="5">
        <f t="shared" si="1"/>
        <v>6.4635731432218166E-2</v>
      </c>
      <c r="G11" s="5">
        <f t="shared" si="1"/>
        <v>0</v>
      </c>
      <c r="H11" s="6"/>
      <c r="I11" s="5"/>
      <c r="J11" s="5"/>
      <c r="K11" s="5"/>
      <c r="L11" s="5"/>
      <c r="M11" s="5"/>
      <c r="N11" s="5"/>
    </row>
    <row r="12" spans="1:14" x14ac:dyDescent="0.15">
      <c r="H12" s="7"/>
      <c r="I12" s="7"/>
      <c r="J12" s="7"/>
      <c r="K12" s="7"/>
    </row>
    <row r="13" spans="1:14" x14ac:dyDescent="0.15">
      <c r="A13" s="1"/>
      <c r="B13" s="3" t="s">
        <v>36</v>
      </c>
      <c r="C13" s="3" t="s">
        <v>39</v>
      </c>
      <c r="D13" s="3" t="s">
        <v>43</v>
      </c>
      <c r="E13" s="3" t="s">
        <v>44</v>
      </c>
      <c r="F13" s="3" t="s">
        <v>39</v>
      </c>
      <c r="G13" s="3" t="s">
        <v>42</v>
      </c>
      <c r="H13" s="3"/>
      <c r="I13" s="3"/>
      <c r="J13" s="3"/>
      <c r="K13" s="3"/>
      <c r="L13" s="3"/>
      <c r="M13" s="3"/>
      <c r="N13" s="1"/>
    </row>
    <row r="14" spans="1:14" x14ac:dyDescent="0.15">
      <c r="A14" s="13" t="s">
        <v>11</v>
      </c>
      <c r="B14" s="7">
        <f>B66</f>
        <v>0.1111111111111111</v>
      </c>
      <c r="C14" s="7">
        <f t="shared" ref="C14:G14" si="2">C66</f>
        <v>0.55555555555555558</v>
      </c>
      <c r="D14" s="7">
        <f t="shared" si="2"/>
        <v>0</v>
      </c>
      <c r="E14" s="7">
        <f t="shared" si="2"/>
        <v>0.1111111111111111</v>
      </c>
      <c r="F14" s="7">
        <f t="shared" si="2"/>
        <v>0.66666666666666663</v>
      </c>
      <c r="G14" s="7">
        <f t="shared" si="2"/>
        <v>1</v>
      </c>
      <c r="H14" s="7"/>
      <c r="I14" s="7"/>
      <c r="J14" s="7"/>
      <c r="K14" s="7"/>
      <c r="L14" s="7"/>
      <c r="M14" s="7"/>
      <c r="N14" s="7"/>
    </row>
    <row r="15" spans="1:14" x14ac:dyDescent="0.15">
      <c r="A15" s="13" t="s">
        <v>12</v>
      </c>
      <c r="B15" s="7">
        <f>B101</f>
        <v>0.2857142857142857</v>
      </c>
      <c r="C15" s="7">
        <f t="shared" ref="C15:G15" si="3">C101</f>
        <v>1</v>
      </c>
      <c r="D15" s="7">
        <f t="shared" si="3"/>
        <v>0</v>
      </c>
      <c r="E15" s="7">
        <f t="shared" si="3"/>
        <v>0</v>
      </c>
      <c r="F15" s="7">
        <f t="shared" si="3"/>
        <v>1</v>
      </c>
      <c r="G15" s="7">
        <f t="shared" si="3"/>
        <v>1</v>
      </c>
      <c r="H15" s="7"/>
      <c r="I15" s="7"/>
      <c r="J15" s="7"/>
      <c r="K15" s="7"/>
      <c r="L15" s="7"/>
      <c r="M15" s="7"/>
      <c r="N15" s="7"/>
    </row>
    <row r="16" spans="1:14" x14ac:dyDescent="0.15">
      <c r="A16" s="13" t="s">
        <v>13</v>
      </c>
      <c r="B16" s="7">
        <f>B136</f>
        <v>0.1</v>
      </c>
      <c r="C16" s="7">
        <f t="shared" ref="C16:G16" si="4">C136</f>
        <v>0.9</v>
      </c>
      <c r="D16" s="7">
        <f t="shared" si="4"/>
        <v>0</v>
      </c>
      <c r="E16" s="7">
        <f t="shared" si="4"/>
        <v>0.1</v>
      </c>
      <c r="F16" s="7">
        <f t="shared" si="4"/>
        <v>1</v>
      </c>
      <c r="G16" s="7">
        <f t="shared" si="4"/>
        <v>1</v>
      </c>
      <c r="H16" s="7"/>
      <c r="I16" s="7"/>
      <c r="J16" s="7"/>
      <c r="K16" s="7"/>
      <c r="L16" s="7"/>
      <c r="M16" s="7"/>
      <c r="N16" s="7"/>
    </row>
    <row r="17" spans="1:21" x14ac:dyDescent="0.15">
      <c r="A17" s="13" t="s">
        <v>79</v>
      </c>
      <c r="B17" s="7">
        <f>B171</f>
        <v>0</v>
      </c>
      <c r="C17" s="21">
        <f t="shared" ref="C17:G17" si="5">C171</f>
        <v>1</v>
      </c>
      <c r="D17" s="21">
        <f t="shared" si="5"/>
        <v>0</v>
      </c>
      <c r="E17" s="21">
        <f t="shared" si="5"/>
        <v>0.1</v>
      </c>
      <c r="F17" s="21">
        <f t="shared" si="5"/>
        <v>1</v>
      </c>
      <c r="G17" s="21">
        <f t="shared" si="5"/>
        <v>1</v>
      </c>
    </row>
    <row r="18" spans="1:21" x14ac:dyDescent="0.15">
      <c r="A18" s="13" t="s">
        <v>91</v>
      </c>
      <c r="B18">
        <f>B206</f>
        <v>0</v>
      </c>
      <c r="C18">
        <f t="shared" ref="C18:G18" si="6">C206</f>
        <v>1</v>
      </c>
      <c r="D18">
        <f t="shared" si="6"/>
        <v>0</v>
      </c>
      <c r="E18">
        <f t="shared" si="6"/>
        <v>0.1</v>
      </c>
      <c r="F18">
        <f t="shared" si="6"/>
        <v>0.9</v>
      </c>
      <c r="G18">
        <f t="shared" si="6"/>
        <v>1</v>
      </c>
      <c r="H18" s="1"/>
    </row>
    <row r="19" spans="1:21" x14ac:dyDescent="0.15">
      <c r="E19" s="10"/>
      <c r="F19" s="10"/>
      <c r="H19" s="1"/>
      <c r="I19" s="1"/>
      <c r="J19" s="1"/>
    </row>
    <row r="20" spans="1:21" x14ac:dyDescent="0.15">
      <c r="E20" s="10"/>
      <c r="F20" s="10"/>
      <c r="H20" s="7"/>
      <c r="I20" s="7"/>
      <c r="U20" s="4"/>
    </row>
    <row r="21" spans="1:21" x14ac:dyDescent="0.15">
      <c r="E21" s="10"/>
      <c r="F21" s="10"/>
      <c r="H21" s="7"/>
      <c r="I21" s="7"/>
      <c r="J21" s="7"/>
    </row>
    <row r="22" spans="1:21" x14ac:dyDescent="0.15">
      <c r="A22" t="s">
        <v>5</v>
      </c>
      <c r="B22" s="10"/>
      <c r="C22" s="17">
        <f>TTEST($B14:$B21,C14:C21,2,1)</f>
        <v>1.5577393619888157E-3</v>
      </c>
      <c r="D22" s="19">
        <f t="shared" ref="D22:F22" si="7">TTEST($B14:$B21,D14:D21,2,1)</f>
        <v>0.13000620901825635</v>
      </c>
      <c r="E22" s="18">
        <f>TTEST($B14:$B21,E14:E21,2,1)</f>
        <v>0.82050812642886117</v>
      </c>
      <c r="F22" s="17">
        <f t="shared" si="7"/>
        <v>5.1073150216519045E-4</v>
      </c>
      <c r="G22" s="17"/>
      <c r="H22" s="17" t="e">
        <f t="shared" ref="H22:L22" si="8">TTEST($B14:$B21,H14:H21,2,1)</f>
        <v>#DIV/0!</v>
      </c>
      <c r="I22" s="18" t="e">
        <f t="shared" si="8"/>
        <v>#DIV/0!</v>
      </c>
      <c r="J22" s="18" t="e">
        <f t="shared" si="8"/>
        <v>#DIV/0!</v>
      </c>
      <c r="K22" s="18" t="e">
        <f t="shared" si="8"/>
        <v>#DIV/0!</v>
      </c>
      <c r="L22" s="18" t="e">
        <f t="shared" si="8"/>
        <v>#DIV/0!</v>
      </c>
      <c r="M22" s="10"/>
      <c r="N22" s="11"/>
    </row>
    <row r="23" spans="1:21" x14ac:dyDescent="0.15">
      <c r="B23" s="10"/>
      <c r="C23" s="10"/>
      <c r="D23" s="10"/>
      <c r="E23" s="10"/>
      <c r="F23" s="10"/>
      <c r="G23" s="12"/>
      <c r="H23" s="10"/>
      <c r="I23" s="10"/>
      <c r="J23" s="10"/>
      <c r="K23" s="10"/>
      <c r="L23" s="10"/>
    </row>
    <row r="24" spans="1:21" x14ac:dyDescent="0.15">
      <c r="A24" s="13"/>
      <c r="B24" s="10"/>
      <c r="C24" s="10"/>
      <c r="D24" s="10"/>
      <c r="E24" s="10"/>
      <c r="F24" s="10"/>
      <c r="G24" s="12"/>
      <c r="H24" s="10"/>
      <c r="I24" s="10"/>
      <c r="J24" s="10"/>
      <c r="K24" s="10"/>
      <c r="L24" s="10"/>
      <c r="M24" s="7"/>
    </row>
    <row r="25" spans="1:2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31" spans="1:21" x14ac:dyDescent="0.15">
      <c r="N31" s="1"/>
    </row>
    <row r="33" spans="1:16" x14ac:dyDescent="0.15">
      <c r="A33" s="14"/>
      <c r="B33" s="15"/>
      <c r="C33" s="15"/>
      <c r="D33" s="15"/>
      <c r="E33" s="15"/>
      <c r="F33" s="10"/>
    </row>
    <row r="34" spans="1:16" x14ac:dyDescent="0.15">
      <c r="A34" s="1" t="s">
        <v>53</v>
      </c>
      <c r="O34" s="7"/>
    </row>
    <row r="35" spans="1:16" x14ac:dyDescent="0.15">
      <c r="A35" s="1" t="s">
        <v>16</v>
      </c>
      <c r="B35" t="s">
        <v>54</v>
      </c>
    </row>
    <row r="36" spans="1:16" x14ac:dyDescent="0.15">
      <c r="A36" s="1" t="s">
        <v>17</v>
      </c>
      <c r="C36" t="s">
        <v>38</v>
      </c>
    </row>
    <row r="37" spans="1:16" x14ac:dyDescent="0.15">
      <c r="A37" s="1" t="s">
        <v>18</v>
      </c>
      <c r="C37" t="s">
        <v>48</v>
      </c>
    </row>
    <row r="38" spans="1:16" x14ac:dyDescent="0.15">
      <c r="A38" s="1" t="s">
        <v>6</v>
      </c>
      <c r="B38" s="1" t="s">
        <v>55</v>
      </c>
    </row>
    <row r="39" spans="1:16" x14ac:dyDescent="0.15">
      <c r="B39" s="1"/>
    </row>
    <row r="40" spans="1:16" x14ac:dyDescent="0.15">
      <c r="B40" s="1"/>
    </row>
    <row r="41" spans="1:16" x14ac:dyDescent="0.15">
      <c r="A41" s="16"/>
      <c r="B41" s="1"/>
    </row>
    <row r="42" spans="1:16" x14ac:dyDescent="0.15">
      <c r="B42" s="1" t="s">
        <v>0</v>
      </c>
      <c r="G42" s="2" t="s">
        <v>1</v>
      </c>
    </row>
    <row r="43" spans="1:16" x14ac:dyDescent="0.15">
      <c r="A43" s="1"/>
      <c r="D43" s="1"/>
      <c r="F43" s="1"/>
      <c r="G43" s="1"/>
    </row>
    <row r="44" spans="1:16" x14ac:dyDescent="0.15">
      <c r="A44" s="1" t="s">
        <v>7</v>
      </c>
      <c r="B44" s="3" t="s">
        <v>36</v>
      </c>
      <c r="C44" s="3" t="s">
        <v>39</v>
      </c>
      <c r="D44" s="3" t="s">
        <v>43</v>
      </c>
      <c r="E44" s="3" t="s">
        <v>44</v>
      </c>
      <c r="F44" s="3" t="s">
        <v>39</v>
      </c>
      <c r="G44" s="3" t="s">
        <v>42</v>
      </c>
      <c r="H44" s="3"/>
      <c r="I44" s="3"/>
      <c r="J44" s="3"/>
      <c r="K44" s="3"/>
      <c r="L44" s="3"/>
      <c r="M44" s="3"/>
      <c r="N44" s="1"/>
      <c r="P44" s="3" t="s">
        <v>8</v>
      </c>
    </row>
    <row r="45" spans="1:16" x14ac:dyDescent="0.15">
      <c r="A45">
        <v>1</v>
      </c>
      <c r="B45">
        <v>1</v>
      </c>
      <c r="C45">
        <v>1</v>
      </c>
      <c r="D45">
        <v>0</v>
      </c>
      <c r="E45" t="s">
        <v>46</v>
      </c>
      <c r="F45">
        <v>1</v>
      </c>
      <c r="G45">
        <v>1</v>
      </c>
    </row>
    <row r="46" spans="1:16" x14ac:dyDescent="0.15">
      <c r="A46">
        <v>2</v>
      </c>
      <c r="B46">
        <v>0</v>
      </c>
      <c r="C46">
        <v>1</v>
      </c>
      <c r="D46" t="s">
        <v>46</v>
      </c>
      <c r="E46" t="s">
        <v>46</v>
      </c>
      <c r="F46">
        <v>1</v>
      </c>
      <c r="G46">
        <v>1</v>
      </c>
    </row>
    <row r="47" spans="1:16" x14ac:dyDescent="0.15">
      <c r="A47">
        <v>3</v>
      </c>
      <c r="B47">
        <v>0</v>
      </c>
      <c r="C47" t="s">
        <v>46</v>
      </c>
      <c r="D47">
        <v>0</v>
      </c>
      <c r="E47">
        <v>1</v>
      </c>
      <c r="F47">
        <v>0</v>
      </c>
      <c r="G47">
        <v>1</v>
      </c>
    </row>
    <row r="48" spans="1:16" x14ac:dyDescent="0.15">
      <c r="A48">
        <v>4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</row>
    <row r="49" spans="1:20" x14ac:dyDescent="0.15">
      <c r="A49">
        <v>5</v>
      </c>
      <c r="B49">
        <v>0</v>
      </c>
      <c r="C49">
        <v>1</v>
      </c>
      <c r="D49">
        <v>0</v>
      </c>
      <c r="E49">
        <v>0</v>
      </c>
      <c r="F49" t="s">
        <v>46</v>
      </c>
      <c r="G49">
        <v>1</v>
      </c>
      <c r="T49" s="4"/>
    </row>
    <row r="50" spans="1:20" x14ac:dyDescent="0.15">
      <c r="A50">
        <v>6</v>
      </c>
      <c r="B50" t="s">
        <v>46</v>
      </c>
      <c r="C50">
        <v>1</v>
      </c>
      <c r="D50">
        <v>0</v>
      </c>
      <c r="E50">
        <v>0</v>
      </c>
      <c r="F50" t="s">
        <v>46</v>
      </c>
      <c r="G50">
        <v>1</v>
      </c>
    </row>
    <row r="51" spans="1:20" x14ac:dyDescent="0.15">
      <c r="A51">
        <v>7</v>
      </c>
      <c r="B51" t="s">
        <v>46</v>
      </c>
      <c r="C51" t="s">
        <v>46</v>
      </c>
      <c r="D51">
        <v>0</v>
      </c>
      <c r="E51" t="s">
        <v>46</v>
      </c>
      <c r="F51">
        <v>1</v>
      </c>
      <c r="G51">
        <v>1</v>
      </c>
    </row>
    <row r="52" spans="1:20" x14ac:dyDescent="0.15">
      <c r="A52">
        <v>8</v>
      </c>
      <c r="H52">
        <v>0</v>
      </c>
      <c r="I52" t="s">
        <v>46</v>
      </c>
      <c r="J52" t="s">
        <v>46</v>
      </c>
      <c r="K52">
        <v>1</v>
      </c>
      <c r="L52">
        <v>0</v>
      </c>
      <c r="M52" t="s">
        <v>46</v>
      </c>
      <c r="P52" t="s">
        <v>56</v>
      </c>
    </row>
    <row r="53" spans="1:20" x14ac:dyDescent="0.15">
      <c r="A53">
        <v>9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</row>
    <row r="54" spans="1:20" x14ac:dyDescent="0.15">
      <c r="A54">
        <v>10</v>
      </c>
      <c r="B54">
        <v>0</v>
      </c>
      <c r="C54" t="s">
        <v>46</v>
      </c>
      <c r="D54">
        <v>0</v>
      </c>
      <c r="E54">
        <v>0</v>
      </c>
      <c r="F54">
        <v>1</v>
      </c>
      <c r="G54">
        <v>1</v>
      </c>
    </row>
    <row r="55" spans="1:20" x14ac:dyDescent="0.15">
      <c r="A55">
        <v>11</v>
      </c>
    </row>
    <row r="56" spans="1:20" x14ac:dyDescent="0.15">
      <c r="A56">
        <v>12</v>
      </c>
    </row>
    <row r="57" spans="1:20" x14ac:dyDescent="0.15">
      <c r="A57">
        <v>13</v>
      </c>
    </row>
    <row r="58" spans="1:20" x14ac:dyDescent="0.15">
      <c r="A58">
        <v>14</v>
      </c>
    </row>
    <row r="59" spans="1:20" x14ac:dyDescent="0.15">
      <c r="A59">
        <v>15</v>
      </c>
    </row>
    <row r="60" spans="1:20" x14ac:dyDescent="0.15">
      <c r="A60">
        <v>16</v>
      </c>
    </row>
    <row r="61" spans="1:20" x14ac:dyDescent="0.15">
      <c r="A61">
        <v>17</v>
      </c>
    </row>
    <row r="62" spans="1:20" x14ac:dyDescent="0.15">
      <c r="A62">
        <v>18</v>
      </c>
    </row>
    <row r="63" spans="1:20" x14ac:dyDescent="0.15">
      <c r="A63">
        <v>19</v>
      </c>
    </row>
    <row r="64" spans="1:20" x14ac:dyDescent="0.15">
      <c r="A64">
        <v>20</v>
      </c>
    </row>
    <row r="65" spans="1:16" x14ac:dyDescent="0.15">
      <c r="A65" t="s">
        <v>9</v>
      </c>
      <c r="B65">
        <f>COUNTIFS(B45:B64,1)+COUNTIFS(B45:B64,0)+COUNTIFS(B45:B64,"p")</f>
        <v>9</v>
      </c>
      <c r="C65">
        <f t="shared" ref="C65:G65" si="9">COUNTIFS(C45:C64,1)+COUNTIFS(C45:C64,0)+COUNTIFS(C45:C64,"p")</f>
        <v>9</v>
      </c>
      <c r="D65">
        <f t="shared" si="9"/>
        <v>9</v>
      </c>
      <c r="E65">
        <f t="shared" si="9"/>
        <v>9</v>
      </c>
      <c r="F65">
        <f t="shared" si="9"/>
        <v>9</v>
      </c>
      <c r="G65">
        <f t="shared" si="9"/>
        <v>9</v>
      </c>
    </row>
    <row r="66" spans="1:16" x14ac:dyDescent="0.15">
      <c r="A66" s="1" t="s">
        <v>2</v>
      </c>
      <c r="B66" s="7">
        <f>SUM(B45:B64)/B65</f>
        <v>0.1111111111111111</v>
      </c>
      <c r="C66" s="7">
        <f>SUM(C45:C64)/C65</f>
        <v>0.55555555555555558</v>
      </c>
      <c r="D66" s="7">
        <f t="shared" ref="D66:G66" si="10">SUM(D45:D64)/D65</f>
        <v>0</v>
      </c>
      <c r="E66" s="7">
        <f t="shared" si="10"/>
        <v>0.1111111111111111</v>
      </c>
      <c r="F66" s="7">
        <f t="shared" si="10"/>
        <v>0.66666666666666663</v>
      </c>
      <c r="G66" s="7">
        <f t="shared" si="10"/>
        <v>1</v>
      </c>
      <c r="H66" s="7"/>
      <c r="I66" s="7"/>
      <c r="J66" s="7"/>
      <c r="K66" s="7"/>
      <c r="L66" s="7"/>
      <c r="M66" s="7"/>
      <c r="N66" s="7"/>
    </row>
    <row r="67" spans="1:16" x14ac:dyDescent="0.1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9" spans="1:16" x14ac:dyDescent="0.15">
      <c r="A69" s="1" t="s">
        <v>61</v>
      </c>
    </row>
    <row r="70" spans="1:16" x14ac:dyDescent="0.15">
      <c r="A70" s="1" t="s">
        <v>16</v>
      </c>
      <c r="B70" t="s">
        <v>63</v>
      </c>
    </row>
    <row r="71" spans="1:16" x14ac:dyDescent="0.15">
      <c r="A71" s="1" t="s">
        <v>20</v>
      </c>
      <c r="C71" t="s">
        <v>38</v>
      </c>
    </row>
    <row r="72" spans="1:16" x14ac:dyDescent="0.15">
      <c r="A72" s="1" t="s">
        <v>49</v>
      </c>
      <c r="C72" t="s">
        <v>51</v>
      </c>
    </row>
    <row r="73" spans="1:16" x14ac:dyDescent="0.15">
      <c r="A73" s="1" t="s">
        <v>15</v>
      </c>
      <c r="B73" s="1" t="s">
        <v>64</v>
      </c>
    </row>
    <row r="74" spans="1:16" x14ac:dyDescent="0.15">
      <c r="B74" s="1"/>
    </row>
    <row r="75" spans="1:16" x14ac:dyDescent="0.15">
      <c r="B75" s="1"/>
    </row>
    <row r="76" spans="1:16" x14ac:dyDescent="0.15">
      <c r="A76" s="16"/>
      <c r="B76" s="1"/>
    </row>
    <row r="77" spans="1:16" x14ac:dyDescent="0.15">
      <c r="B77" s="1" t="s">
        <v>0</v>
      </c>
      <c r="G77" s="2" t="s">
        <v>1</v>
      </c>
    </row>
    <row r="78" spans="1:16" x14ac:dyDescent="0.15">
      <c r="A78" s="1"/>
      <c r="D78" s="1"/>
      <c r="F78" s="1"/>
      <c r="G78" s="1"/>
    </row>
    <row r="79" spans="1:16" x14ac:dyDescent="0.15">
      <c r="A79" s="1" t="s">
        <v>7</v>
      </c>
      <c r="B79" s="3" t="s">
        <v>36</v>
      </c>
      <c r="C79" s="3" t="s">
        <v>39</v>
      </c>
      <c r="D79" s="3" t="s">
        <v>43</v>
      </c>
      <c r="E79" s="3" t="s">
        <v>44</v>
      </c>
      <c r="F79" s="3" t="s">
        <v>39</v>
      </c>
      <c r="G79" s="3" t="s">
        <v>42</v>
      </c>
      <c r="H79" s="3"/>
      <c r="I79" s="3"/>
      <c r="J79" s="3"/>
      <c r="K79" s="3"/>
      <c r="L79" s="3"/>
      <c r="M79" s="3"/>
      <c r="N79" s="1"/>
      <c r="P79" s="3" t="s">
        <v>8</v>
      </c>
    </row>
    <row r="80" spans="1:16" x14ac:dyDescent="0.15">
      <c r="A80">
        <v>1</v>
      </c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</row>
    <row r="81" spans="1:20" x14ac:dyDescent="0.15">
      <c r="A81">
        <v>2</v>
      </c>
      <c r="B81">
        <v>1</v>
      </c>
      <c r="C81">
        <v>1</v>
      </c>
      <c r="D81" t="s">
        <v>46</v>
      </c>
      <c r="E81" t="s">
        <v>46</v>
      </c>
      <c r="F81">
        <v>1</v>
      </c>
      <c r="G81">
        <v>1</v>
      </c>
    </row>
    <row r="82" spans="1:20" x14ac:dyDescent="0.15">
      <c r="A82">
        <v>3</v>
      </c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</row>
    <row r="83" spans="1:20" x14ac:dyDescent="0.15">
      <c r="A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20" x14ac:dyDescent="0.15">
      <c r="A84">
        <v>5</v>
      </c>
      <c r="H84">
        <v>0</v>
      </c>
      <c r="I84" t="s">
        <v>46</v>
      </c>
      <c r="J84">
        <v>0</v>
      </c>
      <c r="K84">
        <v>0</v>
      </c>
      <c r="L84" t="s">
        <v>46</v>
      </c>
      <c r="M84" t="s">
        <v>46</v>
      </c>
      <c r="T84" s="4"/>
    </row>
    <row r="85" spans="1:20" x14ac:dyDescent="0.15">
      <c r="A85">
        <v>6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</row>
    <row r="86" spans="1:20" x14ac:dyDescent="0.15">
      <c r="A86">
        <v>7</v>
      </c>
      <c r="B86" t="s">
        <v>46</v>
      </c>
      <c r="C86">
        <v>1</v>
      </c>
      <c r="D86">
        <v>0</v>
      </c>
      <c r="E86" t="s">
        <v>46</v>
      </c>
      <c r="F86">
        <v>1</v>
      </c>
      <c r="G86">
        <v>1</v>
      </c>
    </row>
    <row r="87" spans="1:20" x14ac:dyDescent="0.15">
      <c r="A87">
        <v>8</v>
      </c>
      <c r="B87" t="s">
        <v>46</v>
      </c>
      <c r="C87">
        <v>1</v>
      </c>
      <c r="D87">
        <v>0</v>
      </c>
      <c r="E87">
        <v>0</v>
      </c>
      <c r="F87">
        <v>1</v>
      </c>
      <c r="G87">
        <v>1</v>
      </c>
    </row>
    <row r="88" spans="1:20" x14ac:dyDescent="0.15">
      <c r="A88">
        <v>9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</row>
    <row r="89" spans="1:20" x14ac:dyDescent="0.15">
      <c r="A89">
        <v>10</v>
      </c>
      <c r="H89">
        <v>0</v>
      </c>
      <c r="I89">
        <v>0</v>
      </c>
      <c r="J89">
        <v>0</v>
      </c>
      <c r="K89">
        <v>0</v>
      </c>
      <c r="L89">
        <v>1</v>
      </c>
      <c r="M89" t="s">
        <v>46</v>
      </c>
    </row>
    <row r="90" spans="1:20" x14ac:dyDescent="0.15">
      <c r="A90">
        <v>11</v>
      </c>
    </row>
    <row r="91" spans="1:20" x14ac:dyDescent="0.15">
      <c r="A91">
        <v>12</v>
      </c>
    </row>
    <row r="92" spans="1:20" x14ac:dyDescent="0.15">
      <c r="A92">
        <v>13</v>
      </c>
    </row>
    <row r="93" spans="1:20" x14ac:dyDescent="0.15">
      <c r="A93">
        <v>14</v>
      </c>
    </row>
    <row r="94" spans="1:20" x14ac:dyDescent="0.15">
      <c r="A94">
        <v>15</v>
      </c>
    </row>
    <row r="95" spans="1:20" x14ac:dyDescent="0.15">
      <c r="A95">
        <v>16</v>
      </c>
    </row>
    <row r="96" spans="1:20" x14ac:dyDescent="0.15">
      <c r="A96">
        <v>17</v>
      </c>
    </row>
    <row r="97" spans="1:14" x14ac:dyDescent="0.15">
      <c r="A97">
        <v>18</v>
      </c>
    </row>
    <row r="98" spans="1:14" x14ac:dyDescent="0.15">
      <c r="A98">
        <v>19</v>
      </c>
    </row>
    <row r="99" spans="1:14" x14ac:dyDescent="0.15">
      <c r="A99">
        <v>20</v>
      </c>
    </row>
    <row r="100" spans="1:14" x14ac:dyDescent="0.15">
      <c r="A100" t="s">
        <v>9</v>
      </c>
      <c r="B100">
        <f>COUNTIFS(B80:B99,1)+COUNTIFS(B80:B99,0)+COUNTIFS(B80:B99,"p")</f>
        <v>7</v>
      </c>
      <c r="C100">
        <f t="shared" ref="C100:G100" si="11">COUNTIFS(C80:C99,1)+COUNTIFS(C80:C99,0)+COUNTIFS(C80:C99,"p")</f>
        <v>7</v>
      </c>
      <c r="D100">
        <f t="shared" si="11"/>
        <v>7</v>
      </c>
      <c r="E100">
        <f t="shared" si="11"/>
        <v>7</v>
      </c>
      <c r="F100">
        <f t="shared" si="11"/>
        <v>7</v>
      </c>
      <c r="G100">
        <f t="shared" si="11"/>
        <v>7</v>
      </c>
    </row>
    <row r="101" spans="1:14" x14ac:dyDescent="0.15">
      <c r="A101" s="1" t="s">
        <v>2</v>
      </c>
      <c r="B101" s="7">
        <f>SUM(B80:B99)/B100</f>
        <v>0.2857142857142857</v>
      </c>
      <c r="C101" s="7">
        <f t="shared" ref="C101:G101" si="12">SUM(C80:C99)/C100</f>
        <v>1</v>
      </c>
      <c r="D101" s="7">
        <f t="shared" si="12"/>
        <v>0</v>
      </c>
      <c r="E101" s="7">
        <f t="shared" si="12"/>
        <v>0</v>
      </c>
      <c r="F101" s="7">
        <f t="shared" si="12"/>
        <v>1</v>
      </c>
      <c r="G101" s="7">
        <f t="shared" si="12"/>
        <v>1</v>
      </c>
      <c r="H101" s="7"/>
      <c r="I101" s="7"/>
      <c r="J101" s="7"/>
      <c r="K101" s="7"/>
      <c r="L101" s="7"/>
      <c r="M101" s="7"/>
      <c r="N101" s="7"/>
    </row>
    <row r="102" spans="1:14" x14ac:dyDescent="0.15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4" spans="1:14" x14ac:dyDescent="0.15">
      <c r="A104" s="1" t="s">
        <v>72</v>
      </c>
    </row>
    <row r="105" spans="1:14" x14ac:dyDescent="0.15">
      <c r="A105" s="1" t="s">
        <v>19</v>
      </c>
      <c r="B105" t="s">
        <v>63</v>
      </c>
    </row>
    <row r="106" spans="1:14" x14ac:dyDescent="0.15">
      <c r="A106" s="1" t="s">
        <v>20</v>
      </c>
      <c r="C106" t="s">
        <v>38</v>
      </c>
    </row>
    <row r="107" spans="1:14" x14ac:dyDescent="0.15">
      <c r="A107" s="1" t="s">
        <v>49</v>
      </c>
      <c r="C107" t="s">
        <v>62</v>
      </c>
    </row>
    <row r="108" spans="1:14" x14ac:dyDescent="0.15">
      <c r="A108" s="1" t="s">
        <v>15</v>
      </c>
      <c r="B108" s="1" t="s">
        <v>73</v>
      </c>
    </row>
    <row r="109" spans="1:14" x14ac:dyDescent="0.15">
      <c r="B109" s="1"/>
    </row>
    <row r="110" spans="1:14" x14ac:dyDescent="0.15">
      <c r="B110" s="1"/>
    </row>
    <row r="111" spans="1:14" x14ac:dyDescent="0.15">
      <c r="A111" s="16"/>
      <c r="B111" s="1"/>
    </row>
    <row r="112" spans="1:14" x14ac:dyDescent="0.15">
      <c r="B112" s="1" t="s">
        <v>0</v>
      </c>
      <c r="G112" s="2" t="s">
        <v>1</v>
      </c>
    </row>
    <row r="113" spans="1:20" x14ac:dyDescent="0.15">
      <c r="A113" s="1"/>
      <c r="D113" s="1"/>
      <c r="F113" s="1"/>
      <c r="G113" s="1"/>
    </row>
    <row r="114" spans="1:20" x14ac:dyDescent="0.15">
      <c r="A114" s="1" t="s">
        <v>7</v>
      </c>
      <c r="B114" s="3" t="s">
        <v>36</v>
      </c>
      <c r="C114" s="3" t="s">
        <v>39</v>
      </c>
      <c r="D114" s="3" t="s">
        <v>43</v>
      </c>
      <c r="E114" s="3" t="s">
        <v>44</v>
      </c>
      <c r="F114" s="3" t="s">
        <v>39</v>
      </c>
      <c r="G114" s="3" t="s">
        <v>42</v>
      </c>
      <c r="H114" s="3"/>
      <c r="I114" s="3"/>
      <c r="J114" s="3"/>
      <c r="K114" s="3"/>
      <c r="L114" s="3"/>
      <c r="M114" s="3"/>
      <c r="N114" s="1"/>
      <c r="P114" s="3" t="s">
        <v>8</v>
      </c>
    </row>
    <row r="115" spans="1:20" x14ac:dyDescent="0.15">
      <c r="A115">
        <v>1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</row>
    <row r="116" spans="1:20" x14ac:dyDescent="0.15">
      <c r="A116">
        <v>2</v>
      </c>
      <c r="B116" t="s">
        <v>46</v>
      </c>
      <c r="C116">
        <v>1</v>
      </c>
      <c r="D116">
        <v>0</v>
      </c>
      <c r="E116" t="s">
        <v>46</v>
      </c>
      <c r="F116">
        <v>1</v>
      </c>
      <c r="G116">
        <v>1</v>
      </c>
    </row>
    <row r="117" spans="1:20" x14ac:dyDescent="0.15">
      <c r="A117">
        <v>3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</row>
    <row r="118" spans="1:20" x14ac:dyDescent="0.15">
      <c r="A118">
        <v>4</v>
      </c>
      <c r="B118">
        <v>0</v>
      </c>
      <c r="C118">
        <v>1</v>
      </c>
      <c r="D118">
        <v>0</v>
      </c>
      <c r="E118" t="s">
        <v>46</v>
      </c>
      <c r="F118">
        <v>1</v>
      </c>
      <c r="G118">
        <v>1</v>
      </c>
    </row>
    <row r="119" spans="1:20" x14ac:dyDescent="0.15">
      <c r="A119">
        <v>5</v>
      </c>
      <c r="B119" t="s">
        <v>46</v>
      </c>
      <c r="C119">
        <v>0</v>
      </c>
      <c r="D119">
        <v>0</v>
      </c>
      <c r="E119">
        <v>0</v>
      </c>
      <c r="F119">
        <v>1</v>
      </c>
      <c r="G119">
        <v>1</v>
      </c>
      <c r="T119" s="4"/>
    </row>
    <row r="120" spans="1:20" x14ac:dyDescent="0.15">
      <c r="A120">
        <v>6</v>
      </c>
      <c r="B120" t="s">
        <v>46</v>
      </c>
      <c r="C120">
        <v>1</v>
      </c>
      <c r="D120">
        <v>0</v>
      </c>
      <c r="E120">
        <v>0</v>
      </c>
      <c r="F120">
        <v>1</v>
      </c>
      <c r="G120">
        <v>1</v>
      </c>
    </row>
    <row r="121" spans="1:20" x14ac:dyDescent="0.15">
      <c r="A121">
        <v>7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</row>
    <row r="122" spans="1:20" x14ac:dyDescent="0.15">
      <c r="A122">
        <v>8</v>
      </c>
      <c r="B122">
        <v>0</v>
      </c>
      <c r="C122">
        <v>1</v>
      </c>
      <c r="D122" t="s">
        <v>46</v>
      </c>
      <c r="E122" t="s">
        <v>46</v>
      </c>
      <c r="F122">
        <v>1</v>
      </c>
      <c r="G122">
        <v>1</v>
      </c>
    </row>
    <row r="123" spans="1:20" x14ac:dyDescent="0.15">
      <c r="A123">
        <v>9</v>
      </c>
      <c r="B123" t="s">
        <v>46</v>
      </c>
      <c r="C123">
        <v>1</v>
      </c>
      <c r="D123" t="s">
        <v>46</v>
      </c>
      <c r="E123">
        <v>1</v>
      </c>
      <c r="F123">
        <v>1</v>
      </c>
      <c r="G123">
        <v>1</v>
      </c>
    </row>
    <row r="124" spans="1:20" x14ac:dyDescent="0.15">
      <c r="A124">
        <v>10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</row>
    <row r="125" spans="1:20" x14ac:dyDescent="0.15">
      <c r="A125">
        <v>11</v>
      </c>
    </row>
    <row r="126" spans="1:20" x14ac:dyDescent="0.15">
      <c r="A126">
        <v>12</v>
      </c>
    </row>
    <row r="127" spans="1:20" x14ac:dyDescent="0.15">
      <c r="A127">
        <v>13</v>
      </c>
    </row>
    <row r="128" spans="1:20" x14ac:dyDescent="0.15">
      <c r="A128">
        <v>14</v>
      </c>
    </row>
    <row r="129" spans="1:14" x14ac:dyDescent="0.15">
      <c r="A129">
        <v>15</v>
      </c>
    </row>
    <row r="130" spans="1:14" x14ac:dyDescent="0.15">
      <c r="A130">
        <v>16</v>
      </c>
    </row>
    <row r="131" spans="1:14" x14ac:dyDescent="0.15">
      <c r="A131">
        <v>17</v>
      </c>
    </row>
    <row r="132" spans="1:14" x14ac:dyDescent="0.15">
      <c r="A132">
        <v>18</v>
      </c>
    </row>
    <row r="133" spans="1:14" x14ac:dyDescent="0.15">
      <c r="A133">
        <v>19</v>
      </c>
    </row>
    <row r="134" spans="1:14" x14ac:dyDescent="0.15">
      <c r="A134">
        <v>20</v>
      </c>
    </row>
    <row r="135" spans="1:14" x14ac:dyDescent="0.15">
      <c r="A135" t="s">
        <v>9</v>
      </c>
      <c r="B135">
        <f>COUNTIFS(B115:B134,1)+COUNTIFS(B115:B134,0)+COUNTIFS(B115:B134,"p")</f>
        <v>10</v>
      </c>
      <c r="C135">
        <f t="shared" ref="C135:G135" si="13">COUNTIFS(C115:C134,1)+COUNTIFS(C115:C134,0)+COUNTIFS(C115:C134,"p")</f>
        <v>10</v>
      </c>
      <c r="D135">
        <f t="shared" si="13"/>
        <v>10</v>
      </c>
      <c r="E135">
        <f t="shared" si="13"/>
        <v>10</v>
      </c>
      <c r="F135">
        <f t="shared" si="13"/>
        <v>10</v>
      </c>
      <c r="G135">
        <f t="shared" si="13"/>
        <v>10</v>
      </c>
    </row>
    <row r="136" spans="1:14" x14ac:dyDescent="0.15">
      <c r="A136" s="1" t="s">
        <v>2</v>
      </c>
      <c r="B136" s="7">
        <f>SUM(B115:B134)/B135</f>
        <v>0.1</v>
      </c>
      <c r="C136" s="7">
        <f t="shared" ref="C136:F136" si="14">SUM(C115:C134)/C135</f>
        <v>0.9</v>
      </c>
      <c r="D136" s="7">
        <f t="shared" si="14"/>
        <v>0</v>
      </c>
      <c r="E136" s="7">
        <f t="shared" si="14"/>
        <v>0.1</v>
      </c>
      <c r="F136" s="7">
        <f t="shared" si="14"/>
        <v>1</v>
      </c>
      <c r="G136" s="7">
        <f t="shared" ref="G136" si="15">SUM(G115:G134)/G135</f>
        <v>1</v>
      </c>
      <c r="H136" s="7"/>
      <c r="I136" s="7"/>
      <c r="J136" s="7"/>
      <c r="K136" s="7"/>
      <c r="L136" s="7"/>
      <c r="M136" s="7"/>
      <c r="N136" s="7"/>
    </row>
    <row r="138" spans="1:14" x14ac:dyDescent="0.15">
      <c r="A138" s="1"/>
    </row>
    <row r="139" spans="1:14" x14ac:dyDescent="0.15">
      <c r="A139" s="1"/>
    </row>
    <row r="140" spans="1:14" x14ac:dyDescent="0.15">
      <c r="A140" s="1" t="s">
        <v>80</v>
      </c>
      <c r="B140" s="24"/>
    </row>
    <row r="141" spans="1:14" x14ac:dyDescent="0.15">
      <c r="A141" s="1" t="s">
        <v>19</v>
      </c>
      <c r="B141" s="13" t="s">
        <v>63</v>
      </c>
    </row>
    <row r="142" spans="1:14" x14ac:dyDescent="0.15">
      <c r="A142" s="1" t="s">
        <v>20</v>
      </c>
      <c r="C142" s="13" t="s">
        <v>38</v>
      </c>
    </row>
    <row r="143" spans="1:14" x14ac:dyDescent="0.15">
      <c r="A143" s="1" t="s">
        <v>49</v>
      </c>
      <c r="C143" t="s">
        <v>48</v>
      </c>
    </row>
    <row r="144" spans="1:14" x14ac:dyDescent="0.15">
      <c r="A144" s="1" t="s">
        <v>15</v>
      </c>
      <c r="B144" s="1" t="s">
        <v>83</v>
      </c>
    </row>
    <row r="145" spans="1:20" x14ac:dyDescent="0.15">
      <c r="A145" s="1"/>
    </row>
    <row r="146" spans="1:20" x14ac:dyDescent="0.15">
      <c r="A146" s="16"/>
      <c r="B146" s="1"/>
    </row>
    <row r="147" spans="1:20" x14ac:dyDescent="0.15">
      <c r="B147" s="1" t="s">
        <v>37</v>
      </c>
      <c r="F147" s="4"/>
      <c r="G147" s="2"/>
    </row>
    <row r="148" spans="1:20" x14ac:dyDescent="0.15">
      <c r="A148" s="1"/>
      <c r="D148" s="1"/>
      <c r="F148" s="1"/>
      <c r="G148" s="1"/>
      <c r="J148" s="9"/>
      <c r="K148" s="8"/>
      <c r="L148" s="8"/>
      <c r="M148" s="1"/>
    </row>
    <row r="149" spans="1:20" x14ac:dyDescent="0.15">
      <c r="A149" s="1" t="s">
        <v>7</v>
      </c>
      <c r="B149" s="12" t="s">
        <v>36</v>
      </c>
      <c r="C149" s="12" t="s">
        <v>39</v>
      </c>
      <c r="D149" s="12" t="s">
        <v>43</v>
      </c>
      <c r="E149" s="12" t="s">
        <v>44</v>
      </c>
      <c r="F149" s="12" t="s">
        <v>39</v>
      </c>
      <c r="G149" s="12" t="s">
        <v>42</v>
      </c>
      <c r="H149" s="12"/>
      <c r="I149" s="12"/>
    </row>
    <row r="150" spans="1:20" x14ac:dyDescent="0.1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</row>
    <row r="151" spans="1:20" x14ac:dyDescent="0.15">
      <c r="A151">
        <v>2</v>
      </c>
      <c r="B151">
        <v>0</v>
      </c>
      <c r="C151">
        <v>1</v>
      </c>
      <c r="D151">
        <v>0</v>
      </c>
      <c r="E151" t="s">
        <v>46</v>
      </c>
      <c r="F151">
        <v>1</v>
      </c>
      <c r="G151">
        <v>1</v>
      </c>
    </row>
    <row r="152" spans="1:20" x14ac:dyDescent="0.15">
      <c r="A152">
        <v>3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</row>
    <row r="153" spans="1:20" x14ac:dyDescent="0.15">
      <c r="A153">
        <v>4</v>
      </c>
      <c r="B153" t="s">
        <v>46</v>
      </c>
      <c r="C153">
        <v>1</v>
      </c>
      <c r="D153">
        <v>0</v>
      </c>
      <c r="E153" t="s">
        <v>46</v>
      </c>
      <c r="F153">
        <v>1</v>
      </c>
      <c r="G153">
        <v>1</v>
      </c>
      <c r="T153" s="4"/>
    </row>
    <row r="154" spans="1:20" x14ac:dyDescent="0.15">
      <c r="A154">
        <v>5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</row>
    <row r="155" spans="1:20" x14ac:dyDescent="0.15">
      <c r="A155">
        <v>6</v>
      </c>
      <c r="B155" t="s">
        <v>46</v>
      </c>
      <c r="C155">
        <v>1</v>
      </c>
      <c r="D155" t="s">
        <v>46</v>
      </c>
      <c r="E155">
        <v>0</v>
      </c>
      <c r="F155">
        <v>1</v>
      </c>
      <c r="G155">
        <v>1</v>
      </c>
    </row>
    <row r="156" spans="1:20" x14ac:dyDescent="0.15">
      <c r="A156">
        <v>7</v>
      </c>
      <c r="B156">
        <v>0</v>
      </c>
      <c r="C156">
        <v>1</v>
      </c>
      <c r="D156">
        <v>0</v>
      </c>
      <c r="E156" t="s">
        <v>46</v>
      </c>
      <c r="F156">
        <v>1</v>
      </c>
      <c r="G156">
        <v>1</v>
      </c>
    </row>
    <row r="157" spans="1:20" x14ac:dyDescent="0.15">
      <c r="A157">
        <v>8</v>
      </c>
      <c r="B157">
        <v>0</v>
      </c>
      <c r="C157">
        <v>1</v>
      </c>
      <c r="D157">
        <v>0</v>
      </c>
      <c r="E157" t="s">
        <v>46</v>
      </c>
      <c r="F157">
        <v>1</v>
      </c>
      <c r="G157">
        <v>1</v>
      </c>
    </row>
    <row r="158" spans="1:20" x14ac:dyDescent="0.15">
      <c r="A158">
        <v>9</v>
      </c>
      <c r="B158">
        <v>0</v>
      </c>
      <c r="C158">
        <v>1</v>
      </c>
      <c r="D158" t="s">
        <v>46</v>
      </c>
      <c r="E158">
        <v>1</v>
      </c>
      <c r="F158">
        <v>1</v>
      </c>
      <c r="G158">
        <v>1</v>
      </c>
    </row>
    <row r="159" spans="1:20" x14ac:dyDescent="0.15">
      <c r="A159">
        <v>10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</row>
    <row r="160" spans="1:20" x14ac:dyDescent="0.15">
      <c r="A160">
        <v>11</v>
      </c>
    </row>
    <row r="161" spans="1:14" x14ac:dyDescent="0.15">
      <c r="A161">
        <v>12</v>
      </c>
    </row>
    <row r="162" spans="1:14" x14ac:dyDescent="0.15">
      <c r="A162">
        <v>13</v>
      </c>
    </row>
    <row r="163" spans="1:14" x14ac:dyDescent="0.15">
      <c r="A163">
        <v>14</v>
      </c>
    </row>
    <row r="164" spans="1:14" x14ac:dyDescent="0.15">
      <c r="A164">
        <v>15</v>
      </c>
    </row>
    <row r="165" spans="1:14" x14ac:dyDescent="0.15">
      <c r="A165">
        <v>16</v>
      </c>
    </row>
    <row r="166" spans="1:14" x14ac:dyDescent="0.15">
      <c r="A166">
        <v>17</v>
      </c>
    </row>
    <row r="167" spans="1:14" x14ac:dyDescent="0.15">
      <c r="A167">
        <v>18</v>
      </c>
    </row>
    <row r="168" spans="1:14" x14ac:dyDescent="0.15">
      <c r="A168">
        <v>19</v>
      </c>
    </row>
    <row r="169" spans="1:14" x14ac:dyDescent="0.15">
      <c r="A169">
        <v>20</v>
      </c>
    </row>
    <row r="170" spans="1:14" x14ac:dyDescent="0.15">
      <c r="A170" t="s">
        <v>9</v>
      </c>
      <c r="B170">
        <f>COUNTIFS(B150:B169,1)+COUNTIFS(B150:B169,0)+COUNTIFS(B150:B169,"p")</f>
        <v>10</v>
      </c>
      <c r="C170">
        <f t="shared" ref="C170:G170" si="16">COUNTIFS(C150:C169,1)+COUNTIFS(C150:C169,0)+COUNTIFS(C150:C169,"p")</f>
        <v>10</v>
      </c>
      <c r="D170">
        <f t="shared" si="16"/>
        <v>10</v>
      </c>
      <c r="E170">
        <f t="shared" si="16"/>
        <v>10</v>
      </c>
      <c r="F170">
        <f t="shared" si="16"/>
        <v>10</v>
      </c>
      <c r="G170">
        <f t="shared" si="16"/>
        <v>10</v>
      </c>
      <c r="J170" s="7"/>
      <c r="K170" s="7"/>
      <c r="L170" s="7"/>
      <c r="N170" s="7"/>
    </row>
    <row r="171" spans="1:14" x14ac:dyDescent="0.15">
      <c r="A171" s="1" t="s">
        <v>2</v>
      </c>
      <c r="B171" s="21">
        <f>SUM(B150:B169)/B170</f>
        <v>0</v>
      </c>
      <c r="C171" s="21">
        <f t="shared" ref="C171:E171" si="17">SUM(C150:C169)/C170</f>
        <v>1</v>
      </c>
      <c r="D171" s="21">
        <f t="shared" si="17"/>
        <v>0</v>
      </c>
      <c r="E171" s="21">
        <f t="shared" si="17"/>
        <v>0.1</v>
      </c>
      <c r="F171" s="21">
        <f>SUM(F150:F169)/F170</f>
        <v>1</v>
      </c>
      <c r="G171" s="21">
        <f t="shared" ref="G171" si="18">SUM(G150:G169)/G170</f>
        <v>1</v>
      </c>
      <c r="H171" s="21"/>
      <c r="I171" s="21"/>
    </row>
    <row r="175" spans="1:14" x14ac:dyDescent="0.15">
      <c r="A175" s="1" t="s">
        <v>92</v>
      </c>
      <c r="B175" s="24"/>
    </row>
    <row r="176" spans="1:14" x14ac:dyDescent="0.15">
      <c r="A176" s="1" t="s">
        <v>19</v>
      </c>
      <c r="B176" s="13" t="s">
        <v>63</v>
      </c>
    </row>
    <row r="177" spans="1:7" x14ac:dyDescent="0.15">
      <c r="A177" s="1" t="s">
        <v>20</v>
      </c>
      <c r="C177" s="13" t="s">
        <v>38</v>
      </c>
    </row>
    <row r="178" spans="1:7" x14ac:dyDescent="0.15">
      <c r="A178" s="1" t="s">
        <v>49</v>
      </c>
      <c r="C178" t="s">
        <v>48</v>
      </c>
    </row>
    <row r="179" spans="1:7" x14ac:dyDescent="0.15">
      <c r="A179" s="1" t="s">
        <v>15</v>
      </c>
      <c r="B179" s="1" t="s">
        <v>93</v>
      </c>
    </row>
    <row r="180" spans="1:7" x14ac:dyDescent="0.15">
      <c r="A180" s="1"/>
    </row>
    <row r="181" spans="1:7" x14ac:dyDescent="0.15">
      <c r="A181" s="16"/>
      <c r="B181" s="1"/>
    </row>
    <row r="182" spans="1:7" x14ac:dyDescent="0.15">
      <c r="B182" s="1" t="s">
        <v>37</v>
      </c>
      <c r="F182" s="4"/>
      <c r="G182" s="2"/>
    </row>
    <row r="183" spans="1:7" x14ac:dyDescent="0.15">
      <c r="A183" s="1"/>
      <c r="D183" s="1"/>
      <c r="F183" s="1"/>
      <c r="G183" s="1"/>
    </row>
    <row r="184" spans="1:7" x14ac:dyDescent="0.15">
      <c r="A184" s="1" t="s">
        <v>7</v>
      </c>
      <c r="B184" s="12" t="s">
        <v>36</v>
      </c>
      <c r="C184" s="12" t="s">
        <v>39</v>
      </c>
      <c r="D184" s="12" t="s">
        <v>43</v>
      </c>
      <c r="E184" s="12" t="s">
        <v>44</v>
      </c>
      <c r="F184" s="12" t="s">
        <v>39</v>
      </c>
      <c r="G184" s="12" t="s">
        <v>42</v>
      </c>
    </row>
    <row r="185" spans="1:7" x14ac:dyDescent="0.15">
      <c r="A185">
        <v>1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</row>
    <row r="186" spans="1:7" x14ac:dyDescent="0.15">
      <c r="A186">
        <v>2</v>
      </c>
      <c r="B186">
        <v>0</v>
      </c>
      <c r="C186">
        <v>1</v>
      </c>
      <c r="D186">
        <v>0</v>
      </c>
      <c r="E186" s="4" t="s">
        <v>46</v>
      </c>
      <c r="F186" s="4">
        <v>1</v>
      </c>
      <c r="G186" s="4">
        <v>1</v>
      </c>
    </row>
    <row r="187" spans="1:7" x14ac:dyDescent="0.15">
      <c r="A187">
        <v>3</v>
      </c>
      <c r="B187">
        <v>0</v>
      </c>
      <c r="C187">
        <v>1</v>
      </c>
      <c r="D187">
        <v>0</v>
      </c>
      <c r="E187" s="4" t="s">
        <v>46</v>
      </c>
      <c r="F187" s="4">
        <v>1</v>
      </c>
      <c r="G187" s="4">
        <v>1</v>
      </c>
    </row>
    <row r="188" spans="1:7" x14ac:dyDescent="0.15">
      <c r="A188">
        <v>4</v>
      </c>
      <c r="B188">
        <v>0</v>
      </c>
      <c r="C188">
        <v>1</v>
      </c>
      <c r="D188">
        <v>0</v>
      </c>
      <c r="E188">
        <v>0</v>
      </c>
      <c r="F188" s="4">
        <v>1</v>
      </c>
      <c r="G188" s="4">
        <v>1</v>
      </c>
    </row>
    <row r="189" spans="1:7" x14ac:dyDescent="0.15">
      <c r="A189">
        <v>5</v>
      </c>
      <c r="B189">
        <v>0</v>
      </c>
      <c r="C189">
        <v>1</v>
      </c>
      <c r="D189">
        <v>0</v>
      </c>
      <c r="E189">
        <v>0</v>
      </c>
      <c r="F189" s="4">
        <v>1</v>
      </c>
      <c r="G189" s="4">
        <v>1</v>
      </c>
    </row>
    <row r="190" spans="1:7" x14ac:dyDescent="0.15">
      <c r="A190">
        <v>6</v>
      </c>
      <c r="B190" s="4" t="s">
        <v>46</v>
      </c>
      <c r="C190">
        <v>1</v>
      </c>
      <c r="D190">
        <v>0</v>
      </c>
      <c r="E190">
        <v>1</v>
      </c>
      <c r="F190" s="4">
        <v>1</v>
      </c>
      <c r="G190" s="4">
        <v>1</v>
      </c>
    </row>
    <row r="191" spans="1:7" x14ac:dyDescent="0.15">
      <c r="A191">
        <v>7</v>
      </c>
      <c r="B191" s="4">
        <v>0</v>
      </c>
      <c r="C191">
        <v>1</v>
      </c>
      <c r="D191">
        <v>0</v>
      </c>
      <c r="E191">
        <v>0</v>
      </c>
      <c r="F191" s="4">
        <v>1</v>
      </c>
      <c r="G191" s="4">
        <v>1</v>
      </c>
    </row>
    <row r="192" spans="1:7" x14ac:dyDescent="0.15">
      <c r="A192">
        <v>8</v>
      </c>
      <c r="B192" s="4">
        <v>0</v>
      </c>
      <c r="C192">
        <v>1</v>
      </c>
      <c r="D192">
        <v>0</v>
      </c>
      <c r="E192">
        <v>0</v>
      </c>
      <c r="F192" s="4">
        <v>1</v>
      </c>
      <c r="G192" s="4">
        <v>1</v>
      </c>
    </row>
    <row r="193" spans="1:7" x14ac:dyDescent="0.15">
      <c r="A193">
        <v>9</v>
      </c>
      <c r="B193" s="4">
        <v>0</v>
      </c>
      <c r="C193">
        <v>1</v>
      </c>
      <c r="D193">
        <v>0</v>
      </c>
      <c r="E193">
        <v>0</v>
      </c>
      <c r="F193" s="4">
        <v>1</v>
      </c>
      <c r="G193" s="4">
        <v>1</v>
      </c>
    </row>
    <row r="194" spans="1:7" x14ac:dyDescent="0.15">
      <c r="A194">
        <v>10</v>
      </c>
      <c r="B194" s="4">
        <v>0</v>
      </c>
      <c r="C194">
        <v>1</v>
      </c>
      <c r="D194">
        <v>0</v>
      </c>
      <c r="E194">
        <v>0</v>
      </c>
      <c r="F194" s="4">
        <v>0</v>
      </c>
      <c r="G194" s="4">
        <v>1</v>
      </c>
    </row>
    <row r="195" spans="1:7" x14ac:dyDescent="0.15">
      <c r="A195">
        <v>11</v>
      </c>
    </row>
    <row r="196" spans="1:7" x14ac:dyDescent="0.15">
      <c r="A196">
        <v>12</v>
      </c>
    </row>
    <row r="197" spans="1:7" x14ac:dyDescent="0.15">
      <c r="A197">
        <v>13</v>
      </c>
    </row>
    <row r="198" spans="1:7" x14ac:dyDescent="0.15">
      <c r="A198">
        <v>14</v>
      </c>
    </row>
    <row r="199" spans="1:7" x14ac:dyDescent="0.15">
      <c r="A199">
        <v>15</v>
      </c>
    </row>
    <row r="200" spans="1:7" x14ac:dyDescent="0.15">
      <c r="A200">
        <v>16</v>
      </c>
    </row>
    <row r="201" spans="1:7" x14ac:dyDescent="0.15">
      <c r="A201">
        <v>17</v>
      </c>
    </row>
    <row r="202" spans="1:7" x14ac:dyDescent="0.15">
      <c r="A202">
        <v>18</v>
      </c>
    </row>
    <row r="203" spans="1:7" x14ac:dyDescent="0.15">
      <c r="A203">
        <v>19</v>
      </c>
    </row>
    <row r="204" spans="1:7" x14ac:dyDescent="0.15">
      <c r="A204">
        <v>20</v>
      </c>
    </row>
    <row r="205" spans="1:7" x14ac:dyDescent="0.15">
      <c r="A205" t="s">
        <v>9</v>
      </c>
      <c r="B205">
        <f>COUNTIFS(B185:B204,1)+COUNTIFS(B185:B204,0)+COUNTIFS(B185:B204,"p")</f>
        <v>10</v>
      </c>
      <c r="C205">
        <f t="shared" ref="C205:G205" si="19">COUNTIFS(C185:C204,1)+COUNTIFS(C185:C204,0)+COUNTIFS(C185:C204,"p")</f>
        <v>10</v>
      </c>
      <c r="D205">
        <f t="shared" si="19"/>
        <v>10</v>
      </c>
      <c r="E205">
        <f t="shared" si="19"/>
        <v>10</v>
      </c>
      <c r="F205">
        <f t="shared" si="19"/>
        <v>10</v>
      </c>
      <c r="G205">
        <f t="shared" si="19"/>
        <v>10</v>
      </c>
    </row>
    <row r="206" spans="1:7" x14ac:dyDescent="0.15">
      <c r="A206" s="1" t="s">
        <v>2</v>
      </c>
      <c r="B206" s="21">
        <f>SUM(B185:B204)/B205</f>
        <v>0</v>
      </c>
      <c r="C206" s="21">
        <f t="shared" ref="C206:D206" si="20">SUM(C185:C204)/C205</f>
        <v>1</v>
      </c>
      <c r="D206" s="21">
        <f t="shared" si="20"/>
        <v>0</v>
      </c>
      <c r="E206" s="21">
        <f>SUM(E185:E204)/E205</f>
        <v>0.1</v>
      </c>
      <c r="F206" s="21">
        <f>SUM(F185:F204)/F205</f>
        <v>0.9</v>
      </c>
      <c r="G206" s="21">
        <f t="shared" ref="G206" si="21">SUM(G185:G204)/G205</f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6"/>
  <sheetViews>
    <sheetView showRuler="0" topLeftCell="A3" workbookViewId="0">
      <selection activeCell="I209" sqref="I209"/>
    </sheetView>
  </sheetViews>
  <sheetFormatPr baseColWidth="10" defaultColWidth="5.1640625" defaultRowHeight="13" x14ac:dyDescent="0.15"/>
  <cols>
    <col min="1" max="1" width="10" customWidth="1"/>
    <col min="2" max="14" width="5.6640625" customWidth="1"/>
    <col min="15" max="20" width="5.1640625" customWidth="1"/>
    <col min="21" max="21" width="5.5" customWidth="1"/>
    <col min="22" max="22" width="5.33203125" bestFit="1" customWidth="1"/>
  </cols>
  <sheetData>
    <row r="1" spans="1:14" x14ac:dyDescent="0.15">
      <c r="A1" s="1" t="s">
        <v>57</v>
      </c>
      <c r="B1" s="1"/>
      <c r="C1" s="1"/>
      <c r="D1" s="1"/>
      <c r="E1" s="1"/>
    </row>
    <row r="2" spans="1:14" x14ac:dyDescent="0.15">
      <c r="A2" s="1" t="s">
        <v>58</v>
      </c>
      <c r="B2" s="1"/>
      <c r="C2" s="1"/>
      <c r="D2" s="1"/>
      <c r="E2" s="1"/>
    </row>
    <row r="3" spans="1:14" x14ac:dyDescent="0.15">
      <c r="A3" s="1" t="s">
        <v>59</v>
      </c>
      <c r="B3" s="1"/>
      <c r="C3" s="1"/>
      <c r="D3" s="1"/>
      <c r="E3" s="1"/>
    </row>
    <row r="4" spans="1:14" x14ac:dyDescent="0.15">
      <c r="A4" s="1" t="s">
        <v>10</v>
      </c>
      <c r="B4" s="1"/>
      <c r="C4" s="1"/>
      <c r="D4" s="1"/>
    </row>
    <row r="5" spans="1:14" x14ac:dyDescent="0.15">
      <c r="A5" s="1"/>
      <c r="B5" s="1"/>
    </row>
    <row r="6" spans="1:14" x14ac:dyDescent="0.15">
      <c r="A6" s="1"/>
      <c r="B6" s="1"/>
    </row>
    <row r="7" spans="1:14" x14ac:dyDescent="0.15">
      <c r="A7" s="1"/>
    </row>
    <row r="8" spans="1:14" x14ac:dyDescent="0.15">
      <c r="A8" s="1"/>
      <c r="B8" s="1"/>
      <c r="G8" s="1"/>
      <c r="H8" s="2"/>
    </row>
    <row r="9" spans="1:14" x14ac:dyDescent="0.15">
      <c r="A9" s="1" t="s">
        <v>2</v>
      </c>
      <c r="B9" s="3" t="s">
        <v>36</v>
      </c>
      <c r="C9" s="3" t="s">
        <v>39</v>
      </c>
      <c r="D9" s="3" t="s">
        <v>43</v>
      </c>
      <c r="E9" s="3" t="s">
        <v>44</v>
      </c>
      <c r="F9" s="3" t="s">
        <v>39</v>
      </c>
      <c r="G9" s="3" t="s">
        <v>42</v>
      </c>
      <c r="H9" s="3"/>
      <c r="I9" s="3"/>
      <c r="J9" s="3"/>
      <c r="K9" s="3"/>
      <c r="L9" s="3"/>
      <c r="M9" s="3"/>
      <c r="N9" s="1"/>
    </row>
    <row r="10" spans="1:14" x14ac:dyDescent="0.15">
      <c r="A10" s="4" t="s">
        <v>3</v>
      </c>
      <c r="B10" s="5">
        <f>AVERAGE(B14:B21)</f>
        <v>0.02</v>
      </c>
      <c r="C10" s="5">
        <f t="shared" ref="C10:G10" si="0">AVERAGE(C14:C21)</f>
        <v>0.91999999999999993</v>
      </c>
      <c r="D10" s="5">
        <f t="shared" si="0"/>
        <v>0</v>
      </c>
      <c r="E10" s="5">
        <f t="shared" si="0"/>
        <v>0</v>
      </c>
      <c r="F10" s="5">
        <f t="shared" si="0"/>
        <v>0.86</v>
      </c>
      <c r="G10" s="5">
        <f t="shared" si="0"/>
        <v>1</v>
      </c>
      <c r="H10" s="5"/>
      <c r="I10" s="5"/>
      <c r="J10" s="5"/>
      <c r="K10" s="5"/>
      <c r="L10" s="5"/>
      <c r="M10" s="5"/>
      <c r="N10" s="5"/>
    </row>
    <row r="11" spans="1:14" x14ac:dyDescent="0.15">
      <c r="A11" t="s">
        <v>4</v>
      </c>
      <c r="B11" s="5">
        <f>STDEV(B14:B21)/SQRT(COUNT(B14:B21))</f>
        <v>2.0000000000000004E-2</v>
      </c>
      <c r="C11" s="5">
        <f t="shared" ref="C11:G11" si="1">STDEV(C14:C21)/SQRT(COUNT(C14:C21))</f>
        <v>4.8989794855664036E-2</v>
      </c>
      <c r="D11" s="5">
        <f t="shared" si="1"/>
        <v>0</v>
      </c>
      <c r="E11" s="5">
        <f t="shared" si="1"/>
        <v>0</v>
      </c>
      <c r="F11" s="5">
        <f t="shared" si="1"/>
        <v>5.0990195135928305E-2</v>
      </c>
      <c r="G11" s="5">
        <f t="shared" si="1"/>
        <v>0</v>
      </c>
      <c r="H11" s="6"/>
      <c r="I11" s="5"/>
      <c r="J11" s="5"/>
      <c r="K11" s="5"/>
      <c r="L11" s="5"/>
      <c r="M11" s="5"/>
      <c r="N11" s="5"/>
    </row>
    <row r="12" spans="1:14" x14ac:dyDescent="0.15">
      <c r="H12" s="7"/>
      <c r="I12" s="7"/>
      <c r="J12" s="7"/>
      <c r="K12" s="7"/>
    </row>
    <row r="13" spans="1:14" x14ac:dyDescent="0.15">
      <c r="A13" s="1"/>
      <c r="B13" s="3" t="s">
        <v>36</v>
      </c>
      <c r="C13" s="3" t="s">
        <v>39</v>
      </c>
      <c r="D13" s="3" t="s">
        <v>40</v>
      </c>
      <c r="E13" s="3" t="s">
        <v>41</v>
      </c>
      <c r="F13" s="3" t="s">
        <v>39</v>
      </c>
      <c r="G13" s="3" t="s">
        <v>42</v>
      </c>
      <c r="H13" s="3"/>
      <c r="I13" s="3"/>
      <c r="J13" s="3"/>
      <c r="K13" s="3"/>
      <c r="L13" s="3"/>
      <c r="M13" s="3"/>
      <c r="N13" s="1"/>
    </row>
    <row r="14" spans="1:14" x14ac:dyDescent="0.15">
      <c r="A14" s="13" t="s">
        <v>11</v>
      </c>
      <c r="B14" s="7">
        <f>B66</f>
        <v>0</v>
      </c>
      <c r="C14" s="7">
        <f t="shared" ref="C14:G14" si="2">C66</f>
        <v>0.8</v>
      </c>
      <c r="D14" s="7">
        <f t="shared" si="2"/>
        <v>0</v>
      </c>
      <c r="E14" s="7">
        <f t="shared" si="2"/>
        <v>0</v>
      </c>
      <c r="F14" s="7">
        <f t="shared" si="2"/>
        <v>0.7</v>
      </c>
      <c r="G14" s="7">
        <f t="shared" si="2"/>
        <v>1</v>
      </c>
      <c r="H14" s="7"/>
      <c r="I14" s="7"/>
      <c r="J14" s="7"/>
      <c r="K14" s="7"/>
      <c r="L14" s="7"/>
      <c r="M14" s="7"/>
      <c r="N14" s="7"/>
    </row>
    <row r="15" spans="1:14" x14ac:dyDescent="0.15">
      <c r="A15" s="13" t="s">
        <v>12</v>
      </c>
      <c r="B15" s="7">
        <f>B101</f>
        <v>0</v>
      </c>
      <c r="C15" s="7">
        <f t="shared" ref="C15:G15" si="3">C101</f>
        <v>0.8</v>
      </c>
      <c r="D15" s="7">
        <f t="shared" si="3"/>
        <v>0</v>
      </c>
      <c r="E15" s="7">
        <f t="shared" si="3"/>
        <v>0</v>
      </c>
      <c r="F15" s="7">
        <f t="shared" si="3"/>
        <v>0.9</v>
      </c>
      <c r="G15" s="7">
        <f t="shared" si="3"/>
        <v>1</v>
      </c>
      <c r="H15" s="7"/>
      <c r="I15" s="7"/>
      <c r="J15" s="7"/>
      <c r="K15" s="7"/>
      <c r="L15" s="7"/>
      <c r="M15" s="7"/>
      <c r="N15" s="7"/>
    </row>
    <row r="16" spans="1:14" x14ac:dyDescent="0.15">
      <c r="A16" s="13" t="s">
        <v>13</v>
      </c>
      <c r="B16" s="7">
        <f>B136</f>
        <v>0.1</v>
      </c>
      <c r="C16" s="7">
        <f t="shared" ref="C16:G16" si="4">C136</f>
        <v>1</v>
      </c>
      <c r="D16" s="7">
        <f t="shared" si="4"/>
        <v>0</v>
      </c>
      <c r="E16" s="7">
        <f t="shared" si="4"/>
        <v>0</v>
      </c>
      <c r="F16" s="7">
        <f t="shared" si="4"/>
        <v>0.9</v>
      </c>
      <c r="G16" s="7">
        <f t="shared" si="4"/>
        <v>1</v>
      </c>
      <c r="H16" s="7"/>
      <c r="I16" s="7"/>
      <c r="J16" s="7"/>
      <c r="K16" s="7"/>
      <c r="L16" s="7"/>
      <c r="M16" s="7"/>
      <c r="N16" s="7"/>
    </row>
    <row r="17" spans="1:21" x14ac:dyDescent="0.15">
      <c r="A17" s="13" t="s">
        <v>79</v>
      </c>
      <c r="B17" s="7">
        <f>B171</f>
        <v>0</v>
      </c>
      <c r="C17" s="21">
        <f t="shared" ref="C17:G17" si="5">C171</f>
        <v>1</v>
      </c>
      <c r="D17" s="21">
        <f t="shared" si="5"/>
        <v>0</v>
      </c>
      <c r="E17" s="21">
        <f t="shared" si="5"/>
        <v>0</v>
      </c>
      <c r="F17" s="21">
        <f t="shared" si="5"/>
        <v>0.8</v>
      </c>
      <c r="G17" s="21">
        <f t="shared" si="5"/>
        <v>1</v>
      </c>
    </row>
    <row r="18" spans="1:21" x14ac:dyDescent="0.15">
      <c r="A18" s="13" t="s">
        <v>91</v>
      </c>
      <c r="B18">
        <f>B206</f>
        <v>0</v>
      </c>
      <c r="C18">
        <f t="shared" ref="C18:G18" si="6">C206</f>
        <v>1</v>
      </c>
      <c r="D18">
        <f t="shared" si="6"/>
        <v>0</v>
      </c>
      <c r="E18">
        <f t="shared" si="6"/>
        <v>0</v>
      </c>
      <c r="F18">
        <f t="shared" si="6"/>
        <v>1</v>
      </c>
      <c r="G18">
        <f t="shared" si="6"/>
        <v>1</v>
      </c>
      <c r="H18" s="1"/>
    </row>
    <row r="19" spans="1:21" x14ac:dyDescent="0.15">
      <c r="E19" s="10"/>
      <c r="F19" s="10"/>
      <c r="H19" s="1"/>
      <c r="I19" s="1"/>
      <c r="J19" s="1"/>
    </row>
    <row r="20" spans="1:21" x14ac:dyDescent="0.15">
      <c r="E20" s="10"/>
      <c r="F20" s="10"/>
      <c r="H20" s="7"/>
      <c r="I20" s="7"/>
      <c r="U20" s="4"/>
    </row>
    <row r="21" spans="1:21" x14ac:dyDescent="0.15">
      <c r="E21" s="10"/>
      <c r="F21" s="10"/>
      <c r="H21" s="7"/>
      <c r="I21" s="7"/>
      <c r="J21" s="7"/>
    </row>
    <row r="22" spans="1:21" x14ac:dyDescent="0.15">
      <c r="A22" t="s">
        <v>5</v>
      </c>
      <c r="B22" s="10"/>
      <c r="C22" s="17">
        <f>TTEST($B14:$B21,C14:C21,2,1)</f>
        <v>3.5985367209581693E-5</v>
      </c>
      <c r="D22" s="19">
        <f t="shared" ref="D22:G22" si="7">TTEST($B14:$B21,D14:D21,2,1)</f>
        <v>0.37390096630005903</v>
      </c>
      <c r="E22" s="18">
        <f>TTEST($B14:$B21,E14:E21,2,1)</f>
        <v>0.37390096630005903</v>
      </c>
      <c r="F22" s="17">
        <f t="shared" si="7"/>
        <v>7.9503604936325439E-5</v>
      </c>
      <c r="G22" s="17">
        <f t="shared" si="7"/>
        <v>1.037915555136942E-6</v>
      </c>
      <c r="H22" s="17"/>
      <c r="I22" s="18"/>
      <c r="J22" s="18"/>
      <c r="K22" s="18"/>
      <c r="L22" s="18"/>
      <c r="M22" s="10"/>
      <c r="N22" s="11"/>
    </row>
    <row r="23" spans="1:21" x14ac:dyDescent="0.15">
      <c r="B23" s="10"/>
      <c r="C23" s="10"/>
      <c r="D23" s="10"/>
      <c r="E23" s="10"/>
      <c r="F23" s="10"/>
      <c r="G23" s="12"/>
      <c r="H23" s="10"/>
      <c r="I23" s="10"/>
      <c r="J23" s="10"/>
      <c r="K23" s="10"/>
      <c r="L23" s="10"/>
    </row>
    <row r="24" spans="1:21" x14ac:dyDescent="0.15">
      <c r="A24" s="13"/>
      <c r="B24" s="10"/>
      <c r="C24" s="10"/>
      <c r="D24" s="10"/>
      <c r="E24" s="10"/>
      <c r="F24" s="10"/>
      <c r="G24" s="12"/>
      <c r="H24" s="10"/>
      <c r="I24" s="10"/>
      <c r="J24" s="10"/>
      <c r="K24" s="10"/>
      <c r="L24" s="10"/>
      <c r="M24" s="7"/>
    </row>
    <row r="25" spans="1:2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31" spans="1:21" x14ac:dyDescent="0.15">
      <c r="N31" s="1"/>
    </row>
    <row r="33" spans="1:16" x14ac:dyDescent="0.15">
      <c r="A33" s="14"/>
      <c r="B33" s="15"/>
      <c r="C33" s="15"/>
      <c r="D33" s="15"/>
      <c r="E33" s="15"/>
      <c r="F33" s="10"/>
    </row>
    <row r="34" spans="1:16" x14ac:dyDescent="0.15">
      <c r="A34" s="1" t="s">
        <v>47</v>
      </c>
      <c r="O34" s="7"/>
    </row>
    <row r="35" spans="1:16" x14ac:dyDescent="0.15">
      <c r="A35" s="1" t="s">
        <v>16</v>
      </c>
      <c r="B35" t="s">
        <v>50</v>
      </c>
    </row>
    <row r="36" spans="1:16" x14ac:dyDescent="0.15">
      <c r="A36" s="1" t="s">
        <v>17</v>
      </c>
      <c r="C36" t="s">
        <v>38</v>
      </c>
    </row>
    <row r="37" spans="1:16" x14ac:dyDescent="0.15">
      <c r="A37" s="1" t="s">
        <v>18</v>
      </c>
      <c r="C37" t="s">
        <v>51</v>
      </c>
    </row>
    <row r="38" spans="1:16" x14ac:dyDescent="0.15">
      <c r="A38" s="1" t="s">
        <v>6</v>
      </c>
      <c r="B38" s="1" t="s">
        <v>52</v>
      </c>
    </row>
    <row r="39" spans="1:16" x14ac:dyDescent="0.15">
      <c r="B39" s="1"/>
    </row>
    <row r="40" spans="1:16" x14ac:dyDescent="0.15">
      <c r="B40" s="1"/>
    </row>
    <row r="41" spans="1:16" x14ac:dyDescent="0.15">
      <c r="A41" s="16"/>
      <c r="B41" s="1"/>
    </row>
    <row r="42" spans="1:16" x14ac:dyDescent="0.15">
      <c r="B42" s="1" t="s">
        <v>0</v>
      </c>
      <c r="G42" s="2" t="s">
        <v>1</v>
      </c>
    </row>
    <row r="43" spans="1:16" x14ac:dyDescent="0.15">
      <c r="A43" s="1"/>
      <c r="D43" s="1"/>
      <c r="F43" s="1"/>
      <c r="G43" s="1"/>
    </row>
    <row r="44" spans="1:16" x14ac:dyDescent="0.15">
      <c r="A44" s="1" t="s">
        <v>7</v>
      </c>
      <c r="B44" s="3" t="s">
        <v>36</v>
      </c>
      <c r="C44" s="3" t="s">
        <v>39</v>
      </c>
      <c r="D44" s="3" t="s">
        <v>43</v>
      </c>
      <c r="E44" s="3" t="s">
        <v>44</v>
      </c>
      <c r="F44" s="3" t="s">
        <v>39</v>
      </c>
      <c r="G44" s="3" t="s">
        <v>42</v>
      </c>
      <c r="H44" s="3"/>
      <c r="I44" s="3"/>
      <c r="J44" s="3"/>
      <c r="K44" s="3"/>
      <c r="L44" s="3"/>
      <c r="M44" s="3"/>
      <c r="N44" s="1"/>
      <c r="P44" s="3" t="s">
        <v>8</v>
      </c>
    </row>
    <row r="45" spans="1:16" x14ac:dyDescent="0.15">
      <c r="A45">
        <v>1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</row>
    <row r="46" spans="1:16" x14ac:dyDescent="0.15">
      <c r="A46">
        <v>2</v>
      </c>
      <c r="B46" t="s">
        <v>46</v>
      </c>
      <c r="C46">
        <v>1</v>
      </c>
      <c r="D46">
        <v>0</v>
      </c>
      <c r="E46">
        <v>0</v>
      </c>
      <c r="F46">
        <v>1</v>
      </c>
      <c r="G46">
        <v>1</v>
      </c>
    </row>
    <row r="47" spans="1:16" x14ac:dyDescent="0.15">
      <c r="A47">
        <v>3</v>
      </c>
      <c r="B47">
        <v>0</v>
      </c>
      <c r="C47">
        <v>1</v>
      </c>
      <c r="D47">
        <v>0</v>
      </c>
      <c r="E47">
        <v>0</v>
      </c>
      <c r="F47" t="s">
        <v>46</v>
      </c>
      <c r="G47">
        <v>1</v>
      </c>
    </row>
    <row r="48" spans="1:16" x14ac:dyDescent="0.15">
      <c r="A48">
        <v>4</v>
      </c>
      <c r="B48" t="s">
        <v>46</v>
      </c>
      <c r="C48" t="s">
        <v>46</v>
      </c>
      <c r="D48">
        <v>0</v>
      </c>
      <c r="E48">
        <v>0</v>
      </c>
      <c r="F48">
        <v>1</v>
      </c>
      <c r="G48">
        <v>1</v>
      </c>
    </row>
    <row r="49" spans="1:20" x14ac:dyDescent="0.15">
      <c r="A49">
        <v>5</v>
      </c>
      <c r="B49">
        <v>0</v>
      </c>
      <c r="C49">
        <v>1</v>
      </c>
      <c r="D49">
        <v>0</v>
      </c>
      <c r="E49">
        <v>0</v>
      </c>
      <c r="F49" t="s">
        <v>46</v>
      </c>
      <c r="G49">
        <v>1</v>
      </c>
      <c r="T49" s="4"/>
    </row>
    <row r="50" spans="1:20" x14ac:dyDescent="0.15">
      <c r="A50">
        <v>6</v>
      </c>
      <c r="B50">
        <v>0</v>
      </c>
      <c r="C50" t="s">
        <v>46</v>
      </c>
      <c r="D50">
        <v>0</v>
      </c>
      <c r="E50">
        <v>0</v>
      </c>
      <c r="F50" t="s">
        <v>46</v>
      </c>
      <c r="G50">
        <v>1</v>
      </c>
    </row>
    <row r="51" spans="1:20" x14ac:dyDescent="0.15">
      <c r="A51">
        <v>7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</row>
    <row r="52" spans="1:20" x14ac:dyDescent="0.15">
      <c r="A52">
        <v>8</v>
      </c>
      <c r="B52" t="s">
        <v>46</v>
      </c>
      <c r="C52">
        <v>1</v>
      </c>
      <c r="D52" t="s">
        <v>46</v>
      </c>
      <c r="E52">
        <v>0</v>
      </c>
      <c r="F52">
        <v>1</v>
      </c>
      <c r="G52">
        <v>1</v>
      </c>
    </row>
    <row r="53" spans="1:20" x14ac:dyDescent="0.15">
      <c r="A53">
        <v>9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P53" t="s">
        <v>14</v>
      </c>
    </row>
    <row r="54" spans="1:20" x14ac:dyDescent="0.15">
      <c r="A54">
        <v>10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</row>
    <row r="55" spans="1:20" x14ac:dyDescent="0.15">
      <c r="A55">
        <v>11</v>
      </c>
    </row>
    <row r="56" spans="1:20" x14ac:dyDescent="0.15">
      <c r="A56">
        <v>12</v>
      </c>
    </row>
    <row r="57" spans="1:20" x14ac:dyDescent="0.15">
      <c r="A57">
        <v>13</v>
      </c>
    </row>
    <row r="58" spans="1:20" x14ac:dyDescent="0.15">
      <c r="A58">
        <v>14</v>
      </c>
    </row>
    <row r="59" spans="1:20" x14ac:dyDescent="0.15">
      <c r="A59">
        <v>15</v>
      </c>
    </row>
    <row r="60" spans="1:20" x14ac:dyDescent="0.15">
      <c r="A60">
        <v>16</v>
      </c>
    </row>
    <row r="61" spans="1:20" x14ac:dyDescent="0.15">
      <c r="A61">
        <v>17</v>
      </c>
    </row>
    <row r="62" spans="1:20" x14ac:dyDescent="0.15">
      <c r="A62">
        <v>18</v>
      </c>
    </row>
    <row r="63" spans="1:20" x14ac:dyDescent="0.15">
      <c r="A63">
        <v>19</v>
      </c>
    </row>
    <row r="64" spans="1:20" x14ac:dyDescent="0.15">
      <c r="A64">
        <v>20</v>
      </c>
    </row>
    <row r="65" spans="1:16" x14ac:dyDescent="0.15">
      <c r="A65" t="s">
        <v>9</v>
      </c>
      <c r="B65">
        <f>COUNTIFS(B45:B64,1)+COUNTIFS(B45:B64,0)+COUNTIFS(B45:B64,"p")</f>
        <v>10</v>
      </c>
      <c r="C65">
        <f t="shared" ref="C65:G65" si="8">COUNTIFS(C45:C64,1)+COUNTIFS(C45:C64,0)+COUNTIFS(C45:C64,"p")</f>
        <v>10</v>
      </c>
      <c r="D65">
        <f t="shared" si="8"/>
        <v>10</v>
      </c>
      <c r="E65">
        <f t="shared" si="8"/>
        <v>10</v>
      </c>
      <c r="F65">
        <f t="shared" si="8"/>
        <v>10</v>
      </c>
      <c r="G65">
        <f t="shared" si="8"/>
        <v>10</v>
      </c>
    </row>
    <row r="66" spans="1:16" x14ac:dyDescent="0.15">
      <c r="A66" s="1" t="s">
        <v>2</v>
      </c>
      <c r="B66" s="7">
        <f>SUM(B45:B64)/B65</f>
        <v>0</v>
      </c>
      <c r="C66" s="7">
        <f>SUM(C45:C64)/C65</f>
        <v>0.8</v>
      </c>
      <c r="D66" s="7">
        <f t="shared" ref="D66:G66" si="9">SUM(D45:D64)/D65</f>
        <v>0</v>
      </c>
      <c r="E66" s="7">
        <f t="shared" si="9"/>
        <v>0</v>
      </c>
      <c r="F66" s="7">
        <f t="shared" si="9"/>
        <v>0.7</v>
      </c>
      <c r="G66" s="7">
        <f t="shared" si="9"/>
        <v>1</v>
      </c>
      <c r="H66" s="7"/>
      <c r="I66" s="7"/>
      <c r="J66" s="7"/>
      <c r="K66" s="7"/>
      <c r="L66" s="7"/>
      <c r="M66" s="7"/>
      <c r="N66" s="7"/>
    </row>
    <row r="67" spans="1:16" x14ac:dyDescent="0.1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9" spans="1:16" x14ac:dyDescent="0.15">
      <c r="A69" s="1" t="s">
        <v>61</v>
      </c>
    </row>
    <row r="70" spans="1:16" x14ac:dyDescent="0.15">
      <c r="A70" s="1" t="s">
        <v>16</v>
      </c>
      <c r="B70" t="s">
        <v>65</v>
      </c>
    </row>
    <row r="71" spans="1:16" x14ac:dyDescent="0.15">
      <c r="A71" s="1" t="s">
        <v>20</v>
      </c>
      <c r="C71" t="s">
        <v>38</v>
      </c>
    </row>
    <row r="72" spans="1:16" x14ac:dyDescent="0.15">
      <c r="A72" s="1" t="s">
        <v>49</v>
      </c>
      <c r="C72" t="s">
        <v>51</v>
      </c>
    </row>
    <row r="73" spans="1:16" x14ac:dyDescent="0.15">
      <c r="A73" s="1" t="s">
        <v>15</v>
      </c>
      <c r="B73" s="1" t="s">
        <v>66</v>
      </c>
    </row>
    <row r="74" spans="1:16" x14ac:dyDescent="0.15">
      <c r="B74" s="1"/>
    </row>
    <row r="75" spans="1:16" x14ac:dyDescent="0.15">
      <c r="B75" s="1"/>
    </row>
    <row r="76" spans="1:16" x14ac:dyDescent="0.15">
      <c r="A76" s="16"/>
      <c r="B76" s="1"/>
    </row>
    <row r="77" spans="1:16" x14ac:dyDescent="0.15">
      <c r="B77" s="1" t="s">
        <v>0</v>
      </c>
      <c r="G77" s="2" t="s">
        <v>1</v>
      </c>
    </row>
    <row r="78" spans="1:16" x14ac:dyDescent="0.15">
      <c r="A78" s="1"/>
      <c r="D78" s="1"/>
      <c r="F78" s="1"/>
      <c r="G78" s="1"/>
    </row>
    <row r="79" spans="1:16" x14ac:dyDescent="0.15">
      <c r="A79" s="1" t="s">
        <v>7</v>
      </c>
      <c r="B79" s="3" t="s">
        <v>36</v>
      </c>
      <c r="C79" s="3" t="s">
        <v>39</v>
      </c>
      <c r="D79" s="3" t="s">
        <v>43</v>
      </c>
      <c r="E79" s="3" t="s">
        <v>44</v>
      </c>
      <c r="F79" s="3" t="s">
        <v>39</v>
      </c>
      <c r="G79" s="3" t="s">
        <v>42</v>
      </c>
      <c r="H79" s="3"/>
      <c r="I79" s="3"/>
      <c r="J79" s="3"/>
      <c r="K79" s="3"/>
      <c r="L79" s="3"/>
      <c r="M79" s="3"/>
      <c r="N79" s="1"/>
      <c r="P79" s="3" t="s">
        <v>8</v>
      </c>
    </row>
    <row r="80" spans="1:16" x14ac:dyDescent="0.1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</row>
    <row r="81" spans="1:20" x14ac:dyDescent="0.15">
      <c r="A81">
        <v>2</v>
      </c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</row>
    <row r="82" spans="1:20" x14ac:dyDescent="0.15">
      <c r="A82">
        <v>3</v>
      </c>
      <c r="B82" t="s">
        <v>46</v>
      </c>
      <c r="C82">
        <v>1</v>
      </c>
      <c r="D82">
        <v>0</v>
      </c>
      <c r="E82">
        <v>0</v>
      </c>
      <c r="F82">
        <v>1</v>
      </c>
      <c r="G82">
        <v>1</v>
      </c>
    </row>
    <row r="83" spans="1:20" x14ac:dyDescent="0.15">
      <c r="A83">
        <v>4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</row>
    <row r="84" spans="1:20" x14ac:dyDescent="0.15">
      <c r="A84">
        <v>5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T84" s="4"/>
    </row>
    <row r="85" spans="1:20" x14ac:dyDescent="0.15">
      <c r="A85">
        <v>6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</row>
    <row r="86" spans="1:20" x14ac:dyDescent="0.15">
      <c r="A86">
        <v>7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</row>
    <row r="87" spans="1:20" x14ac:dyDescent="0.15">
      <c r="A87">
        <v>8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</row>
    <row r="88" spans="1:20" x14ac:dyDescent="0.15">
      <c r="A88">
        <v>9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</row>
    <row r="89" spans="1:20" x14ac:dyDescent="0.15">
      <c r="A89">
        <v>10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</row>
    <row r="90" spans="1:20" x14ac:dyDescent="0.15">
      <c r="A90">
        <v>11</v>
      </c>
    </row>
    <row r="91" spans="1:20" x14ac:dyDescent="0.15">
      <c r="A91">
        <v>12</v>
      </c>
    </row>
    <row r="92" spans="1:20" x14ac:dyDescent="0.15">
      <c r="A92">
        <v>13</v>
      </c>
    </row>
    <row r="93" spans="1:20" x14ac:dyDescent="0.15">
      <c r="A93">
        <v>14</v>
      </c>
    </row>
    <row r="94" spans="1:20" x14ac:dyDescent="0.15">
      <c r="A94">
        <v>15</v>
      </c>
    </row>
    <row r="95" spans="1:20" x14ac:dyDescent="0.15">
      <c r="A95">
        <v>16</v>
      </c>
    </row>
    <row r="96" spans="1:20" x14ac:dyDescent="0.15">
      <c r="A96">
        <v>17</v>
      </c>
    </row>
    <row r="97" spans="1:14" x14ac:dyDescent="0.15">
      <c r="A97">
        <v>18</v>
      </c>
    </row>
    <row r="98" spans="1:14" x14ac:dyDescent="0.15">
      <c r="A98">
        <v>19</v>
      </c>
    </row>
    <row r="99" spans="1:14" x14ac:dyDescent="0.15">
      <c r="A99">
        <v>20</v>
      </c>
    </row>
    <row r="100" spans="1:14" x14ac:dyDescent="0.15">
      <c r="A100" t="s">
        <v>9</v>
      </c>
      <c r="B100">
        <f>COUNTIFS(B80:B99,1)+COUNTIFS(B80:B99,0)+COUNTIFS(B80:B99,"p")</f>
        <v>10</v>
      </c>
      <c r="C100">
        <f t="shared" ref="C100:G100" si="10">COUNTIFS(C80:C99,1)+COUNTIFS(C80:C99,0)+COUNTIFS(C80:C99,"p")</f>
        <v>10</v>
      </c>
      <c r="D100">
        <f t="shared" si="10"/>
        <v>10</v>
      </c>
      <c r="E100">
        <f t="shared" si="10"/>
        <v>10</v>
      </c>
      <c r="F100">
        <f t="shared" si="10"/>
        <v>10</v>
      </c>
      <c r="G100">
        <f t="shared" si="10"/>
        <v>10</v>
      </c>
    </row>
    <row r="101" spans="1:14" x14ac:dyDescent="0.15">
      <c r="A101" s="1" t="s">
        <v>2</v>
      </c>
      <c r="B101" s="7">
        <f>SUM(B80:B99)/B100</f>
        <v>0</v>
      </c>
      <c r="C101" s="7">
        <f t="shared" ref="C101:G101" si="11">SUM(C80:C99)/C100</f>
        <v>0.8</v>
      </c>
      <c r="D101" s="7">
        <f t="shared" si="11"/>
        <v>0</v>
      </c>
      <c r="E101" s="7">
        <f t="shared" si="11"/>
        <v>0</v>
      </c>
      <c r="F101" s="7">
        <f t="shared" si="11"/>
        <v>0.9</v>
      </c>
      <c r="G101" s="7">
        <f t="shared" si="11"/>
        <v>1</v>
      </c>
      <c r="H101" s="7"/>
      <c r="I101" s="7"/>
      <c r="J101" s="7"/>
      <c r="K101" s="7"/>
      <c r="L101" s="7"/>
      <c r="M101" s="7"/>
      <c r="N101" s="7"/>
    </row>
    <row r="102" spans="1:14" x14ac:dyDescent="0.15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4" spans="1:14" x14ac:dyDescent="0.15">
      <c r="A104" s="1" t="s">
        <v>74</v>
      </c>
    </row>
    <row r="105" spans="1:14" x14ac:dyDescent="0.15">
      <c r="A105" s="1" t="s">
        <v>19</v>
      </c>
      <c r="B105" t="s">
        <v>65</v>
      </c>
    </row>
    <row r="106" spans="1:14" x14ac:dyDescent="0.15">
      <c r="A106" s="1" t="s">
        <v>20</v>
      </c>
      <c r="C106" t="s">
        <v>38</v>
      </c>
    </row>
    <row r="107" spans="1:14" x14ac:dyDescent="0.15">
      <c r="A107" s="1" t="s">
        <v>18</v>
      </c>
      <c r="C107" t="s">
        <v>51</v>
      </c>
    </row>
    <row r="108" spans="1:14" x14ac:dyDescent="0.15">
      <c r="A108" s="1" t="s">
        <v>15</v>
      </c>
      <c r="B108" s="1" t="s">
        <v>75</v>
      </c>
    </row>
    <row r="109" spans="1:14" x14ac:dyDescent="0.15">
      <c r="B109" s="1"/>
    </row>
    <row r="110" spans="1:14" x14ac:dyDescent="0.15">
      <c r="B110" s="1"/>
    </row>
    <row r="111" spans="1:14" x14ac:dyDescent="0.15">
      <c r="A111" s="16"/>
      <c r="B111" s="1"/>
    </row>
    <row r="112" spans="1:14" x14ac:dyDescent="0.15">
      <c r="B112" s="1" t="s">
        <v>0</v>
      </c>
      <c r="G112" s="2" t="s">
        <v>1</v>
      </c>
    </row>
    <row r="113" spans="1:20" x14ac:dyDescent="0.15">
      <c r="A113" s="1"/>
      <c r="D113" s="1"/>
      <c r="F113" s="1"/>
      <c r="G113" s="1"/>
    </row>
    <row r="114" spans="1:20" x14ac:dyDescent="0.15">
      <c r="A114" s="1" t="s">
        <v>7</v>
      </c>
      <c r="B114" s="3" t="s">
        <v>36</v>
      </c>
      <c r="C114" s="3" t="s">
        <v>39</v>
      </c>
      <c r="D114" s="3" t="s">
        <v>43</v>
      </c>
      <c r="E114" s="3" t="s">
        <v>44</v>
      </c>
      <c r="F114" s="3" t="s">
        <v>39</v>
      </c>
      <c r="G114" s="3" t="s">
        <v>42</v>
      </c>
      <c r="H114" s="3"/>
      <c r="I114" s="3"/>
      <c r="J114" s="3"/>
      <c r="K114" s="3"/>
      <c r="L114" s="3"/>
      <c r="M114" s="3"/>
      <c r="N114" s="1"/>
      <c r="P114" s="3" t="s">
        <v>8</v>
      </c>
    </row>
    <row r="115" spans="1:20" x14ac:dyDescent="0.15">
      <c r="A115">
        <v>1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</row>
    <row r="116" spans="1:20" x14ac:dyDescent="0.15">
      <c r="A116">
        <v>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</row>
    <row r="117" spans="1:20" x14ac:dyDescent="0.15">
      <c r="A117">
        <v>3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</row>
    <row r="118" spans="1:20" x14ac:dyDescent="0.15">
      <c r="A118">
        <v>4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</row>
    <row r="119" spans="1:20" x14ac:dyDescent="0.15">
      <c r="A119">
        <v>5</v>
      </c>
      <c r="B119" t="s">
        <v>46</v>
      </c>
      <c r="C119">
        <v>1</v>
      </c>
      <c r="D119">
        <v>0</v>
      </c>
      <c r="E119">
        <v>0</v>
      </c>
      <c r="F119">
        <v>1</v>
      </c>
      <c r="G119">
        <v>1</v>
      </c>
      <c r="T119" s="4"/>
    </row>
    <row r="120" spans="1:20" x14ac:dyDescent="0.15">
      <c r="A120">
        <v>6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</row>
    <row r="121" spans="1:20" x14ac:dyDescent="0.15">
      <c r="A121">
        <v>7</v>
      </c>
      <c r="B121" t="s">
        <v>46</v>
      </c>
      <c r="C121">
        <v>1</v>
      </c>
      <c r="D121">
        <v>0</v>
      </c>
      <c r="E121">
        <v>0</v>
      </c>
      <c r="F121" t="s">
        <v>46</v>
      </c>
      <c r="G121">
        <v>1</v>
      </c>
    </row>
    <row r="122" spans="1:20" x14ac:dyDescent="0.15">
      <c r="A122">
        <v>8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</row>
    <row r="123" spans="1:20" x14ac:dyDescent="0.15">
      <c r="A123">
        <v>9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</row>
    <row r="124" spans="1:20" x14ac:dyDescent="0.15">
      <c r="A124">
        <v>10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</row>
    <row r="125" spans="1:20" x14ac:dyDescent="0.15">
      <c r="A125">
        <v>11</v>
      </c>
    </row>
    <row r="126" spans="1:20" x14ac:dyDescent="0.15">
      <c r="A126">
        <v>12</v>
      </c>
    </row>
    <row r="127" spans="1:20" x14ac:dyDescent="0.15">
      <c r="A127">
        <v>13</v>
      </c>
    </row>
    <row r="128" spans="1:20" x14ac:dyDescent="0.15">
      <c r="A128">
        <v>14</v>
      </c>
    </row>
    <row r="129" spans="1:14" x14ac:dyDescent="0.15">
      <c r="A129">
        <v>15</v>
      </c>
    </row>
    <row r="130" spans="1:14" x14ac:dyDescent="0.15">
      <c r="A130">
        <v>16</v>
      </c>
    </row>
    <row r="131" spans="1:14" x14ac:dyDescent="0.15">
      <c r="A131">
        <v>17</v>
      </c>
    </row>
    <row r="132" spans="1:14" x14ac:dyDescent="0.15">
      <c r="A132">
        <v>18</v>
      </c>
    </row>
    <row r="133" spans="1:14" x14ac:dyDescent="0.15">
      <c r="A133">
        <v>19</v>
      </c>
    </row>
    <row r="134" spans="1:14" x14ac:dyDescent="0.15">
      <c r="A134">
        <v>20</v>
      </c>
    </row>
    <row r="135" spans="1:14" x14ac:dyDescent="0.15">
      <c r="A135" t="s">
        <v>9</v>
      </c>
      <c r="B135">
        <f>COUNTIFS(B115:B134,1)+COUNTIFS(B115:B134,0)+COUNTIFS(B115:B134,"p")</f>
        <v>10</v>
      </c>
      <c r="C135">
        <f t="shared" ref="C135:G135" si="12">COUNTIFS(C115:C134,1)+COUNTIFS(C115:C134,0)+COUNTIFS(C115:C134,"p")</f>
        <v>10</v>
      </c>
      <c r="D135">
        <f t="shared" si="12"/>
        <v>10</v>
      </c>
      <c r="E135">
        <f t="shared" si="12"/>
        <v>10</v>
      </c>
      <c r="F135">
        <f t="shared" si="12"/>
        <v>10</v>
      </c>
      <c r="G135">
        <f t="shared" si="12"/>
        <v>10</v>
      </c>
    </row>
    <row r="136" spans="1:14" x14ac:dyDescent="0.15">
      <c r="A136" s="1" t="s">
        <v>2</v>
      </c>
      <c r="B136" s="7">
        <f>SUM(B115:B134)/B135</f>
        <v>0.1</v>
      </c>
      <c r="C136" s="7">
        <f t="shared" ref="C136:F136" si="13">SUM(C115:C134)/C135</f>
        <v>1</v>
      </c>
      <c r="D136" s="7">
        <f t="shared" si="13"/>
        <v>0</v>
      </c>
      <c r="E136" s="7">
        <f t="shared" si="13"/>
        <v>0</v>
      </c>
      <c r="F136" s="7">
        <f t="shared" si="13"/>
        <v>0.9</v>
      </c>
      <c r="G136" s="7">
        <f t="shared" ref="G136" si="14">SUM(G115:G134)/G135</f>
        <v>1</v>
      </c>
      <c r="H136" s="7"/>
      <c r="I136" s="7"/>
      <c r="J136" s="7"/>
      <c r="K136" s="7"/>
      <c r="L136" s="7"/>
      <c r="M136" s="7"/>
      <c r="N136" s="7"/>
    </row>
    <row r="138" spans="1:14" x14ac:dyDescent="0.15">
      <c r="A138" s="1"/>
    </row>
    <row r="139" spans="1:14" x14ac:dyDescent="0.15">
      <c r="A139" s="1"/>
    </row>
    <row r="140" spans="1:14" x14ac:dyDescent="0.15">
      <c r="A140" s="1" t="s">
        <v>82</v>
      </c>
      <c r="B140" s="24"/>
    </row>
    <row r="141" spans="1:14" x14ac:dyDescent="0.15">
      <c r="A141" s="1" t="s">
        <v>19</v>
      </c>
      <c r="B141" s="4" t="s">
        <v>65</v>
      </c>
    </row>
    <row r="142" spans="1:14" x14ac:dyDescent="0.15">
      <c r="A142" s="1" t="s">
        <v>20</v>
      </c>
      <c r="C142" s="13" t="s">
        <v>38</v>
      </c>
    </row>
    <row r="143" spans="1:14" x14ac:dyDescent="0.15">
      <c r="A143" s="1" t="s">
        <v>49</v>
      </c>
      <c r="C143" t="s">
        <v>68</v>
      </c>
    </row>
    <row r="144" spans="1:14" x14ac:dyDescent="0.15">
      <c r="A144" s="1" t="s">
        <v>15</v>
      </c>
      <c r="B144" s="1" t="s">
        <v>84</v>
      </c>
    </row>
    <row r="145" spans="1:20" x14ac:dyDescent="0.15">
      <c r="A145" s="1"/>
    </row>
    <row r="146" spans="1:20" x14ac:dyDescent="0.15">
      <c r="A146" s="16"/>
      <c r="B146" s="1"/>
    </row>
    <row r="147" spans="1:20" x14ac:dyDescent="0.15">
      <c r="B147" s="1" t="s">
        <v>37</v>
      </c>
      <c r="F147" s="4"/>
      <c r="G147" s="2"/>
    </row>
    <row r="148" spans="1:20" x14ac:dyDescent="0.15">
      <c r="A148" s="1"/>
      <c r="D148" s="1"/>
      <c r="F148" s="1"/>
      <c r="G148" s="1"/>
      <c r="J148" s="9"/>
      <c r="K148" s="8"/>
      <c r="L148" s="8"/>
      <c r="M148" s="1"/>
    </row>
    <row r="149" spans="1:20" x14ac:dyDescent="0.15">
      <c r="A149" s="1" t="s">
        <v>7</v>
      </c>
      <c r="B149" s="12" t="s">
        <v>36</v>
      </c>
      <c r="C149" s="12" t="s">
        <v>39</v>
      </c>
      <c r="D149" s="12" t="s">
        <v>43</v>
      </c>
      <c r="E149" s="12" t="s">
        <v>44</v>
      </c>
      <c r="F149" s="12" t="s">
        <v>39</v>
      </c>
      <c r="G149" s="12" t="s">
        <v>42</v>
      </c>
      <c r="H149" s="12"/>
      <c r="I149" s="12"/>
    </row>
    <row r="150" spans="1:20" x14ac:dyDescent="0.1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</row>
    <row r="151" spans="1:20" x14ac:dyDescent="0.15">
      <c r="A151">
        <v>2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</row>
    <row r="152" spans="1:20" x14ac:dyDescent="0.15">
      <c r="A152">
        <v>3</v>
      </c>
      <c r="B152" t="s">
        <v>46</v>
      </c>
      <c r="C152">
        <v>1</v>
      </c>
      <c r="D152">
        <v>0</v>
      </c>
      <c r="E152">
        <v>0</v>
      </c>
      <c r="F152">
        <v>1</v>
      </c>
      <c r="G152">
        <v>1</v>
      </c>
    </row>
    <row r="153" spans="1:20" x14ac:dyDescent="0.15">
      <c r="A153">
        <v>4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T153" s="4"/>
    </row>
    <row r="154" spans="1:20" x14ac:dyDescent="0.15">
      <c r="A154">
        <v>5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</row>
    <row r="155" spans="1:20" x14ac:dyDescent="0.15">
      <c r="A155">
        <v>6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</row>
    <row r="156" spans="1:20" x14ac:dyDescent="0.15">
      <c r="A156">
        <v>7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</row>
    <row r="157" spans="1:20" x14ac:dyDescent="0.15">
      <c r="A157">
        <v>8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</row>
    <row r="158" spans="1:20" x14ac:dyDescent="0.15">
      <c r="A158">
        <v>9</v>
      </c>
      <c r="B158" t="s">
        <v>46</v>
      </c>
      <c r="C158">
        <v>1</v>
      </c>
      <c r="D158">
        <v>0</v>
      </c>
      <c r="E158">
        <v>0</v>
      </c>
      <c r="F158" t="s">
        <v>46</v>
      </c>
      <c r="G158">
        <v>1</v>
      </c>
    </row>
    <row r="159" spans="1:20" x14ac:dyDescent="0.15">
      <c r="A159">
        <v>10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</row>
    <row r="160" spans="1:20" x14ac:dyDescent="0.15">
      <c r="A160">
        <v>11</v>
      </c>
    </row>
    <row r="161" spans="1:14" x14ac:dyDescent="0.15">
      <c r="A161">
        <v>12</v>
      </c>
    </row>
    <row r="162" spans="1:14" x14ac:dyDescent="0.15">
      <c r="A162">
        <v>13</v>
      </c>
    </row>
    <row r="163" spans="1:14" x14ac:dyDescent="0.15">
      <c r="A163">
        <v>14</v>
      </c>
    </row>
    <row r="164" spans="1:14" x14ac:dyDescent="0.15">
      <c r="A164">
        <v>15</v>
      </c>
    </row>
    <row r="165" spans="1:14" x14ac:dyDescent="0.15">
      <c r="A165">
        <v>16</v>
      </c>
    </row>
    <row r="166" spans="1:14" x14ac:dyDescent="0.15">
      <c r="A166">
        <v>17</v>
      </c>
    </row>
    <row r="167" spans="1:14" x14ac:dyDescent="0.15">
      <c r="A167">
        <v>18</v>
      </c>
    </row>
    <row r="168" spans="1:14" x14ac:dyDescent="0.15">
      <c r="A168">
        <v>19</v>
      </c>
    </row>
    <row r="169" spans="1:14" x14ac:dyDescent="0.15">
      <c r="A169">
        <v>20</v>
      </c>
    </row>
    <row r="170" spans="1:14" x14ac:dyDescent="0.15">
      <c r="A170" t="s">
        <v>9</v>
      </c>
      <c r="B170">
        <f>COUNTIFS(B150:B169,1)+COUNTIFS(B150:B169,0)+COUNTIFS(B150:B169,"p")</f>
        <v>10</v>
      </c>
      <c r="C170">
        <f t="shared" ref="C170:G170" si="15">COUNTIFS(C150:C169,1)+COUNTIFS(C150:C169,0)+COUNTIFS(C150:C169,"p")</f>
        <v>10</v>
      </c>
      <c r="D170">
        <f t="shared" si="15"/>
        <v>10</v>
      </c>
      <c r="E170">
        <f t="shared" si="15"/>
        <v>10</v>
      </c>
      <c r="F170">
        <f t="shared" si="15"/>
        <v>10</v>
      </c>
      <c r="G170">
        <f t="shared" si="15"/>
        <v>10</v>
      </c>
      <c r="J170" s="7"/>
      <c r="K170" s="7"/>
      <c r="L170" s="7"/>
      <c r="N170" s="7"/>
    </row>
    <row r="171" spans="1:14" x14ac:dyDescent="0.15">
      <c r="A171" s="1" t="s">
        <v>2</v>
      </c>
      <c r="B171" s="21">
        <f>SUM(B150:B169)/B170</f>
        <v>0</v>
      </c>
      <c r="C171" s="21">
        <f t="shared" ref="C171:E171" si="16">SUM(C150:C169)/C170</f>
        <v>1</v>
      </c>
      <c r="D171" s="21">
        <f t="shared" si="16"/>
        <v>0</v>
      </c>
      <c r="E171" s="21">
        <f t="shared" si="16"/>
        <v>0</v>
      </c>
      <c r="F171" s="21">
        <f>SUM(F150:F169)/F170</f>
        <v>0.8</v>
      </c>
      <c r="G171" s="21">
        <f t="shared" ref="G171" si="17">SUM(G150:G169)/G170</f>
        <v>1</v>
      </c>
      <c r="H171" s="21"/>
      <c r="I171" s="21"/>
    </row>
    <row r="175" spans="1:14" x14ac:dyDescent="0.15">
      <c r="A175" s="1" t="s">
        <v>89</v>
      </c>
      <c r="B175" s="24"/>
    </row>
    <row r="176" spans="1:14" x14ac:dyDescent="0.15">
      <c r="A176" s="1" t="s">
        <v>19</v>
      </c>
      <c r="B176" s="4" t="s">
        <v>65</v>
      </c>
    </row>
    <row r="177" spans="1:7" x14ac:dyDescent="0.15">
      <c r="A177" s="1" t="s">
        <v>20</v>
      </c>
      <c r="C177" s="13" t="s">
        <v>38</v>
      </c>
    </row>
    <row r="178" spans="1:7" x14ac:dyDescent="0.15">
      <c r="A178" s="1" t="s">
        <v>49</v>
      </c>
      <c r="C178" s="4" t="s">
        <v>51</v>
      </c>
    </row>
    <row r="179" spans="1:7" x14ac:dyDescent="0.15">
      <c r="A179" s="1" t="s">
        <v>15</v>
      </c>
      <c r="B179" s="1" t="s">
        <v>94</v>
      </c>
    </row>
    <row r="180" spans="1:7" x14ac:dyDescent="0.15">
      <c r="A180" s="1"/>
    </row>
    <row r="181" spans="1:7" x14ac:dyDescent="0.15">
      <c r="A181" s="16"/>
      <c r="B181" s="1"/>
    </row>
    <row r="182" spans="1:7" x14ac:dyDescent="0.15">
      <c r="B182" s="1" t="s">
        <v>37</v>
      </c>
      <c r="F182" s="4"/>
      <c r="G182" s="2"/>
    </row>
    <row r="183" spans="1:7" x14ac:dyDescent="0.15">
      <c r="A183" s="1"/>
      <c r="D183" s="1"/>
      <c r="F183" s="1"/>
      <c r="G183" s="1"/>
    </row>
    <row r="184" spans="1:7" x14ac:dyDescent="0.15">
      <c r="A184" s="1" t="s">
        <v>7</v>
      </c>
      <c r="B184" s="12" t="s">
        <v>36</v>
      </c>
      <c r="C184" s="12" t="s">
        <v>39</v>
      </c>
      <c r="D184" s="12" t="s">
        <v>43</v>
      </c>
      <c r="E184" s="12" t="s">
        <v>44</v>
      </c>
      <c r="F184" s="12" t="s">
        <v>39</v>
      </c>
      <c r="G184" s="12" t="s">
        <v>42</v>
      </c>
    </row>
    <row r="185" spans="1:7" x14ac:dyDescent="0.15">
      <c r="A185">
        <v>1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</row>
    <row r="186" spans="1:7" x14ac:dyDescent="0.15">
      <c r="A186">
        <v>2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</row>
    <row r="187" spans="1:7" x14ac:dyDescent="0.15">
      <c r="A187">
        <v>3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</row>
    <row r="188" spans="1:7" x14ac:dyDescent="0.15">
      <c r="A188">
        <v>4</v>
      </c>
      <c r="B188" s="4" t="s">
        <v>46</v>
      </c>
      <c r="C188">
        <v>1</v>
      </c>
      <c r="D188">
        <v>0</v>
      </c>
      <c r="E188">
        <v>0</v>
      </c>
      <c r="F188">
        <v>1</v>
      </c>
      <c r="G188">
        <v>1</v>
      </c>
    </row>
    <row r="189" spans="1:7" x14ac:dyDescent="0.15">
      <c r="A189">
        <v>5</v>
      </c>
      <c r="B189" s="4">
        <v>0</v>
      </c>
      <c r="C189">
        <v>1</v>
      </c>
      <c r="D189">
        <v>0</v>
      </c>
      <c r="E189">
        <v>0</v>
      </c>
      <c r="F189">
        <v>1</v>
      </c>
      <c r="G189">
        <v>1</v>
      </c>
    </row>
    <row r="190" spans="1:7" x14ac:dyDescent="0.15">
      <c r="A190">
        <v>6</v>
      </c>
      <c r="B190" s="4">
        <v>0</v>
      </c>
      <c r="C190">
        <v>1</v>
      </c>
      <c r="D190">
        <v>0</v>
      </c>
      <c r="E190">
        <v>0</v>
      </c>
      <c r="F190">
        <v>1</v>
      </c>
      <c r="G190">
        <v>1</v>
      </c>
    </row>
    <row r="191" spans="1:7" x14ac:dyDescent="0.15">
      <c r="A191">
        <v>7</v>
      </c>
      <c r="B191" s="4">
        <v>0</v>
      </c>
      <c r="C191">
        <v>1</v>
      </c>
      <c r="D191">
        <v>0</v>
      </c>
      <c r="E191">
        <v>0</v>
      </c>
      <c r="F191">
        <v>1</v>
      </c>
      <c r="G191">
        <v>1</v>
      </c>
    </row>
    <row r="192" spans="1:7" x14ac:dyDescent="0.15">
      <c r="A192">
        <v>8</v>
      </c>
      <c r="B192" s="4" t="s">
        <v>46</v>
      </c>
      <c r="C192">
        <v>1</v>
      </c>
      <c r="D192">
        <v>0</v>
      </c>
      <c r="E192" s="4" t="s">
        <v>46</v>
      </c>
      <c r="F192" s="4">
        <v>1</v>
      </c>
      <c r="G192" s="4">
        <v>1</v>
      </c>
    </row>
    <row r="193" spans="1:7" x14ac:dyDescent="0.15">
      <c r="A193">
        <v>9</v>
      </c>
      <c r="B193" s="4">
        <v>0</v>
      </c>
      <c r="C193">
        <v>1</v>
      </c>
      <c r="D193">
        <v>0</v>
      </c>
      <c r="E193" s="4" t="s">
        <v>46</v>
      </c>
      <c r="F193" s="4">
        <v>1</v>
      </c>
      <c r="G193" s="4">
        <v>1</v>
      </c>
    </row>
    <row r="194" spans="1:7" x14ac:dyDescent="0.15">
      <c r="A194">
        <v>10</v>
      </c>
      <c r="B194" s="4">
        <v>0</v>
      </c>
      <c r="C194">
        <v>1</v>
      </c>
      <c r="D194">
        <v>0</v>
      </c>
      <c r="E194" s="4">
        <v>0</v>
      </c>
      <c r="F194" s="4">
        <v>1</v>
      </c>
      <c r="G194" s="4">
        <v>1</v>
      </c>
    </row>
    <row r="195" spans="1:7" x14ac:dyDescent="0.15">
      <c r="A195">
        <v>11</v>
      </c>
    </row>
    <row r="196" spans="1:7" x14ac:dyDescent="0.15">
      <c r="A196">
        <v>12</v>
      </c>
    </row>
    <row r="197" spans="1:7" x14ac:dyDescent="0.15">
      <c r="A197">
        <v>13</v>
      </c>
    </row>
    <row r="198" spans="1:7" x14ac:dyDescent="0.15">
      <c r="A198">
        <v>14</v>
      </c>
    </row>
    <row r="199" spans="1:7" x14ac:dyDescent="0.15">
      <c r="A199">
        <v>15</v>
      </c>
    </row>
    <row r="200" spans="1:7" x14ac:dyDescent="0.15">
      <c r="A200">
        <v>16</v>
      </c>
    </row>
    <row r="201" spans="1:7" x14ac:dyDescent="0.15">
      <c r="A201">
        <v>17</v>
      </c>
    </row>
    <row r="202" spans="1:7" x14ac:dyDescent="0.15">
      <c r="A202">
        <v>18</v>
      </c>
    </row>
    <row r="203" spans="1:7" x14ac:dyDescent="0.15">
      <c r="A203">
        <v>19</v>
      </c>
    </row>
    <row r="204" spans="1:7" x14ac:dyDescent="0.15">
      <c r="A204">
        <v>20</v>
      </c>
    </row>
    <row r="205" spans="1:7" x14ac:dyDescent="0.15">
      <c r="A205" t="s">
        <v>9</v>
      </c>
      <c r="B205">
        <f>COUNTIFS(B185:B204,1)+COUNTIFS(B185:B204,0)+COUNTIFS(B185:B204,"p")</f>
        <v>10</v>
      </c>
      <c r="C205">
        <f t="shared" ref="C205:G205" si="18">COUNTIFS(C185:C204,1)+COUNTIFS(C185:C204,0)+COUNTIFS(C185:C204,"p")</f>
        <v>10</v>
      </c>
      <c r="D205">
        <f t="shared" si="18"/>
        <v>10</v>
      </c>
      <c r="E205">
        <f t="shared" si="18"/>
        <v>10</v>
      </c>
      <c r="F205">
        <f t="shared" si="18"/>
        <v>10</v>
      </c>
      <c r="G205">
        <f t="shared" si="18"/>
        <v>10</v>
      </c>
    </row>
    <row r="206" spans="1:7" x14ac:dyDescent="0.15">
      <c r="A206" s="1" t="s">
        <v>2</v>
      </c>
      <c r="B206" s="21">
        <f>SUM(B185:B204)/B205</f>
        <v>0</v>
      </c>
      <c r="C206" s="21">
        <f t="shared" ref="C206:E206" si="19">SUM(C185:C204)/C205</f>
        <v>1</v>
      </c>
      <c r="D206" s="21">
        <f t="shared" si="19"/>
        <v>0</v>
      </c>
      <c r="E206" s="21">
        <f t="shared" si="19"/>
        <v>0</v>
      </c>
      <c r="F206" s="21">
        <f>SUM(F185:F204)/F205</f>
        <v>1</v>
      </c>
      <c r="G206" s="21">
        <f t="shared" ref="G206" si="20">SUM(G185:G204)/G205</f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"/>
  <sheetViews>
    <sheetView tabSelected="1" showRuler="0" zoomScale="94" workbookViewId="0">
      <selection activeCell="F1" sqref="F1"/>
    </sheetView>
  </sheetViews>
  <sheetFormatPr baseColWidth="10" defaultRowHeight="13" x14ac:dyDescent="0.15"/>
  <cols>
    <col min="8" max="8" width="14.5" customWidth="1"/>
  </cols>
  <sheetData>
    <row r="1" spans="1:9" x14ac:dyDescent="0.15">
      <c r="A1" t="s">
        <v>21</v>
      </c>
      <c r="B1" s="12" t="s">
        <v>36</v>
      </c>
      <c r="C1" s="12" t="s">
        <v>39</v>
      </c>
      <c r="D1" s="12" t="s">
        <v>43</v>
      </c>
      <c r="E1" s="12" t="s">
        <v>44</v>
      </c>
      <c r="F1" s="12" t="s">
        <v>39</v>
      </c>
      <c r="H1" s="12" t="s">
        <v>103</v>
      </c>
    </row>
    <row r="2" spans="1:9" x14ac:dyDescent="0.15">
      <c r="B2" s="12" t="s">
        <v>97</v>
      </c>
      <c r="C2" s="12" t="s">
        <v>98</v>
      </c>
      <c r="D2" s="12" t="s">
        <v>99</v>
      </c>
      <c r="E2" s="12" t="s">
        <v>100</v>
      </c>
      <c r="F2" s="12" t="s">
        <v>39</v>
      </c>
      <c r="G2" s="12" t="s">
        <v>42</v>
      </c>
      <c r="H2" s="12" t="s">
        <v>104</v>
      </c>
      <c r="I2" s="1" t="s">
        <v>105</v>
      </c>
    </row>
    <row r="3" spans="1:9" x14ac:dyDescent="0.15">
      <c r="A3" t="s">
        <v>23</v>
      </c>
      <c r="B3" s="7">
        <f>AVERAGE(B41:B45)</f>
        <v>0.02</v>
      </c>
      <c r="C3" s="21">
        <f t="shared" ref="C3:G3" si="0">AVERAGE(C41:C45)</f>
        <v>0.91999999999999993</v>
      </c>
      <c r="D3" s="21">
        <f t="shared" si="0"/>
        <v>0</v>
      </c>
      <c r="E3" s="21">
        <f t="shared" si="0"/>
        <v>0</v>
      </c>
      <c r="F3" s="21">
        <f t="shared" si="0"/>
        <v>0.86</v>
      </c>
      <c r="G3" s="21">
        <f t="shared" si="0"/>
        <v>1</v>
      </c>
      <c r="H3" s="21">
        <f t="shared" ref="H3:I3" si="1">AVERAGE(H41:H45)</f>
        <v>1</v>
      </c>
      <c r="I3" s="21">
        <f t="shared" si="1"/>
        <v>1</v>
      </c>
    </row>
    <row r="4" spans="1:9" x14ac:dyDescent="0.15">
      <c r="A4" t="s">
        <v>22</v>
      </c>
      <c r="B4" s="7">
        <f>AVERAGE(B35:B39)</f>
        <v>9.9365079365079365E-2</v>
      </c>
      <c r="C4" s="21">
        <f t="shared" ref="C4:G4" si="2">AVERAGE(C35:C39)</f>
        <v>0.89111111111111119</v>
      </c>
      <c r="D4" s="21">
        <f t="shared" si="2"/>
        <v>0</v>
      </c>
      <c r="E4" s="21">
        <f t="shared" si="2"/>
        <v>8.2222222222222224E-2</v>
      </c>
      <c r="F4" s="21">
        <f t="shared" si="2"/>
        <v>0.91333333333333333</v>
      </c>
      <c r="G4" s="21">
        <f t="shared" si="2"/>
        <v>1</v>
      </c>
      <c r="H4" s="21">
        <f t="shared" ref="H4:I4" si="3">AVERAGE(H35:H39)</f>
        <v>1</v>
      </c>
      <c r="I4" s="21">
        <f t="shared" si="3"/>
        <v>0.89777777777777779</v>
      </c>
    </row>
    <row r="5" spans="1:9" x14ac:dyDescent="0.15">
      <c r="A5" t="s">
        <v>96</v>
      </c>
      <c r="B5" s="7">
        <f>AVERAGE(B47:B51)</f>
        <v>0.04</v>
      </c>
      <c r="C5" s="21">
        <f t="shared" ref="C5:G5" si="4">AVERAGE(C47:C51)</f>
        <v>0.93999999999999984</v>
      </c>
      <c r="D5" s="21">
        <f t="shared" si="4"/>
        <v>0.04</v>
      </c>
      <c r="E5" s="21">
        <f t="shared" si="4"/>
        <v>0.4</v>
      </c>
      <c r="F5" s="21">
        <f t="shared" si="4"/>
        <v>0.88000000000000012</v>
      </c>
      <c r="G5" s="21">
        <f t="shared" si="4"/>
        <v>1</v>
      </c>
      <c r="H5" s="21">
        <f t="shared" ref="H5:I5" si="5">AVERAGE(H47:H51)</f>
        <v>0.96</v>
      </c>
      <c r="I5" s="21">
        <f t="shared" si="5"/>
        <v>0.5755555555555556</v>
      </c>
    </row>
    <row r="7" spans="1:9" x14ac:dyDescent="0.15">
      <c r="A7" t="s">
        <v>25</v>
      </c>
    </row>
    <row r="8" spans="1:9" x14ac:dyDescent="0.15">
      <c r="A8" t="s">
        <v>23</v>
      </c>
      <c r="B8" s="21">
        <f>STDEV(B41:B45)/SQRT(COUNT(B41:B45))</f>
        <v>2.0000000000000004E-2</v>
      </c>
      <c r="C8" s="21">
        <f t="shared" ref="C8:G8" si="6">STDEV(C41:C45)/SQRT(COUNT(C41:C45))</f>
        <v>4.8989794855664036E-2</v>
      </c>
      <c r="D8" s="21">
        <f t="shared" si="6"/>
        <v>0</v>
      </c>
      <c r="E8" s="21">
        <f t="shared" si="6"/>
        <v>0</v>
      </c>
      <c r="F8" s="21">
        <f t="shared" si="6"/>
        <v>5.0990195135928305E-2</v>
      </c>
      <c r="G8" s="21">
        <f t="shared" si="6"/>
        <v>0</v>
      </c>
      <c r="H8" s="21">
        <f t="shared" ref="H8:I8" si="7">STDEV(H41:H45)/SQRT(COUNT(H41:H45))</f>
        <v>0</v>
      </c>
      <c r="I8" s="21">
        <f t="shared" si="7"/>
        <v>0</v>
      </c>
    </row>
    <row r="9" spans="1:9" x14ac:dyDescent="0.15">
      <c r="A9" t="s">
        <v>22</v>
      </c>
      <c r="B9" s="21">
        <f>STDEV(B35:B39)/SQRT(COUNT(B35:B39))</f>
        <v>5.2254778292242114E-2</v>
      </c>
      <c r="C9" s="21">
        <f t="shared" ref="C9:G9" si="8">STDEV(C35:C39)/SQRT(COUNT(C35:C39))</f>
        <v>8.6094980568046722E-2</v>
      </c>
      <c r="D9" s="21">
        <f t="shared" si="8"/>
        <v>0</v>
      </c>
      <c r="E9" s="21">
        <f t="shared" si="8"/>
        <v>2.0667861375264756E-2</v>
      </c>
      <c r="F9" s="21">
        <f t="shared" si="8"/>
        <v>6.4635731432218166E-2</v>
      </c>
      <c r="G9" s="21">
        <f t="shared" si="8"/>
        <v>0</v>
      </c>
      <c r="H9" s="21">
        <f t="shared" ref="H9:I9" si="9">STDEV(H35:H39)/SQRT(COUNT(H35:H39))</f>
        <v>0</v>
      </c>
      <c r="I9" s="21">
        <f t="shared" si="9"/>
        <v>3.1700761372638012E-2</v>
      </c>
    </row>
    <row r="10" spans="1:9" x14ac:dyDescent="0.15">
      <c r="A10" t="s">
        <v>96</v>
      </c>
      <c r="B10" s="21">
        <f>STDEV(B47:B51)/SQRT(COUNT(B47:B51))</f>
        <v>4.0000000000000008E-2</v>
      </c>
      <c r="C10" s="21">
        <f t="shared" ref="C10:G10" si="10">STDEV(C47:C51)/SQRT(COUNT(C47:C51))</f>
        <v>2.4494897427831775E-2</v>
      </c>
      <c r="D10" s="21">
        <f t="shared" si="10"/>
        <v>4.0000000000000008E-2</v>
      </c>
      <c r="E10" s="21">
        <f t="shared" si="10"/>
        <v>5.4772255750516578E-2</v>
      </c>
      <c r="F10" s="21">
        <f t="shared" si="10"/>
        <v>5.8309518948452647E-2</v>
      </c>
      <c r="G10" s="21">
        <f t="shared" si="10"/>
        <v>0</v>
      </c>
      <c r="H10" s="21">
        <f t="shared" ref="H10:I10" si="11">STDEV(H47:H51)/SQRT(COUNT(H47:H51))</f>
        <v>3.9999999999999994E-2</v>
      </c>
      <c r="I10" s="21">
        <f t="shared" si="11"/>
        <v>5.2634307921453245E-2</v>
      </c>
    </row>
    <row r="12" spans="1:9" x14ac:dyDescent="0.15">
      <c r="A12" t="s">
        <v>26</v>
      </c>
    </row>
    <row r="13" spans="1:9" x14ac:dyDescent="0.15">
      <c r="A13" t="s">
        <v>27</v>
      </c>
    </row>
    <row r="15" spans="1:9" x14ac:dyDescent="0.15">
      <c r="A15" t="s">
        <v>28</v>
      </c>
    </row>
    <row r="16" spans="1:9" x14ac:dyDescent="0.15">
      <c r="A16" t="s">
        <v>22</v>
      </c>
    </row>
    <row r="17" spans="1:14" x14ac:dyDescent="0.15">
      <c r="A17" t="s">
        <v>23</v>
      </c>
    </row>
    <row r="18" spans="1:14" x14ac:dyDescent="0.15">
      <c r="A18" t="s">
        <v>24</v>
      </c>
    </row>
    <row r="21" spans="1:14" x14ac:dyDescent="0.15">
      <c r="A21" t="s">
        <v>21</v>
      </c>
      <c r="B21" t="s">
        <v>1</v>
      </c>
      <c r="I21" s="3" t="s">
        <v>36</v>
      </c>
      <c r="J21" s="3" t="s">
        <v>39</v>
      </c>
      <c r="K21" s="3" t="s">
        <v>43</v>
      </c>
      <c r="L21" s="3" t="s">
        <v>44</v>
      </c>
      <c r="M21" s="3" t="s">
        <v>39</v>
      </c>
      <c r="N21" s="3" t="s">
        <v>42</v>
      </c>
    </row>
    <row r="22" spans="1:14" x14ac:dyDescent="0.15">
      <c r="B22" t="s">
        <v>29</v>
      </c>
      <c r="C22" t="s">
        <v>30</v>
      </c>
      <c r="D22" t="s">
        <v>31</v>
      </c>
      <c r="E22" t="s">
        <v>32</v>
      </c>
      <c r="H22" s="22" t="s">
        <v>76</v>
      </c>
      <c r="I22" s="23">
        <f>B40</f>
        <v>9.9365079365079365E-2</v>
      </c>
      <c r="J22" s="23">
        <f t="shared" ref="J22:N22" si="12">C40</f>
        <v>0.89111111111111119</v>
      </c>
      <c r="K22" s="23">
        <f t="shared" si="12"/>
        <v>0</v>
      </c>
      <c r="L22" s="23">
        <f t="shared" si="12"/>
        <v>8.2222222222222224E-2</v>
      </c>
      <c r="M22" s="23">
        <f t="shared" si="12"/>
        <v>0.91333333333333333</v>
      </c>
      <c r="N22" s="23">
        <f t="shared" si="12"/>
        <v>1</v>
      </c>
    </row>
    <row r="23" spans="1:14" x14ac:dyDescent="0.15">
      <c r="A23" t="s">
        <v>22</v>
      </c>
      <c r="B23" s="7"/>
      <c r="C23" s="7"/>
      <c r="D23" s="7"/>
      <c r="E23" s="7"/>
      <c r="H23" s="22" t="s">
        <v>77</v>
      </c>
      <c r="I23" s="23">
        <f>B46</f>
        <v>0.02</v>
      </c>
      <c r="J23" s="23">
        <f t="shared" ref="J23:N23" si="13">C46</f>
        <v>0.91999999999999993</v>
      </c>
      <c r="K23" s="23">
        <f t="shared" si="13"/>
        <v>0</v>
      </c>
      <c r="L23" s="23">
        <f t="shared" si="13"/>
        <v>0</v>
      </c>
      <c r="M23" s="23">
        <f t="shared" si="13"/>
        <v>0.86</v>
      </c>
      <c r="N23" s="23">
        <f t="shared" si="13"/>
        <v>1</v>
      </c>
    </row>
    <row r="24" spans="1:14" x14ac:dyDescent="0.15">
      <c r="A24" t="s">
        <v>23</v>
      </c>
      <c r="B24" s="7"/>
      <c r="C24" s="7"/>
      <c r="D24" s="7"/>
      <c r="E24" s="7"/>
      <c r="H24" s="22" t="s">
        <v>78</v>
      </c>
      <c r="I24" s="23">
        <f>B52</f>
        <v>0.04</v>
      </c>
      <c r="J24" s="23">
        <f t="shared" ref="J24:N24" si="14">C52</f>
        <v>0.93999999999999984</v>
      </c>
      <c r="K24" s="23">
        <f t="shared" si="14"/>
        <v>0.04</v>
      </c>
      <c r="L24" s="23">
        <f t="shared" si="14"/>
        <v>0.4</v>
      </c>
      <c r="M24" s="23">
        <f t="shared" si="14"/>
        <v>0.88000000000000012</v>
      </c>
      <c r="N24" s="23">
        <f t="shared" si="14"/>
        <v>1</v>
      </c>
    </row>
    <row r="25" spans="1:14" x14ac:dyDescent="0.15">
      <c r="A25" t="s">
        <v>24</v>
      </c>
      <c r="B25" s="7"/>
      <c r="C25" s="7"/>
      <c r="D25" s="7"/>
      <c r="E25" s="7"/>
    </row>
    <row r="26" spans="1:14" x14ac:dyDescent="0.15">
      <c r="H26" s="22"/>
      <c r="I26" s="23"/>
      <c r="J26" s="23"/>
      <c r="K26" s="23"/>
      <c r="L26" s="23"/>
      <c r="M26" s="23"/>
      <c r="N26" s="23"/>
    </row>
    <row r="27" spans="1:14" x14ac:dyDescent="0.15">
      <c r="A27" t="s">
        <v>25</v>
      </c>
      <c r="H27" s="22"/>
      <c r="I27" s="23"/>
      <c r="J27" s="23"/>
      <c r="K27" s="23"/>
      <c r="L27" s="23"/>
      <c r="M27" s="23"/>
      <c r="N27" s="23"/>
    </row>
    <row r="28" spans="1:14" x14ac:dyDescent="0.15">
      <c r="A28" t="s">
        <v>22</v>
      </c>
      <c r="H28" s="22"/>
      <c r="I28" s="23"/>
      <c r="J28" s="23"/>
      <c r="K28" s="23"/>
      <c r="L28" s="23"/>
      <c r="M28" s="23"/>
      <c r="N28" s="23"/>
    </row>
    <row r="29" spans="1:14" x14ac:dyDescent="0.15">
      <c r="A29" t="s">
        <v>23</v>
      </c>
    </row>
    <row r="30" spans="1:14" x14ac:dyDescent="0.15">
      <c r="A30" t="s">
        <v>24</v>
      </c>
    </row>
    <row r="33" spans="1:9" x14ac:dyDescent="0.15">
      <c r="A33" t="s">
        <v>33</v>
      </c>
      <c r="B33" t="s">
        <v>0</v>
      </c>
    </row>
    <row r="34" spans="1:9" x14ac:dyDescent="0.15">
      <c r="B34" s="3" t="s">
        <v>36</v>
      </c>
      <c r="C34" s="3" t="s">
        <v>39</v>
      </c>
      <c r="D34" s="3" t="s">
        <v>43</v>
      </c>
      <c r="E34" s="3" t="s">
        <v>44</v>
      </c>
      <c r="F34" s="3" t="s">
        <v>39</v>
      </c>
      <c r="G34" s="3" t="s">
        <v>42</v>
      </c>
      <c r="H34" s="12" t="s">
        <v>101</v>
      </c>
      <c r="I34" s="12" t="s">
        <v>102</v>
      </c>
    </row>
    <row r="35" spans="1:9" x14ac:dyDescent="0.15">
      <c r="A35" t="s">
        <v>22</v>
      </c>
      <c r="B35" s="7">
        <f>'UAS control '!B66</f>
        <v>0.1111111111111111</v>
      </c>
      <c r="C35" s="7">
        <f>'UAS control '!C66</f>
        <v>0.55555555555555558</v>
      </c>
      <c r="D35" s="7">
        <f>'UAS control '!D66</f>
        <v>0</v>
      </c>
      <c r="E35" s="7">
        <f>'UAS control '!E66</f>
        <v>0.1111111111111111</v>
      </c>
      <c r="F35" s="7">
        <f>'UAS control '!F66</f>
        <v>0.66666666666666663</v>
      </c>
      <c r="G35" s="7">
        <f>'UAS control '!G66</f>
        <v>1</v>
      </c>
      <c r="H35" s="7">
        <f>1-(D35/C35)</f>
        <v>1</v>
      </c>
      <c r="I35" s="21">
        <f>1-(E35/C35)</f>
        <v>0.8</v>
      </c>
    </row>
    <row r="36" spans="1:9" x14ac:dyDescent="0.15">
      <c r="A36" t="s">
        <v>22</v>
      </c>
      <c r="B36" s="7">
        <f>'UAS control '!B101</f>
        <v>0.2857142857142857</v>
      </c>
      <c r="C36" s="7">
        <f>'UAS control '!C101</f>
        <v>1</v>
      </c>
      <c r="D36" s="7">
        <f>'UAS control '!D101</f>
        <v>0</v>
      </c>
      <c r="E36" s="7">
        <f>'UAS control '!E101</f>
        <v>0</v>
      </c>
      <c r="F36" s="7">
        <f>'UAS control '!F101</f>
        <v>1</v>
      </c>
      <c r="G36" s="7">
        <f>'UAS control '!G101</f>
        <v>1</v>
      </c>
      <c r="H36" s="21">
        <f t="shared" ref="H36:H39" si="15">1-(D36/C36)</f>
        <v>1</v>
      </c>
      <c r="I36" s="21">
        <f t="shared" ref="I36:I39" si="16">1-(E36/C36)</f>
        <v>1</v>
      </c>
    </row>
    <row r="37" spans="1:9" x14ac:dyDescent="0.15">
      <c r="A37" t="s">
        <v>22</v>
      </c>
      <c r="B37" s="7">
        <f>'UAS control '!B136</f>
        <v>0.1</v>
      </c>
      <c r="C37" s="7">
        <f>'UAS control '!C136</f>
        <v>0.9</v>
      </c>
      <c r="D37" s="7">
        <f>'UAS control '!D136</f>
        <v>0</v>
      </c>
      <c r="E37" s="7">
        <f>'UAS control '!E136</f>
        <v>0.1</v>
      </c>
      <c r="F37" s="7">
        <f>'UAS control '!F136</f>
        <v>1</v>
      </c>
      <c r="G37" s="7">
        <f>'UAS control '!G136</f>
        <v>1</v>
      </c>
      <c r="H37" s="21">
        <f t="shared" si="15"/>
        <v>1</v>
      </c>
      <c r="I37" s="21">
        <f t="shared" si="16"/>
        <v>0.88888888888888884</v>
      </c>
    </row>
    <row r="38" spans="1:9" x14ac:dyDescent="0.15">
      <c r="A38" t="s">
        <v>22</v>
      </c>
      <c r="B38" s="21">
        <f>'UAS control '!B171</f>
        <v>0</v>
      </c>
      <c r="C38" s="21">
        <f>'UAS control '!C171</f>
        <v>1</v>
      </c>
      <c r="D38" s="21">
        <f>'UAS control '!D171</f>
        <v>0</v>
      </c>
      <c r="E38" s="21">
        <f>'UAS control '!E171</f>
        <v>0.1</v>
      </c>
      <c r="F38" s="21">
        <f>'UAS control '!F171</f>
        <v>1</v>
      </c>
      <c r="G38" s="21">
        <f>'UAS control '!G171</f>
        <v>1</v>
      </c>
      <c r="H38" s="21">
        <f t="shared" si="15"/>
        <v>1</v>
      </c>
      <c r="I38" s="21">
        <f t="shared" si="16"/>
        <v>0.9</v>
      </c>
    </row>
    <row r="39" spans="1:9" x14ac:dyDescent="0.15">
      <c r="A39" t="s">
        <v>22</v>
      </c>
      <c r="B39" s="21">
        <f>'UAS control '!B206</f>
        <v>0</v>
      </c>
      <c r="C39" s="21">
        <f>'UAS control '!C206</f>
        <v>1</v>
      </c>
      <c r="D39" s="21">
        <f>'UAS control '!D206</f>
        <v>0</v>
      </c>
      <c r="E39" s="21">
        <f>'UAS control '!E206</f>
        <v>0.1</v>
      </c>
      <c r="F39" s="21">
        <f>'UAS control '!F206</f>
        <v>0.9</v>
      </c>
      <c r="G39" s="21">
        <f>'UAS control '!G206</f>
        <v>1</v>
      </c>
      <c r="H39" s="21">
        <f t="shared" si="15"/>
        <v>1</v>
      </c>
      <c r="I39" s="21">
        <f t="shared" si="16"/>
        <v>0.9</v>
      </c>
    </row>
    <row r="40" spans="1:9" x14ac:dyDescent="0.15">
      <c r="A40" s="22" t="s">
        <v>76</v>
      </c>
      <c r="B40" s="23">
        <f>AVERAGE(B35:B39)</f>
        <v>9.9365079365079365E-2</v>
      </c>
      <c r="C40" s="23">
        <f t="shared" ref="C40:I40" si="17">AVERAGE(C35:C39)</f>
        <v>0.89111111111111119</v>
      </c>
      <c r="D40" s="23">
        <f t="shared" si="17"/>
        <v>0</v>
      </c>
      <c r="E40" s="23">
        <f t="shared" si="17"/>
        <v>8.2222222222222224E-2</v>
      </c>
      <c r="F40" s="23">
        <f t="shared" si="17"/>
        <v>0.91333333333333333</v>
      </c>
      <c r="G40" s="23">
        <f t="shared" si="17"/>
        <v>1</v>
      </c>
      <c r="H40" s="23">
        <f t="shared" si="17"/>
        <v>1</v>
      </c>
      <c r="I40" s="23">
        <f t="shared" si="17"/>
        <v>0.89777777777777779</v>
      </c>
    </row>
    <row r="41" spans="1:9" x14ac:dyDescent="0.15">
      <c r="A41" t="s">
        <v>23</v>
      </c>
      <c r="B41" s="7">
        <f>'Gal-4 control'!B66</f>
        <v>0</v>
      </c>
      <c r="C41" s="7">
        <f>'Gal-4 control'!C66</f>
        <v>0.8</v>
      </c>
      <c r="D41" s="7">
        <f>'Gal-4 control'!D66</f>
        <v>0</v>
      </c>
      <c r="E41" s="7">
        <f>'Gal-4 control'!E66</f>
        <v>0</v>
      </c>
      <c r="F41" s="7">
        <f>'Gal-4 control'!F66</f>
        <v>0.7</v>
      </c>
      <c r="G41" s="7">
        <f>'Gal-4 control'!G66</f>
        <v>1</v>
      </c>
      <c r="H41" s="21">
        <f>1-(D41/C41)</f>
        <v>1</v>
      </c>
      <c r="I41" s="21">
        <f>1-(E41/C41)</f>
        <v>1</v>
      </c>
    </row>
    <row r="42" spans="1:9" x14ac:dyDescent="0.15">
      <c r="A42" t="s">
        <v>23</v>
      </c>
      <c r="B42" s="7">
        <f>'Gal-4 control'!B101</f>
        <v>0</v>
      </c>
      <c r="C42" s="7">
        <f>'Gal-4 control'!C101</f>
        <v>0.8</v>
      </c>
      <c r="D42" s="7">
        <f>'Gal-4 control'!D101</f>
        <v>0</v>
      </c>
      <c r="E42" s="7">
        <f>'Gal-4 control'!E101</f>
        <v>0</v>
      </c>
      <c r="F42" s="7">
        <f>'Gal-4 control'!F101</f>
        <v>0.9</v>
      </c>
      <c r="G42" s="7">
        <f>'Gal-4 control'!G101</f>
        <v>1</v>
      </c>
      <c r="H42" s="21">
        <f t="shared" ref="H42:H45" si="18">1-(D42/C42)</f>
        <v>1</v>
      </c>
      <c r="I42" s="21">
        <f t="shared" ref="I42:I45" si="19">1-(E42/C42)</f>
        <v>1</v>
      </c>
    </row>
    <row r="43" spans="1:9" x14ac:dyDescent="0.15">
      <c r="A43" t="s">
        <v>23</v>
      </c>
      <c r="B43" s="7">
        <f>'Gal-4 control'!B136</f>
        <v>0.1</v>
      </c>
      <c r="C43" s="7">
        <f>'Gal-4 control'!C136</f>
        <v>1</v>
      </c>
      <c r="D43" s="7">
        <f>'Gal-4 control'!D136</f>
        <v>0</v>
      </c>
      <c r="E43" s="7">
        <f>'Gal-4 control'!E136</f>
        <v>0</v>
      </c>
      <c r="F43" s="7">
        <f>'Gal-4 control'!F136</f>
        <v>0.9</v>
      </c>
      <c r="G43" s="7">
        <f>'Gal-4 control'!G136</f>
        <v>1</v>
      </c>
      <c r="H43" s="21">
        <f t="shared" si="18"/>
        <v>1</v>
      </c>
      <c r="I43" s="21">
        <f t="shared" si="19"/>
        <v>1</v>
      </c>
    </row>
    <row r="44" spans="1:9" x14ac:dyDescent="0.15">
      <c r="A44" t="s">
        <v>23</v>
      </c>
      <c r="B44" s="21">
        <f>'Gal-4 control'!B171</f>
        <v>0</v>
      </c>
      <c r="C44" s="21">
        <f>'Gal-4 control'!C171</f>
        <v>1</v>
      </c>
      <c r="D44" s="21">
        <f>'Gal-4 control'!D171</f>
        <v>0</v>
      </c>
      <c r="E44" s="21">
        <f>'Gal-4 control'!E171</f>
        <v>0</v>
      </c>
      <c r="F44" s="21">
        <f>'Gal-4 control'!F171</f>
        <v>0.8</v>
      </c>
      <c r="G44" s="21">
        <f>'Gal-4 control'!G171</f>
        <v>1</v>
      </c>
      <c r="H44" s="21">
        <f t="shared" si="18"/>
        <v>1</v>
      </c>
      <c r="I44" s="21">
        <f t="shared" si="19"/>
        <v>1</v>
      </c>
    </row>
    <row r="45" spans="1:9" x14ac:dyDescent="0.15">
      <c r="A45" t="s">
        <v>23</v>
      </c>
      <c r="B45" s="21">
        <f>'Gal-4 control'!B206</f>
        <v>0</v>
      </c>
      <c r="C45" s="21">
        <f>'Gal-4 control'!C206</f>
        <v>1</v>
      </c>
      <c r="D45" s="21">
        <f>'Gal-4 control'!D206</f>
        <v>0</v>
      </c>
      <c r="E45" s="21">
        <f>'Gal-4 control'!E206</f>
        <v>0</v>
      </c>
      <c r="F45" s="21">
        <f>'Gal-4 control'!F206</f>
        <v>1</v>
      </c>
      <c r="G45" s="21">
        <f>'Gal-4 control'!G206</f>
        <v>1</v>
      </c>
      <c r="H45" s="21">
        <f t="shared" si="18"/>
        <v>1</v>
      </c>
      <c r="I45" s="21">
        <f t="shared" si="19"/>
        <v>1</v>
      </c>
    </row>
    <row r="46" spans="1:9" x14ac:dyDescent="0.15">
      <c r="A46" s="22" t="s">
        <v>77</v>
      </c>
      <c r="B46" s="23">
        <f>AVERAGE(B41:B45)</f>
        <v>0.02</v>
      </c>
      <c r="C46" s="23">
        <f t="shared" ref="C46:I46" si="20">AVERAGE(C41:C45)</f>
        <v>0.91999999999999993</v>
      </c>
      <c r="D46" s="23">
        <f t="shared" si="20"/>
        <v>0</v>
      </c>
      <c r="E46" s="23">
        <f t="shared" si="20"/>
        <v>0</v>
      </c>
      <c r="F46" s="23">
        <f t="shared" si="20"/>
        <v>0.86</v>
      </c>
      <c r="G46" s="23">
        <f t="shared" si="20"/>
        <v>1</v>
      </c>
      <c r="H46" s="23">
        <f t="shared" si="20"/>
        <v>1</v>
      </c>
      <c r="I46" s="23">
        <f t="shared" si="20"/>
        <v>1</v>
      </c>
    </row>
    <row r="47" spans="1:9" x14ac:dyDescent="0.15">
      <c r="A47" t="s">
        <v>24</v>
      </c>
      <c r="B47" s="7">
        <f>Experimental!B66</f>
        <v>0</v>
      </c>
      <c r="C47" s="7">
        <f>Experimental!C66</f>
        <v>1</v>
      </c>
      <c r="D47" s="7">
        <f>Experimental!D66</f>
        <v>0.2</v>
      </c>
      <c r="E47" s="7">
        <f>Experimental!E66</f>
        <v>0.6</v>
      </c>
      <c r="F47" s="7">
        <f>Experimental!F66</f>
        <v>0.8</v>
      </c>
      <c r="G47" s="7">
        <f>Experimental!G66</f>
        <v>1</v>
      </c>
      <c r="H47" s="21">
        <f>1-(D47/C47)</f>
        <v>0.8</v>
      </c>
      <c r="I47" s="21">
        <f>1-(E47/C47)</f>
        <v>0.4</v>
      </c>
    </row>
    <row r="48" spans="1:9" x14ac:dyDescent="0.15">
      <c r="A48" t="s">
        <v>24</v>
      </c>
      <c r="B48" s="7">
        <f>Experimental!B101</f>
        <v>0</v>
      </c>
      <c r="C48" s="7">
        <f>Experimental!C101</f>
        <v>0.9</v>
      </c>
      <c r="D48" s="7">
        <f>Experimental!D101</f>
        <v>0</v>
      </c>
      <c r="E48" s="7">
        <f>Experimental!E101</f>
        <v>0.4</v>
      </c>
      <c r="F48" s="7">
        <f>Experimental!F101</f>
        <v>1</v>
      </c>
      <c r="G48" s="7">
        <f>Experimental!G101</f>
        <v>1</v>
      </c>
      <c r="H48" s="21">
        <f t="shared" ref="H48:H51" si="21">1-(D48/C48)</f>
        <v>1</v>
      </c>
      <c r="I48" s="21">
        <f t="shared" ref="I48:I51" si="22">1-(E48/C48)</f>
        <v>0.55555555555555558</v>
      </c>
    </row>
    <row r="49" spans="1:14" x14ac:dyDescent="0.15">
      <c r="A49" t="s">
        <v>24</v>
      </c>
      <c r="B49" s="7">
        <f>Experimental!B136</f>
        <v>0</v>
      </c>
      <c r="C49" s="7">
        <f>Experimental!C136</f>
        <v>0.9</v>
      </c>
      <c r="D49" s="7">
        <f>Experimental!D136</f>
        <v>0</v>
      </c>
      <c r="E49" s="7">
        <f>Experimental!E136</f>
        <v>0.4</v>
      </c>
      <c r="F49" s="7">
        <f>Experimental!F136</f>
        <v>0.9</v>
      </c>
      <c r="G49" s="7">
        <f>Experimental!G136</f>
        <v>1</v>
      </c>
      <c r="H49" s="21">
        <f t="shared" si="21"/>
        <v>1</v>
      </c>
      <c r="I49" s="21">
        <f t="shared" si="22"/>
        <v>0.55555555555555558</v>
      </c>
    </row>
    <row r="50" spans="1:14" x14ac:dyDescent="0.15">
      <c r="A50" t="s">
        <v>24</v>
      </c>
      <c r="B50" s="21">
        <f>Experimental!B171</f>
        <v>0.2</v>
      </c>
      <c r="C50" s="21">
        <f>Experimental!C171</f>
        <v>0.9</v>
      </c>
      <c r="D50" s="21">
        <f>Experimental!D171</f>
        <v>0</v>
      </c>
      <c r="E50" s="21">
        <f>Experimental!E171</f>
        <v>0.3</v>
      </c>
      <c r="F50" s="21">
        <f>Experimental!F171</f>
        <v>0.7</v>
      </c>
      <c r="G50" s="21">
        <f>Experimental!G171</f>
        <v>1</v>
      </c>
      <c r="H50" s="21">
        <f t="shared" si="21"/>
        <v>1</v>
      </c>
      <c r="I50" s="21">
        <f t="shared" si="22"/>
        <v>0.66666666666666674</v>
      </c>
    </row>
    <row r="51" spans="1:14" x14ac:dyDescent="0.15">
      <c r="A51" t="s">
        <v>24</v>
      </c>
      <c r="B51" s="21">
        <f>Experimental!B206</f>
        <v>0</v>
      </c>
      <c r="C51" s="21">
        <f>Experimental!C206</f>
        <v>1</v>
      </c>
      <c r="D51" s="21">
        <f>Experimental!D206</f>
        <v>0</v>
      </c>
      <c r="E51" s="21">
        <f>Experimental!E206</f>
        <v>0.3</v>
      </c>
      <c r="F51" s="21">
        <f>Experimental!F206</f>
        <v>1</v>
      </c>
      <c r="G51" s="21">
        <f>Experimental!G206</f>
        <v>1</v>
      </c>
      <c r="H51" s="21">
        <f t="shared" si="21"/>
        <v>1</v>
      </c>
      <c r="I51" s="21">
        <f t="shared" si="22"/>
        <v>0.7</v>
      </c>
    </row>
    <row r="52" spans="1:14" x14ac:dyDescent="0.15">
      <c r="A52" s="22" t="s">
        <v>78</v>
      </c>
      <c r="B52" s="23">
        <f>AVERAGE(B47:B51)</f>
        <v>0.04</v>
      </c>
      <c r="C52" s="23">
        <f>AVERAGE(C47:C51)</f>
        <v>0.93999999999999984</v>
      </c>
      <c r="D52" s="23">
        <f t="shared" ref="D52:I52" si="23">AVERAGE(D47:D51)</f>
        <v>0.04</v>
      </c>
      <c r="E52" s="23">
        <f t="shared" si="23"/>
        <v>0.4</v>
      </c>
      <c r="F52" s="23">
        <f t="shared" si="23"/>
        <v>0.88000000000000012</v>
      </c>
      <c r="G52" s="23">
        <f t="shared" si="23"/>
        <v>1</v>
      </c>
      <c r="H52" s="23">
        <f t="shared" si="23"/>
        <v>0.96</v>
      </c>
      <c r="I52" s="23">
        <f t="shared" si="23"/>
        <v>0.5755555555555556</v>
      </c>
    </row>
    <row r="54" spans="1:14" x14ac:dyDescent="0.15">
      <c r="A54" t="s">
        <v>33</v>
      </c>
      <c r="B54" t="s">
        <v>34</v>
      </c>
    </row>
    <row r="55" spans="1:14" x14ac:dyDescent="0.15">
      <c r="B55" t="s">
        <v>35</v>
      </c>
      <c r="C55" t="s">
        <v>29</v>
      </c>
      <c r="D55" t="s">
        <v>30</v>
      </c>
      <c r="E55" t="s">
        <v>31</v>
      </c>
    </row>
    <row r="56" spans="1:14" x14ac:dyDescent="0.15">
      <c r="A56" t="s">
        <v>22</v>
      </c>
      <c r="B56" s="7">
        <f>'UAS control '!B66</f>
        <v>0.1111111111111111</v>
      </c>
      <c r="C56" s="7">
        <f>'UAS control '!H66</f>
        <v>0</v>
      </c>
      <c r="D56" s="7">
        <f>'UAS control '!I66</f>
        <v>0</v>
      </c>
      <c r="E56" s="7">
        <f>'UAS control '!J66</f>
        <v>0</v>
      </c>
    </row>
    <row r="57" spans="1:14" x14ac:dyDescent="0.15">
      <c r="A57" t="s">
        <v>22</v>
      </c>
      <c r="B57" s="7"/>
      <c r="C57" s="7"/>
      <c r="D57" s="7"/>
      <c r="E57" s="7"/>
      <c r="F57" s="7"/>
    </row>
    <row r="58" spans="1:14" x14ac:dyDescent="0.15">
      <c r="A58" t="s">
        <v>22</v>
      </c>
      <c r="B58" s="7"/>
      <c r="C58" s="7"/>
      <c r="D58" s="7"/>
      <c r="E58" s="7"/>
      <c r="H58" t="s">
        <v>85</v>
      </c>
    </row>
    <row r="59" spans="1:14" x14ac:dyDescent="0.15">
      <c r="I59" s="12" t="s">
        <v>36</v>
      </c>
      <c r="J59" s="12" t="s">
        <v>39</v>
      </c>
      <c r="K59" s="12" t="s">
        <v>43</v>
      </c>
      <c r="L59" s="12" t="s">
        <v>44</v>
      </c>
      <c r="M59" s="12" t="s">
        <v>39</v>
      </c>
      <c r="N59" s="12" t="s">
        <v>42</v>
      </c>
    </row>
    <row r="60" spans="1:14" x14ac:dyDescent="0.15">
      <c r="A60" t="s">
        <v>23</v>
      </c>
      <c r="B60" s="7">
        <f>'Gal-4 control'!B66</f>
        <v>0</v>
      </c>
      <c r="C60" s="7">
        <f>'Gal-4 control'!H66</f>
        <v>0</v>
      </c>
      <c r="D60" s="7">
        <f>'Gal-4 control'!I66</f>
        <v>0</v>
      </c>
      <c r="E60" s="7">
        <f>'Gal-4 control'!J66</f>
        <v>0</v>
      </c>
      <c r="H60" t="s">
        <v>22</v>
      </c>
      <c r="I60" s="21">
        <f t="shared" ref="I60:N60" si="24">B35</f>
        <v>0.1111111111111111</v>
      </c>
      <c r="J60" s="21">
        <f t="shared" si="24"/>
        <v>0.55555555555555558</v>
      </c>
      <c r="K60" s="21">
        <f t="shared" si="24"/>
        <v>0</v>
      </c>
      <c r="L60" s="21">
        <f t="shared" si="24"/>
        <v>0.1111111111111111</v>
      </c>
      <c r="M60" s="21">
        <f t="shared" si="24"/>
        <v>0.66666666666666663</v>
      </c>
      <c r="N60" s="21">
        <f t="shared" si="24"/>
        <v>1</v>
      </c>
    </row>
    <row r="61" spans="1:14" x14ac:dyDescent="0.15">
      <c r="A61" t="s">
        <v>23</v>
      </c>
      <c r="B61" s="7"/>
      <c r="C61" s="7"/>
      <c r="D61" s="7"/>
      <c r="E61" s="7"/>
      <c r="H61" t="s">
        <v>23</v>
      </c>
      <c r="I61" s="21">
        <f>B41</f>
        <v>0</v>
      </c>
      <c r="J61" s="21">
        <f t="shared" ref="J61:N61" si="25">C41</f>
        <v>0.8</v>
      </c>
      <c r="K61" s="21">
        <f t="shared" si="25"/>
        <v>0</v>
      </c>
      <c r="L61" s="21">
        <f t="shared" si="25"/>
        <v>0</v>
      </c>
      <c r="M61" s="21">
        <f t="shared" si="25"/>
        <v>0.7</v>
      </c>
      <c r="N61" s="21">
        <f t="shared" si="25"/>
        <v>1</v>
      </c>
    </row>
    <row r="62" spans="1:14" x14ac:dyDescent="0.15">
      <c r="A62" t="s">
        <v>23</v>
      </c>
      <c r="B62" s="7"/>
      <c r="C62" s="7"/>
      <c r="D62" s="7"/>
      <c r="E62" s="7"/>
      <c r="H62" t="s">
        <v>24</v>
      </c>
      <c r="I62" s="21">
        <f>B47</f>
        <v>0</v>
      </c>
      <c r="J62" s="21">
        <f t="shared" ref="J62:N62" si="26">C47</f>
        <v>1</v>
      </c>
      <c r="K62" s="21">
        <f t="shared" si="26"/>
        <v>0.2</v>
      </c>
      <c r="L62" s="21">
        <f t="shared" si="26"/>
        <v>0.6</v>
      </c>
      <c r="M62" s="21">
        <f t="shared" si="26"/>
        <v>0.8</v>
      </c>
      <c r="N62" s="21">
        <f t="shared" si="26"/>
        <v>1</v>
      </c>
    </row>
    <row r="64" spans="1:14" x14ac:dyDescent="0.15">
      <c r="A64" t="s">
        <v>24</v>
      </c>
      <c r="B64" s="7">
        <f>Experimental!B66</f>
        <v>0</v>
      </c>
      <c r="C64" s="7">
        <f>Experimental!H66</f>
        <v>0</v>
      </c>
      <c r="D64" s="7" t="e">
        <f>Experimental!I66</f>
        <v>#DIV/0!</v>
      </c>
      <c r="E64" s="7">
        <f>Experimental!J66</f>
        <v>0</v>
      </c>
      <c r="H64" t="s">
        <v>86</v>
      </c>
    </row>
    <row r="65" spans="1:14" x14ac:dyDescent="0.15">
      <c r="A65" t="s">
        <v>24</v>
      </c>
      <c r="B65" s="7"/>
      <c r="C65" s="7"/>
      <c r="D65" s="7"/>
      <c r="E65" s="7"/>
      <c r="I65" s="12" t="s">
        <v>36</v>
      </c>
      <c r="J65" s="12" t="s">
        <v>39</v>
      </c>
      <c r="K65" s="12" t="s">
        <v>43</v>
      </c>
      <c r="L65" s="12" t="s">
        <v>44</v>
      </c>
      <c r="M65" s="12" t="s">
        <v>39</v>
      </c>
      <c r="N65" s="12" t="s">
        <v>42</v>
      </c>
    </row>
    <row r="66" spans="1:14" x14ac:dyDescent="0.15">
      <c r="A66" t="s">
        <v>24</v>
      </c>
      <c r="B66" s="7"/>
      <c r="C66" s="7"/>
      <c r="D66" s="7"/>
      <c r="E66" s="7"/>
      <c r="H66" t="s">
        <v>22</v>
      </c>
      <c r="I66" s="21">
        <f t="shared" ref="I66:N66" si="27">B36</f>
        <v>0.2857142857142857</v>
      </c>
      <c r="J66" s="21">
        <f t="shared" si="27"/>
        <v>1</v>
      </c>
      <c r="K66" s="21">
        <f t="shared" si="27"/>
        <v>0</v>
      </c>
      <c r="L66" s="21">
        <f t="shared" si="27"/>
        <v>0</v>
      </c>
      <c r="M66" s="21">
        <f t="shared" si="27"/>
        <v>1</v>
      </c>
      <c r="N66" s="21">
        <f t="shared" si="27"/>
        <v>1</v>
      </c>
    </row>
    <row r="67" spans="1:14" x14ac:dyDescent="0.15">
      <c r="H67" t="s">
        <v>23</v>
      </c>
      <c r="I67" s="21">
        <f>B42</f>
        <v>0</v>
      </c>
      <c r="J67" s="21">
        <f t="shared" ref="J67:N67" si="28">C42</f>
        <v>0.8</v>
      </c>
      <c r="K67" s="21">
        <f t="shared" si="28"/>
        <v>0</v>
      </c>
      <c r="L67" s="21">
        <f t="shared" si="28"/>
        <v>0</v>
      </c>
      <c r="M67" s="21">
        <f t="shared" si="28"/>
        <v>0.9</v>
      </c>
      <c r="N67" s="21">
        <f t="shared" si="28"/>
        <v>1</v>
      </c>
    </row>
    <row r="68" spans="1:14" x14ac:dyDescent="0.15">
      <c r="H68" t="s">
        <v>24</v>
      </c>
      <c r="I68" s="21">
        <f>B48</f>
        <v>0</v>
      </c>
      <c r="J68" s="21">
        <f t="shared" ref="J68:N68" si="29">C48</f>
        <v>0.9</v>
      </c>
      <c r="K68" s="21">
        <f t="shared" si="29"/>
        <v>0</v>
      </c>
      <c r="L68" s="21">
        <f t="shared" si="29"/>
        <v>0.4</v>
      </c>
      <c r="M68" s="21">
        <f t="shared" si="29"/>
        <v>1</v>
      </c>
      <c r="N68" s="21">
        <f t="shared" si="29"/>
        <v>1</v>
      </c>
    </row>
    <row r="70" spans="1:14" x14ac:dyDescent="0.15">
      <c r="H70" t="s">
        <v>87</v>
      </c>
    </row>
    <row r="71" spans="1:14" x14ac:dyDescent="0.15">
      <c r="I71" s="12" t="s">
        <v>36</v>
      </c>
      <c r="J71" s="12" t="s">
        <v>39</v>
      </c>
      <c r="K71" s="12" t="s">
        <v>43</v>
      </c>
      <c r="L71" s="12" t="s">
        <v>44</v>
      </c>
      <c r="M71" s="12" t="s">
        <v>39</v>
      </c>
      <c r="N71" s="12" t="s">
        <v>42</v>
      </c>
    </row>
    <row r="72" spans="1:14" x14ac:dyDescent="0.15">
      <c r="H72" t="s">
        <v>22</v>
      </c>
      <c r="I72" s="21">
        <f t="shared" ref="I72:N72" si="30">B37</f>
        <v>0.1</v>
      </c>
      <c r="J72" s="21">
        <f t="shared" si="30"/>
        <v>0.9</v>
      </c>
      <c r="K72" s="21">
        <f t="shared" si="30"/>
        <v>0</v>
      </c>
      <c r="L72" s="21">
        <f t="shared" si="30"/>
        <v>0.1</v>
      </c>
      <c r="M72" s="21">
        <f t="shared" si="30"/>
        <v>1</v>
      </c>
      <c r="N72" s="21">
        <f t="shared" si="30"/>
        <v>1</v>
      </c>
    </row>
    <row r="73" spans="1:14" x14ac:dyDescent="0.15">
      <c r="H73" t="s">
        <v>23</v>
      </c>
      <c r="I73" s="21">
        <f>B43</f>
        <v>0.1</v>
      </c>
      <c r="J73" s="21">
        <f t="shared" ref="J73:N73" si="31">C43</f>
        <v>1</v>
      </c>
      <c r="K73" s="21">
        <f t="shared" si="31"/>
        <v>0</v>
      </c>
      <c r="L73" s="21">
        <f t="shared" si="31"/>
        <v>0</v>
      </c>
      <c r="M73" s="21">
        <f t="shared" si="31"/>
        <v>0.9</v>
      </c>
      <c r="N73" s="21">
        <f t="shared" si="31"/>
        <v>1</v>
      </c>
    </row>
    <row r="74" spans="1:14" x14ac:dyDescent="0.15">
      <c r="H74" t="s">
        <v>24</v>
      </c>
      <c r="I74" s="21">
        <f>B49</f>
        <v>0</v>
      </c>
      <c r="J74" s="21">
        <f t="shared" ref="J74:N74" si="32">C49</f>
        <v>0.9</v>
      </c>
      <c r="K74" s="21">
        <f t="shared" si="32"/>
        <v>0</v>
      </c>
      <c r="L74" s="21">
        <f t="shared" si="32"/>
        <v>0.4</v>
      </c>
      <c r="M74" s="21">
        <f t="shared" si="32"/>
        <v>0.9</v>
      </c>
      <c r="N74" s="21">
        <f t="shared" si="32"/>
        <v>1</v>
      </c>
    </row>
    <row r="76" spans="1:14" x14ac:dyDescent="0.15">
      <c r="H76" t="s">
        <v>88</v>
      </c>
    </row>
    <row r="77" spans="1:14" x14ac:dyDescent="0.15">
      <c r="I77" s="12" t="s">
        <v>36</v>
      </c>
      <c r="J77" s="12" t="s">
        <v>39</v>
      </c>
      <c r="K77" s="12" t="s">
        <v>43</v>
      </c>
      <c r="L77" s="12" t="s">
        <v>44</v>
      </c>
      <c r="M77" s="12" t="s">
        <v>39</v>
      </c>
      <c r="N77" s="12" t="s">
        <v>42</v>
      </c>
    </row>
    <row r="78" spans="1:14" x14ac:dyDescent="0.15">
      <c r="H78" t="s">
        <v>22</v>
      </c>
      <c r="I78" s="21">
        <f>B38</f>
        <v>0</v>
      </c>
      <c r="J78" s="21">
        <f t="shared" ref="J78:N78" si="33">C38</f>
        <v>1</v>
      </c>
      <c r="K78" s="21">
        <f t="shared" si="33"/>
        <v>0</v>
      </c>
      <c r="L78" s="21">
        <f t="shared" si="33"/>
        <v>0.1</v>
      </c>
      <c r="M78" s="21">
        <f t="shared" si="33"/>
        <v>1</v>
      </c>
      <c r="N78" s="21">
        <f t="shared" si="33"/>
        <v>1</v>
      </c>
    </row>
    <row r="79" spans="1:14" x14ac:dyDescent="0.15">
      <c r="H79" t="s">
        <v>23</v>
      </c>
      <c r="I79" s="21">
        <f>B44</f>
        <v>0</v>
      </c>
      <c r="J79" s="21">
        <f t="shared" ref="J79:N79" si="34">C44</f>
        <v>1</v>
      </c>
      <c r="K79" s="21">
        <f t="shared" si="34"/>
        <v>0</v>
      </c>
      <c r="L79" s="21">
        <f t="shared" si="34"/>
        <v>0</v>
      </c>
      <c r="M79" s="21">
        <f t="shared" si="34"/>
        <v>0.8</v>
      </c>
      <c r="N79" s="21">
        <f t="shared" si="34"/>
        <v>1</v>
      </c>
    </row>
    <row r="80" spans="1:14" x14ac:dyDescent="0.15">
      <c r="H80" t="s">
        <v>24</v>
      </c>
      <c r="I80" s="21">
        <f>B50</f>
        <v>0.2</v>
      </c>
      <c r="J80" s="21">
        <f t="shared" ref="J80:N80" si="35">C50</f>
        <v>0.9</v>
      </c>
      <c r="K80" s="21">
        <f t="shared" si="35"/>
        <v>0</v>
      </c>
      <c r="L80" s="21">
        <f t="shared" si="35"/>
        <v>0.3</v>
      </c>
      <c r="M80" s="21">
        <f t="shared" si="35"/>
        <v>0.7</v>
      </c>
      <c r="N80" s="21">
        <f t="shared" si="35"/>
        <v>1</v>
      </c>
    </row>
    <row r="82" spans="8:14" x14ac:dyDescent="0.15">
      <c r="H82" s="4" t="s">
        <v>95</v>
      </c>
    </row>
    <row r="83" spans="8:14" x14ac:dyDescent="0.15">
      <c r="I83" s="12" t="s">
        <v>36</v>
      </c>
      <c r="J83" s="12" t="s">
        <v>39</v>
      </c>
      <c r="K83" s="12" t="s">
        <v>43</v>
      </c>
      <c r="L83" s="12" t="s">
        <v>44</v>
      </c>
      <c r="M83" s="12" t="s">
        <v>39</v>
      </c>
      <c r="N83" s="12" t="s">
        <v>42</v>
      </c>
    </row>
    <row r="84" spans="8:14" x14ac:dyDescent="0.15">
      <c r="H84" t="s">
        <v>22</v>
      </c>
      <c r="I84">
        <f>B39</f>
        <v>0</v>
      </c>
      <c r="J84">
        <f t="shared" ref="J84:N84" si="36">C39</f>
        <v>1</v>
      </c>
      <c r="K84">
        <f t="shared" si="36"/>
        <v>0</v>
      </c>
      <c r="L84">
        <f t="shared" si="36"/>
        <v>0.1</v>
      </c>
      <c r="M84">
        <f t="shared" si="36"/>
        <v>0.9</v>
      </c>
      <c r="N84">
        <f t="shared" si="36"/>
        <v>1</v>
      </c>
    </row>
    <row r="85" spans="8:14" x14ac:dyDescent="0.15">
      <c r="H85" t="s">
        <v>23</v>
      </c>
      <c r="I85">
        <f>B45</f>
        <v>0</v>
      </c>
      <c r="J85">
        <f t="shared" ref="J85:N85" si="37">C45</f>
        <v>1</v>
      </c>
      <c r="K85">
        <f t="shared" si="37"/>
        <v>0</v>
      </c>
      <c r="L85">
        <f t="shared" si="37"/>
        <v>0</v>
      </c>
      <c r="M85">
        <f t="shared" si="37"/>
        <v>1</v>
      </c>
      <c r="N85">
        <f t="shared" si="37"/>
        <v>1</v>
      </c>
    </row>
    <row r="86" spans="8:14" x14ac:dyDescent="0.15">
      <c r="H86" t="s">
        <v>24</v>
      </c>
      <c r="I86">
        <f>B51</f>
        <v>0</v>
      </c>
      <c r="J86">
        <f t="shared" ref="J86:N86" si="38">C51</f>
        <v>1</v>
      </c>
      <c r="K86">
        <f t="shared" si="38"/>
        <v>0</v>
      </c>
      <c r="L86">
        <f t="shared" si="38"/>
        <v>0.3</v>
      </c>
      <c r="M86">
        <f t="shared" si="38"/>
        <v>1</v>
      </c>
      <c r="N86">
        <f t="shared" si="38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CA7B-FA55-6141-BF7C-52EA69FADD57}">
  <dimension ref="A1"/>
  <sheetViews>
    <sheetView zoomScale="87" workbookViewId="0">
      <selection activeCell="C24" sqref="C24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Experimental</vt:lpstr>
      <vt:lpstr>UAS control </vt:lpstr>
      <vt:lpstr>Gal-4 control</vt:lpstr>
      <vt:lpstr>Pooled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2017-08-09T22:27:26Z</dcterms:created>
  <dcterms:modified xsi:type="dcterms:W3CDTF">2022-01-09T21:56:06Z</dcterms:modified>
</cp:coreProperties>
</file>